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305" yWindow="-15" windowWidth="10230" windowHeight="7410" firstSheet="2" activeTab="3"/>
  </bookViews>
  <sheets>
    <sheet name="Ingresos Julio 2013" sheetId="1" state="hidden" r:id="rId1"/>
    <sheet name="Egresos Julio 2013" sheetId="2" state="hidden" r:id="rId2"/>
    <sheet name="Ingresos 2017" sheetId="11" r:id="rId3"/>
    <sheet name="Egresos 2017" sheetId="12" r:id="rId4"/>
    <sheet name="Hoja1" sheetId="7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O55" i="12"/>
  <c r="C60"/>
  <c r="E69" i="11"/>
  <c r="D246" i="12"/>
  <c r="E246"/>
  <c r="C246"/>
  <c r="O52" i="11" l="1"/>
  <c r="O168" i="12" l="1"/>
  <c r="O169"/>
  <c r="O167" l="1"/>
  <c r="O245" l="1"/>
  <c r="O59" i="11" l="1"/>
  <c r="O46"/>
  <c r="O50"/>
  <c r="E60"/>
  <c r="O45"/>
  <c r="O49"/>
  <c r="O27"/>
  <c r="O228" i="12"/>
  <c r="O230"/>
  <c r="O127"/>
  <c r="O128"/>
  <c r="O125"/>
  <c r="O76"/>
  <c r="O28"/>
  <c r="O22"/>
  <c r="O239"/>
  <c r="O236"/>
  <c r="O238"/>
  <c r="O240"/>
  <c r="O243"/>
  <c r="O244"/>
  <c r="K213"/>
  <c r="O212"/>
  <c r="O156"/>
  <c r="O157"/>
  <c r="O164"/>
  <c r="O173"/>
  <c r="O177"/>
  <c r="O184"/>
  <c r="O153"/>
  <c r="O170"/>
  <c r="O135"/>
  <c r="O137"/>
  <c r="O138"/>
  <c r="O141"/>
  <c r="O142"/>
  <c r="O143"/>
  <c r="O146"/>
  <c r="O136"/>
  <c r="O139"/>
  <c r="O140"/>
  <c r="O144"/>
  <c r="O147"/>
  <c r="O75"/>
  <c r="O85"/>
  <c r="O86"/>
  <c r="O91"/>
  <c r="O92"/>
  <c r="O96"/>
  <c r="O99"/>
  <c r="O100"/>
  <c r="O103"/>
  <c r="O104"/>
  <c r="O106"/>
  <c r="O108"/>
  <c r="O110"/>
  <c r="O111"/>
  <c r="O82"/>
  <c r="O83"/>
  <c r="O84"/>
  <c r="O88"/>
  <c r="O94"/>
  <c r="O48"/>
  <c r="O49"/>
  <c r="O237"/>
  <c r="O210"/>
  <c r="O209"/>
  <c r="O202"/>
  <c r="O174"/>
  <c r="O158"/>
  <c r="O145"/>
  <c r="O134"/>
  <c r="O112"/>
  <c r="O107"/>
  <c r="O102"/>
  <c r="G23" i="11"/>
  <c r="I23"/>
  <c r="N23"/>
  <c r="O38"/>
  <c r="J23"/>
  <c r="O39"/>
  <c r="O42"/>
  <c r="O43"/>
  <c r="O47"/>
  <c r="D62"/>
  <c r="H62"/>
  <c r="J62"/>
  <c r="L62"/>
  <c r="N62"/>
  <c r="O66"/>
  <c r="D60"/>
  <c r="H60"/>
  <c r="I60"/>
  <c r="L60"/>
  <c r="M60"/>
  <c r="K23"/>
  <c r="O26"/>
  <c r="O28"/>
  <c r="O30"/>
  <c r="O32"/>
  <c r="O34"/>
  <c r="O55"/>
  <c r="I18"/>
  <c r="I77" s="1"/>
  <c r="M18"/>
  <c r="M77" s="1"/>
  <c r="D18"/>
  <c r="D77" s="1"/>
  <c r="H18"/>
  <c r="H77" s="1"/>
  <c r="J18"/>
  <c r="J77" s="1"/>
  <c r="L18"/>
  <c r="L77" s="1"/>
  <c r="N18"/>
  <c r="N77" s="1"/>
  <c r="D15"/>
  <c r="G15"/>
  <c r="K15"/>
  <c r="J15"/>
  <c r="L15"/>
  <c r="N15"/>
  <c r="G7"/>
  <c r="K7"/>
  <c r="O11"/>
  <c r="O13"/>
  <c r="O67"/>
  <c r="O65"/>
  <c r="M62"/>
  <c r="K62"/>
  <c r="I62"/>
  <c r="G62"/>
  <c r="N60"/>
  <c r="K60"/>
  <c r="J60"/>
  <c r="G60"/>
  <c r="F60"/>
  <c r="O58"/>
  <c r="O51"/>
  <c r="O31"/>
  <c r="M23"/>
  <c r="O21"/>
  <c r="K18"/>
  <c r="K77" s="1"/>
  <c r="G18"/>
  <c r="G77" s="1"/>
  <c r="C18"/>
  <c r="M15"/>
  <c r="I15"/>
  <c r="H15"/>
  <c r="O12"/>
  <c r="M7"/>
  <c r="L7"/>
  <c r="I7"/>
  <c r="H7"/>
  <c r="E7"/>
  <c r="D7"/>
  <c r="C77" l="1"/>
  <c r="M114" i="12"/>
  <c r="O33"/>
  <c r="I187"/>
  <c r="O25"/>
  <c r="O19"/>
  <c r="O11"/>
  <c r="D60"/>
  <c r="L149"/>
  <c r="D213"/>
  <c r="O231"/>
  <c r="O46"/>
  <c r="O36"/>
  <c r="O95"/>
  <c r="O53"/>
  <c r="O50"/>
  <c r="O148"/>
  <c r="O52"/>
  <c r="O43"/>
  <c r="O30"/>
  <c r="O66"/>
  <c r="D149"/>
  <c r="L213"/>
  <c r="N246"/>
  <c r="J246"/>
  <c r="F246"/>
  <c r="O90"/>
  <c r="E114"/>
  <c r="E187"/>
  <c r="O241"/>
  <c r="O235"/>
  <c r="K246"/>
  <c r="G246"/>
  <c r="O38"/>
  <c r="G60"/>
  <c r="O185"/>
  <c r="L60"/>
  <c r="O79"/>
  <c r="O77"/>
  <c r="D114"/>
  <c r="G149"/>
  <c r="N149"/>
  <c r="G213"/>
  <c r="N213"/>
  <c r="L246"/>
  <c r="H246"/>
  <c r="M246"/>
  <c r="I246"/>
  <c r="O59"/>
  <c r="O89"/>
  <c r="O183"/>
  <c r="O166"/>
  <c r="O162"/>
  <c r="O160"/>
  <c r="O24"/>
  <c r="O16"/>
  <c r="O12"/>
  <c r="N60"/>
  <c r="J60"/>
  <c r="E60"/>
  <c r="K114"/>
  <c r="N114"/>
  <c r="J114"/>
  <c r="O122"/>
  <c r="O121"/>
  <c r="O119"/>
  <c r="M149"/>
  <c r="E149"/>
  <c r="H149"/>
  <c r="O205"/>
  <c r="O194"/>
  <c r="F213"/>
  <c r="I213"/>
  <c r="H213"/>
  <c r="O234"/>
  <c r="O227"/>
  <c r="O226"/>
  <c r="O225"/>
  <c r="O223"/>
  <c r="O56"/>
  <c r="O165"/>
  <c r="O161"/>
  <c r="O154"/>
  <c r="H187"/>
  <c r="D187"/>
  <c r="O18"/>
  <c r="O14"/>
  <c r="O26"/>
  <c r="O21"/>
  <c r="O78"/>
  <c r="O73"/>
  <c r="O72"/>
  <c r="O71"/>
  <c r="K149"/>
  <c r="J149"/>
  <c r="F149"/>
  <c r="I149"/>
  <c r="O193"/>
  <c r="M213"/>
  <c r="E213"/>
  <c r="O47"/>
  <c r="O39"/>
  <c r="O37"/>
  <c r="O34"/>
  <c r="O98"/>
  <c r="O186"/>
  <c r="K187"/>
  <c r="G187"/>
  <c r="N187"/>
  <c r="J187"/>
  <c r="F187"/>
  <c r="M187"/>
  <c r="O20"/>
  <c r="O81"/>
  <c r="O80"/>
  <c r="O133"/>
  <c r="O131"/>
  <c r="O129"/>
  <c r="O201"/>
  <c r="O198"/>
  <c r="J213"/>
  <c r="O221"/>
  <c r="O219"/>
  <c r="O218"/>
  <c r="O118"/>
  <c r="O57"/>
  <c r="O45"/>
  <c r="O44"/>
  <c r="O42"/>
  <c r="O41"/>
  <c r="O40"/>
  <c r="O35"/>
  <c r="O32"/>
  <c r="O31"/>
  <c r="O29"/>
  <c r="O180"/>
  <c r="O242"/>
  <c r="O13"/>
  <c r="K60"/>
  <c r="I60"/>
  <c r="O10"/>
  <c r="H60"/>
  <c r="O69"/>
  <c r="O68"/>
  <c r="O67"/>
  <c r="G114"/>
  <c r="O65"/>
  <c r="I114"/>
  <c r="O64"/>
  <c r="H114"/>
  <c r="O63"/>
  <c r="O206"/>
  <c r="O224"/>
  <c r="O232"/>
  <c r="O222"/>
  <c r="O197"/>
  <c r="O17"/>
  <c r="F60"/>
  <c r="O71" i="11"/>
  <c r="O69"/>
  <c r="F62"/>
  <c r="O57"/>
  <c r="O56"/>
  <c r="F23"/>
  <c r="O44"/>
  <c r="O40"/>
  <c r="O35"/>
  <c r="O33"/>
  <c r="O29"/>
  <c r="O25"/>
  <c r="F18"/>
  <c r="F77" s="1"/>
  <c r="F15"/>
  <c r="O9"/>
  <c r="O54"/>
  <c r="O70"/>
  <c r="E62"/>
  <c r="O53"/>
  <c r="O48"/>
  <c r="O36"/>
  <c r="O22"/>
  <c r="O20"/>
  <c r="E18"/>
  <c r="O19"/>
  <c r="E15"/>
  <c r="O17"/>
  <c r="O14"/>
  <c r="O10"/>
  <c r="O233" i="12"/>
  <c r="O229"/>
  <c r="O217"/>
  <c r="O203"/>
  <c r="O191"/>
  <c r="O207"/>
  <c r="O199"/>
  <c r="O195"/>
  <c r="C213"/>
  <c r="O190"/>
  <c r="O130"/>
  <c r="O126"/>
  <c r="O120"/>
  <c r="O132"/>
  <c r="O124"/>
  <c r="O123"/>
  <c r="O74"/>
  <c r="O70"/>
  <c r="C114"/>
  <c r="M60"/>
  <c r="O27"/>
  <c r="O15"/>
  <c r="O23"/>
  <c r="O216"/>
  <c r="O220"/>
  <c r="O211"/>
  <c r="O208"/>
  <c r="O204"/>
  <c r="O200"/>
  <c r="O196"/>
  <c r="O192"/>
  <c r="O178"/>
  <c r="O159"/>
  <c r="O155"/>
  <c r="O182"/>
  <c r="O179"/>
  <c r="O176"/>
  <c r="O172"/>
  <c r="O181"/>
  <c r="O175"/>
  <c r="O163"/>
  <c r="O152"/>
  <c r="C187"/>
  <c r="O117"/>
  <c r="C149"/>
  <c r="F114"/>
  <c r="O113"/>
  <c r="O109"/>
  <c r="O105"/>
  <c r="O101"/>
  <c r="O97"/>
  <c r="O87"/>
  <c r="O93"/>
  <c r="O58"/>
  <c r="O54"/>
  <c r="O51"/>
  <c r="O9"/>
  <c r="L114"/>
  <c r="L187"/>
  <c r="O171"/>
  <c r="L23" i="11"/>
  <c r="H23"/>
  <c r="D23"/>
  <c r="O41"/>
  <c r="O74"/>
  <c r="O68"/>
  <c r="O64"/>
  <c r="O63"/>
  <c r="C62"/>
  <c r="O61"/>
  <c r="C60"/>
  <c r="O60" s="1"/>
  <c r="C23"/>
  <c r="E23"/>
  <c r="O24"/>
  <c r="O16"/>
  <c r="C15"/>
  <c r="N7"/>
  <c r="J7"/>
  <c r="F7"/>
  <c r="O8"/>
  <c r="C7"/>
  <c r="O37"/>
  <c r="E77" l="1"/>
  <c r="I248" i="12"/>
  <c r="K248"/>
  <c r="O246"/>
  <c r="G248"/>
  <c r="E248"/>
  <c r="M248"/>
  <c r="D248"/>
  <c r="N248"/>
  <c r="H248"/>
  <c r="J248"/>
  <c r="O213"/>
  <c r="O18" i="11"/>
  <c r="F248" i="12"/>
  <c r="O15" i="11"/>
  <c r="O7"/>
  <c r="O62"/>
  <c r="O149" i="12"/>
  <c r="O60"/>
  <c r="L248"/>
  <c r="O187"/>
  <c r="C248"/>
  <c r="O114"/>
  <c r="O23" i="11"/>
  <c r="O77" l="1"/>
  <c r="O248" i="12"/>
  <c r="O311" i="2" l="1"/>
  <c r="M307"/>
  <c r="L307"/>
  <c r="K307"/>
  <c r="J307"/>
  <c r="I307"/>
  <c r="H307"/>
  <c r="G307"/>
  <c r="F307"/>
  <c r="E307"/>
  <c r="D307"/>
  <c r="C307"/>
  <c r="O306"/>
  <c r="O305"/>
  <c r="O304"/>
  <c r="O303"/>
  <c r="O302"/>
  <c r="O301"/>
  <c r="O300"/>
  <c r="N300"/>
  <c r="O299"/>
  <c r="O298"/>
  <c r="O297"/>
  <c r="O296"/>
  <c r="O295"/>
  <c r="O294"/>
  <c r="O293"/>
  <c r="N293"/>
  <c r="N307" s="1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307" s="1"/>
  <c r="N266"/>
  <c r="M266"/>
  <c r="L266"/>
  <c r="K266"/>
  <c r="J266"/>
  <c r="I266"/>
  <c r="H266"/>
  <c r="G266"/>
  <c r="F266"/>
  <c r="E266"/>
  <c r="D266"/>
  <c r="C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66" s="1"/>
  <c r="I236"/>
  <c r="H236"/>
  <c r="G236"/>
  <c r="F236"/>
  <c r="E236"/>
  <c r="D236"/>
  <c r="C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M218"/>
  <c r="K218"/>
  <c r="O217"/>
  <c r="O216"/>
  <c r="O215"/>
  <c r="N214"/>
  <c r="N236" s="1"/>
  <c r="M214"/>
  <c r="M236" s="1"/>
  <c r="L214"/>
  <c r="L236" s="1"/>
  <c r="K214"/>
  <c r="K236" s="1"/>
  <c r="J214"/>
  <c r="O214" s="1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236" s="1"/>
  <c r="N180"/>
  <c r="K180"/>
  <c r="J180"/>
  <c r="I180"/>
  <c r="H180"/>
  <c r="G180"/>
  <c r="F180"/>
  <c r="E180"/>
  <c r="D180"/>
  <c r="C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N150"/>
  <c r="M150"/>
  <c r="M180" s="1"/>
  <c r="L150"/>
  <c r="L180" s="1"/>
  <c r="K150"/>
  <c r="J150"/>
  <c r="O150" s="1"/>
  <c r="O149"/>
  <c r="O148"/>
  <c r="O147"/>
  <c r="O146"/>
  <c r="O145"/>
  <c r="O144"/>
  <c r="O143"/>
  <c r="O142"/>
  <c r="O141"/>
  <c r="O140"/>
  <c r="O139"/>
  <c r="O138"/>
  <c r="O137"/>
  <c r="I134"/>
  <c r="H134"/>
  <c r="H309" s="1"/>
  <c r="G134"/>
  <c r="G309" s="1"/>
  <c r="F134"/>
  <c r="E134"/>
  <c r="D134"/>
  <c r="D309" s="1"/>
  <c r="C134"/>
  <c r="C309" s="1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N94"/>
  <c r="N134" s="1"/>
  <c r="M94"/>
  <c r="M134" s="1"/>
  <c r="L94"/>
  <c r="L134" s="1"/>
  <c r="K94"/>
  <c r="K134" s="1"/>
  <c r="J94"/>
  <c r="J134" s="1"/>
  <c r="O93"/>
  <c r="O92"/>
  <c r="O91"/>
  <c r="O90"/>
  <c r="O89"/>
  <c r="O88"/>
  <c r="O87"/>
  <c r="O86"/>
  <c r="O85"/>
  <c r="O84"/>
  <c r="O83"/>
  <c r="O82"/>
  <c r="O81"/>
  <c r="O80"/>
  <c r="O79"/>
  <c r="M76"/>
  <c r="M309" s="1"/>
  <c r="I76"/>
  <c r="I309" s="1"/>
  <c r="H76"/>
  <c r="G76"/>
  <c r="F76"/>
  <c r="F309" s="1"/>
  <c r="E76"/>
  <c r="E309" s="1"/>
  <c r="D76"/>
  <c r="C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N48"/>
  <c r="L48"/>
  <c r="J48"/>
  <c r="O48" s="1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N24"/>
  <c r="N76" s="1"/>
  <c r="M24"/>
  <c r="L24"/>
  <c r="L76" s="1"/>
  <c r="L309" s="1"/>
  <c r="K24"/>
  <c r="O24" s="1"/>
  <c r="J24"/>
  <c r="J76" s="1"/>
  <c r="O23"/>
  <c r="O22"/>
  <c r="O21"/>
  <c r="O20"/>
  <c r="O19"/>
  <c r="O18"/>
  <c r="O17"/>
  <c r="O16"/>
  <c r="O15"/>
  <c r="O14"/>
  <c r="O13"/>
  <c r="O12"/>
  <c r="O11"/>
  <c r="O10"/>
  <c r="O9"/>
  <c r="M95" i="1"/>
  <c r="E95"/>
  <c r="O93"/>
  <c r="O92"/>
  <c r="O89"/>
  <c r="O88"/>
  <c r="O87"/>
  <c r="O86"/>
  <c r="O85"/>
  <c r="O84"/>
  <c r="O83"/>
  <c r="O82"/>
  <c r="O81"/>
  <c r="O80"/>
  <c r="O79"/>
  <c r="O78"/>
  <c r="N78"/>
  <c r="M78"/>
  <c r="L78"/>
  <c r="K78"/>
  <c r="J78"/>
  <c r="I78"/>
  <c r="H78"/>
  <c r="G78"/>
  <c r="F78"/>
  <c r="E78"/>
  <c r="D78"/>
  <c r="C78"/>
  <c r="O77"/>
  <c r="O75" s="1"/>
  <c r="O76"/>
  <c r="N75"/>
  <c r="M75"/>
  <c r="L75"/>
  <c r="K75"/>
  <c r="J75"/>
  <c r="I75"/>
  <c r="H75"/>
  <c r="G75"/>
  <c r="F75"/>
  <c r="E75"/>
  <c r="D75"/>
  <c r="C75"/>
  <c r="O74"/>
  <c r="O73"/>
  <c r="I73"/>
  <c r="O72"/>
  <c r="O71"/>
  <c r="O70"/>
  <c r="O69"/>
  <c r="O68"/>
  <c r="O67"/>
  <c r="O66"/>
  <c r="O65"/>
  <c r="O64"/>
  <c r="O63"/>
  <c r="I63"/>
  <c r="I31" s="1"/>
  <c r="I95" s="1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 s="1"/>
  <c r="N31"/>
  <c r="M31"/>
  <c r="L31"/>
  <c r="K31"/>
  <c r="J31"/>
  <c r="H31"/>
  <c r="G31"/>
  <c r="F31"/>
  <c r="E31"/>
  <c r="D31"/>
  <c r="C31"/>
  <c r="O30"/>
  <c r="O29"/>
  <c r="O28"/>
  <c r="O27"/>
  <c r="O26"/>
  <c r="O25"/>
  <c r="O24"/>
  <c r="O23"/>
  <c r="O21" s="1"/>
  <c r="O22"/>
  <c r="N21"/>
  <c r="M21"/>
  <c r="L21"/>
  <c r="K21"/>
  <c r="J21"/>
  <c r="I21"/>
  <c r="H21"/>
  <c r="G21"/>
  <c r="F21"/>
  <c r="E21"/>
  <c r="D21"/>
  <c r="C21"/>
  <c r="O20"/>
  <c r="O19"/>
  <c r="O18"/>
  <c r="O17"/>
  <c r="O16"/>
  <c r="N16"/>
  <c r="M16"/>
  <c r="L16"/>
  <c r="K16"/>
  <c r="J16"/>
  <c r="I16"/>
  <c r="H16"/>
  <c r="G16"/>
  <c r="F16"/>
  <c r="E16"/>
  <c r="D16"/>
  <c r="C16"/>
  <c r="O15"/>
  <c r="O14"/>
  <c r="O13"/>
  <c r="O12"/>
  <c r="O11"/>
  <c r="O10"/>
  <c r="O9"/>
  <c r="O8"/>
  <c r="O7" s="1"/>
  <c r="O95" s="1"/>
  <c r="N7"/>
  <c r="N95" s="1"/>
  <c r="M7"/>
  <c r="L7"/>
  <c r="L95" s="1"/>
  <c r="K7"/>
  <c r="K95" s="1"/>
  <c r="J7"/>
  <c r="J95" s="1"/>
  <c r="I7"/>
  <c r="H7"/>
  <c r="H95" s="1"/>
  <c r="G7"/>
  <c r="G95" s="1"/>
  <c r="F7"/>
  <c r="F95" s="1"/>
  <c r="E7"/>
  <c r="D7"/>
  <c r="D95" s="1"/>
  <c r="C7"/>
  <c r="C95" s="1"/>
  <c r="O76" i="2" l="1"/>
  <c r="N309"/>
  <c r="O180"/>
  <c r="O134"/>
  <c r="J236"/>
  <c r="J309" s="1"/>
  <c r="K76"/>
  <c r="K309" s="1"/>
  <c r="O94"/>
  <c r="O309" l="1"/>
</calcChain>
</file>

<file path=xl/comments1.xml><?xml version="1.0" encoding="utf-8"?>
<comments xmlns="http://schemas.openxmlformats.org/spreadsheetml/2006/main">
  <authors>
    <author>Gcia_Contable</author>
  </authors>
  <commentList>
    <comment ref="D218" authorId="0">
      <text>
        <r>
          <rPr>
            <b/>
            <sz val="9"/>
            <color indexed="81"/>
            <rFont val="Tahoma"/>
            <family val="2"/>
          </rPr>
          <t xml:space="preserve">Botarga area comercial 5000
</t>
        </r>
      </text>
    </comment>
    <comment ref="D233" authorId="0">
      <text>
        <r>
          <rPr>
            <b/>
            <sz val="9"/>
            <color indexed="81"/>
            <rFont val="Tahoma"/>
            <family val="2"/>
          </rPr>
          <t xml:space="preserve">Camper Nissan
</t>
        </r>
      </text>
    </comment>
  </commentList>
</comments>
</file>

<file path=xl/comments2.xml><?xml version="1.0" encoding="utf-8"?>
<comments xmlns="http://schemas.openxmlformats.org/spreadsheetml/2006/main">
  <authors>
    <author>Gcia_Contable</author>
    <author>DAVID</author>
    <author>Gerencia Educativo</author>
  </authors>
  <commentList>
    <comment ref="O86" authorId="0">
      <text>
        <r>
          <rPr>
            <b/>
            <sz val="9"/>
            <color indexed="81"/>
            <rFont val="Tahoma"/>
            <family val="2"/>
          </rPr>
          <t xml:space="preserve">Material herpetario y Zoona Mito
</t>
        </r>
      </text>
    </comment>
    <comment ref="O90" authorId="0">
      <text>
        <r>
          <rPr>
            <b/>
            <sz val="9"/>
            <color indexed="81"/>
            <rFont val="Tahoma"/>
            <family val="2"/>
          </rPr>
          <t>azcarm e individual aza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6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MOTOTOOL Y MATERIAL DE RESINAS</t>
        </r>
      </text>
    </comment>
    <comment ref="H141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I141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J141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K141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L141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M141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N141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K240" authorId="2">
      <text>
        <r>
          <rPr>
            <b/>
            <sz val="9"/>
            <color indexed="81"/>
            <rFont val="Tahoma"/>
            <family val="2"/>
          </rPr>
          <t>Gerencia Educativo:</t>
        </r>
        <r>
          <rPr>
            <sz val="9"/>
            <color indexed="81"/>
            <rFont val="Tahoma"/>
            <family val="2"/>
          </rPr>
          <t xml:space="preserve">
CAFE</t>
        </r>
      </text>
    </comment>
    <comment ref="L240" authorId="2">
      <text>
        <r>
          <rPr>
            <b/>
            <sz val="9"/>
            <color indexed="81"/>
            <rFont val="Tahoma"/>
            <family val="2"/>
          </rPr>
          <t>Gerencia Educativo:</t>
        </r>
        <r>
          <rPr>
            <sz val="9"/>
            <color indexed="81"/>
            <rFont val="Tahoma"/>
            <family val="2"/>
          </rPr>
          <t xml:space="preserve">
GRIS</t>
        </r>
      </text>
    </comment>
    <comment ref="N240" authorId="2">
      <text>
        <r>
          <rPr>
            <b/>
            <sz val="9"/>
            <color indexed="81"/>
            <rFont val="Tahoma"/>
            <family val="2"/>
          </rPr>
          <t>Gerencia Educativo:</t>
        </r>
        <r>
          <rPr>
            <sz val="9"/>
            <color indexed="81"/>
            <rFont val="Tahoma"/>
            <family val="2"/>
          </rPr>
          <t xml:space="preserve">
RAM 4000</t>
        </r>
      </text>
    </comment>
  </commentList>
</comments>
</file>

<file path=xl/sharedStrings.xml><?xml version="1.0" encoding="utf-8"?>
<sst xmlns="http://schemas.openxmlformats.org/spreadsheetml/2006/main" count="1012" uniqueCount="383">
  <si>
    <t>PATRONATO DEL PARQUE ZOOLOGICO DE LEON</t>
  </si>
  <si>
    <t>IMPORTES PRESUPUESTALES  INGRESOS 2013</t>
  </si>
  <si>
    <t>C u e n t a</t>
  </si>
  <si>
    <t>N o m b r 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</si>
  <si>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</si>
  <si>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</si>
  <si>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</si>
  <si>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</si>
  <si>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</si>
  <si>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</si>
  <si>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</si>
  <si>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</si>
  <si>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</si>
  <si>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</si>
  <si>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</si>
  <si>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</si>
  <si>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</si>
  <si>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'41730-7100-0002-0000</t>
  </si>
  <si>
    <t>ADMINISTRACIÓN</t>
  </si>
  <si>
    <t>'41730-7100-0002-0001</t>
  </si>
  <si>
    <t>ESTACIONAMIENTO</t>
  </si>
  <si>
    <t>'41730-7100-0002-0005</t>
  </si>
  <si>
    <t>INGRESOS POR INTERESES</t>
  </si>
  <si>
    <t>'41730-7100-0002-0006</t>
  </si>
  <si>
    <t>VENTA DE ALIMENTOS</t>
  </si>
  <si>
    <t>'41730-7100-0002-0007</t>
  </si>
  <si>
    <t>VENTA REFRESCO</t>
  </si>
  <si>
    <t>'41730-7100-0002-0009</t>
  </si>
  <si>
    <t>MAQ. ALIMENTO ZOO.</t>
  </si>
  <si>
    <t>'41730-7100-0002-0019</t>
  </si>
  <si>
    <t>PERMISO TAXI-ZOO</t>
  </si>
  <si>
    <t>'41730-7100-0002-0028</t>
  </si>
  <si>
    <t>VENTA PALETAS BOLONIA</t>
  </si>
  <si>
    <t>'41730-7100-0002-0030</t>
  </si>
  <si>
    <t>RECAUDACION MONEDAS FUENTE DINOSAURIO</t>
  </si>
  <si>
    <t>'41730-7100-0003-0000</t>
  </si>
  <si>
    <t>CLINICA</t>
  </si>
  <si>
    <t>'41730-7100-0003-0001</t>
  </si>
  <si>
    <t>VENTA DE ANIMALES</t>
  </si>
  <si>
    <t>'41730-7100-0003-0004</t>
  </si>
  <si>
    <t>ING. POR PAJARERA</t>
  </si>
  <si>
    <t>'41730-7100-0003-0007</t>
  </si>
  <si>
    <t>VENTA DE SUB-PRODUCTOS ANIMALES</t>
  </si>
  <si>
    <t>CURSOS DE VETERINARIA</t>
  </si>
  <si>
    <t>'41730-7100-0004-0000</t>
  </si>
  <si>
    <t>EDUCATIVO</t>
  </si>
  <si>
    <t>'41730-7100-0004-0002</t>
  </si>
  <si>
    <t>CURSOS DE VERANO</t>
  </si>
  <si>
    <t>41730-7100-0004-0003</t>
  </si>
  <si>
    <t>VENTA FOTOS</t>
  </si>
  <si>
    <t>CAMPAMENTO</t>
  </si>
  <si>
    <t>'41730-7100-0004-0009</t>
  </si>
  <si>
    <t>VENTA MASCOTAS</t>
  </si>
  <si>
    <t>41730-7100-0004-0010</t>
  </si>
  <si>
    <t>VISITA ANIMAL</t>
  </si>
  <si>
    <t>41730-7100-0004-0017</t>
  </si>
  <si>
    <t>PULSERAS</t>
  </si>
  <si>
    <t>'41730-7100-0004-0018</t>
  </si>
  <si>
    <t>RANCHITO ZOOLEÓN</t>
  </si>
  <si>
    <t>'41730-7100-0004-0019</t>
  </si>
  <si>
    <t>PAQUETES ESCOLARES</t>
  </si>
  <si>
    <t>'41730-7100-0004-0020</t>
  </si>
  <si>
    <t>INGRESOS POR DIBUJOS</t>
  </si>
  <si>
    <t>'41730-7100-0005-0000</t>
  </si>
  <si>
    <t>PARQUE ZOOLÓGICO</t>
  </si>
  <si>
    <t>PAQUETES EMPRESARIALES</t>
  </si>
  <si>
    <t>'41730-7100-0005-0001-0007</t>
  </si>
  <si>
    <t>ADMISIÓN ADULTOS</t>
  </si>
  <si>
    <t>'41730-7100-0005-0001-0008</t>
  </si>
  <si>
    <t>ADMISIÓN NIÑOS</t>
  </si>
  <si>
    <t>'41730-7100-0005-0001-0009</t>
  </si>
  <si>
    <t>FERIA ZOOLEON</t>
  </si>
  <si>
    <t>41730-7100-0005-0001-0010</t>
  </si>
  <si>
    <t>ZOO CONCIERTO ADULTO</t>
  </si>
  <si>
    <t>41730-7100-0005-0001-0011</t>
  </si>
  <si>
    <t>ZOO CONCIERTO NIÑO</t>
  </si>
  <si>
    <t>'41730-7100-0005-0002</t>
  </si>
  <si>
    <t>INGRESOS POR TREN</t>
  </si>
  <si>
    <t>'41730-7100-0005-0003</t>
  </si>
  <si>
    <t>INGRESOS POR CABAÑA</t>
  </si>
  <si>
    <t>'41730-7100-0005-0004</t>
  </si>
  <si>
    <t>INGRESOS POR CARRUSEL</t>
  </si>
  <si>
    <t>'41730-7100-0005-0005</t>
  </si>
  <si>
    <t>INGRESOS POR CABALLOS</t>
  </si>
  <si>
    <t>'41730-7100-0005-0006-0001</t>
  </si>
  <si>
    <t>VENTA DE SOUVENIRS</t>
  </si>
  <si>
    <t>'41730-7100-0005-0007-0002</t>
  </si>
  <si>
    <t>CABAÑA DEL LAGO</t>
  </si>
  <si>
    <t>'41730-7100-0005-0007-0003</t>
  </si>
  <si>
    <t>CASETA MERENDEROS</t>
  </si>
  <si>
    <t>'41730-7100-0005-0007-0005</t>
  </si>
  <si>
    <t>CABAÑA DEL TREN</t>
  </si>
  <si>
    <t>'41730-7100-0005-0007-0007</t>
  </si>
  <si>
    <t>MAQUINA DE ALGODONES</t>
  </si>
  <si>
    <t>'41730-7100-0005-0007-0008</t>
  </si>
  <si>
    <t>VENTA DE HOT-DOGS</t>
  </si>
  <si>
    <t>'41730-7100-0005-0007-0011</t>
  </si>
  <si>
    <t>CARRITOS ELECTRICOS</t>
  </si>
  <si>
    <t>'41730-7100-0005-0007-0013</t>
  </si>
  <si>
    <t>INFLABLE JORGE ALVARADO</t>
  </si>
  <si>
    <t>'41730-7100-0005-0007-0014</t>
  </si>
  <si>
    <t>PALOMITAS ANTONIO ALVARADO</t>
  </si>
  <si>
    <t>'41730-7100-0005-0007-0017</t>
  </si>
  <si>
    <t>MAQUILLAJES</t>
  </si>
  <si>
    <t>'41730-7100-0005-0007-0018</t>
  </si>
  <si>
    <t>PALAPA GILETY</t>
  </si>
  <si>
    <t>'41730-7100-0005-0007-0019</t>
  </si>
  <si>
    <t>PALAPA FRANCISCO MURILLO</t>
  </si>
  <si>
    <t>'41730-7100-0005-0007-0020</t>
  </si>
  <si>
    <t>BRINCOLIN</t>
  </si>
  <si>
    <t>'41730-7100-0005-0007-0023</t>
  </si>
  <si>
    <t>CASETA RODOLFO FERREIRA</t>
  </si>
  <si>
    <t>'41730-7100-0005-0007-0024</t>
  </si>
  <si>
    <t>CAMPECHANAS FELIPE MARTINEZ</t>
  </si>
  <si>
    <t>'41730-7100-0005-0007-0029</t>
  </si>
  <si>
    <t>PUESTOS AMBULANTES</t>
  </si>
  <si>
    <t>'41730-7100-0005-0007-0031</t>
  </si>
  <si>
    <t>PALAPA MANUEL MENDEZ</t>
  </si>
  <si>
    <t>'41730-7100-0005-0007-0032</t>
  </si>
  <si>
    <t>CARMEN ZAVALA (CARICATURISTA)</t>
  </si>
  <si>
    <t>'41730-7100-0005-0007-0037</t>
  </si>
  <si>
    <t>JULIETA RANGEL NERI</t>
  </si>
  <si>
    <t>MARIA ELENA CUADRA AGUADO</t>
  </si>
  <si>
    <t>'41730-7100-0005-0007-0040</t>
  </si>
  <si>
    <t>RICARDA AGUILERA ( DULCES)</t>
  </si>
  <si>
    <t>'41730-7100-0005-0008</t>
  </si>
  <si>
    <t>VARIOS</t>
  </si>
  <si>
    <t>'41730-7100-0005-0009</t>
  </si>
  <si>
    <t>PUENTE COLGANTE</t>
  </si>
  <si>
    <t>'41730-7100-0005-0010</t>
  </si>
  <si>
    <t>INGRESOS DE TIROLESA</t>
  </si>
  <si>
    <t>'41730-7100-0005-0012</t>
  </si>
  <si>
    <t>JARDIN EVENTOS</t>
  </si>
  <si>
    <t>'41730-7100-0005-0014</t>
  </si>
  <si>
    <t>VENTA DE MAPAS</t>
  </si>
  <si>
    <t>'41730-7100-0005-0016</t>
  </si>
  <si>
    <t>CARRIOLAS RENTA ZOO</t>
  </si>
  <si>
    <t>41730-7100-0005-0021</t>
  </si>
  <si>
    <t>HERPETARIO</t>
  </si>
  <si>
    <t>'41730-7100-0005-0022</t>
  </si>
  <si>
    <t>Ingresos Eurobongie</t>
  </si>
  <si>
    <t>41730-7100-0005-0023</t>
  </si>
  <si>
    <t>CARRUSEL TEMATICO</t>
  </si>
  <si>
    <t>41730-7100-0005-0024</t>
  </si>
  <si>
    <t>Show de animales</t>
  </si>
  <si>
    <t>PATROCINIOS</t>
  </si>
  <si>
    <t>42240-9400-0001-0000</t>
  </si>
  <si>
    <t>DONATIVOS</t>
  </si>
  <si>
    <t>'43110-5200-0001-0000</t>
  </si>
  <si>
    <t>PRODUCTOS FINANCIEROS</t>
  </si>
  <si>
    <t>43110-5200-0001-0001</t>
  </si>
  <si>
    <t>INTERESES BANCARIOS</t>
  </si>
  <si>
    <t>'43110-5200-0001-0002</t>
  </si>
  <si>
    <t>GANANCIA EN CAMBIOS</t>
  </si>
  <si>
    <t>'41730-7100-0009-0000</t>
  </si>
  <si>
    <t>SAFARI</t>
  </si>
  <si>
    <t>'41730-7100-0009-0001</t>
  </si>
  <si>
    <t>'41730-7100-0009-0002</t>
  </si>
  <si>
    <t>'41730-7100-0009-0003</t>
  </si>
  <si>
    <t>'41730-7100-0009-0004</t>
  </si>
  <si>
    <t>VENTA COMIDA</t>
  </si>
  <si>
    <t>'41730-7100-0009-0005</t>
  </si>
  <si>
    <t>'41730-7100-0009-0006</t>
  </si>
  <si>
    <t>'41730-7100-0009-0007</t>
  </si>
  <si>
    <t>SAFARI NOCTURNO</t>
  </si>
  <si>
    <t>'41730-7100-0009-0008</t>
  </si>
  <si>
    <t>PAQUETE ZOO-SAFARI ADULTO</t>
  </si>
  <si>
    <t>'41730-7100-0009-0009</t>
  </si>
  <si>
    <t>PAQUETE ZOO-SAFARI NIÑO</t>
  </si>
  <si>
    <t>'41730-7100-0009-0010</t>
  </si>
  <si>
    <t>'41730-7100-0009-0011</t>
  </si>
  <si>
    <t>'42230-9300-0000-0000</t>
  </si>
  <si>
    <t>SUBSIDIOS Y SUBVENCIONES</t>
  </si>
  <si>
    <t>'42230-9300-0002-0000</t>
  </si>
  <si>
    <t>SUBSIDIO MENSUAL</t>
  </si>
  <si>
    <t>'42230-9300-0005-0000</t>
  </si>
  <si>
    <t>SUBSIDIO PARA OBRA</t>
  </si>
  <si>
    <t>SUMAS</t>
  </si>
  <si>
    <t>CONSEJO DIRECTIVO DEL PATRONATO DEL PARQUE ZOOLÓGICO DE LEÓN</t>
  </si>
  <si>
    <t>LEON, GTO., A 10 DE JULIO DE 2013</t>
  </si>
  <si>
    <t>C. JUAN FRANCISCO MUÑOZ LÓPEZ</t>
  </si>
  <si>
    <t>PRESIDENTE</t>
  </si>
  <si>
    <t>C. P.  RICARDO FLORES CONTRERAS</t>
  </si>
  <si>
    <t>SECRETARIO</t>
  </si>
  <si>
    <t>ING. ROBERTO CARLOS COLLAZO ROSALES</t>
  </si>
  <si>
    <t>TESORERO</t>
  </si>
  <si>
    <t>REGIDOR LAE. MIGUEL ANGEL BALDERAS FERNANDEZ</t>
  </si>
  <si>
    <t>VOCAL</t>
  </si>
  <si>
    <t>C. JUAN MANUEL HERNÁNDEZ DURÁN</t>
  </si>
  <si>
    <t>C. MARTHA GEORGINA CORNEJO JIMÉNEZ</t>
  </si>
  <si>
    <t>C. AMADOR ZAVALA SERRANO</t>
  </si>
  <si>
    <t>PATRONATO DEL PARQUE ZOOLÓGICO DE LEÓN</t>
  </si>
  <si>
    <t>PRESUPUESTO DE EGRESOS 2013</t>
  </si>
  <si>
    <t>Ejercido</t>
  </si>
  <si>
    <t>Autorizado</t>
  </si>
  <si>
    <t>Periodos</t>
  </si>
  <si>
    <t>Concepto</t>
  </si>
  <si>
    <t>' 1 - 1</t>
  </si>
  <si>
    <t>' 2 - 2</t>
  </si>
  <si>
    <t>' 3 - 3</t>
  </si>
  <si>
    <t>' 4 - 4</t>
  </si>
  <si>
    <t>' 5 - 5</t>
  </si>
  <si>
    <t>' 6 - 6</t>
  </si>
  <si>
    <t>' 7 - 7</t>
  </si>
  <si>
    <t xml:space="preserve"> 8 - 8</t>
  </si>
  <si>
    <t xml:space="preserve"> 9 - 9</t>
  </si>
  <si>
    <t xml:space="preserve"> 10 - 10</t>
  </si>
  <si>
    <t xml:space="preserve"> 11 - 11</t>
  </si>
  <si>
    <t xml:space="preserve"> 12 - 12</t>
  </si>
  <si>
    <t>ADMINISTRACION</t>
  </si>
  <si>
    <t>Sueldos base al personal permanente</t>
  </si>
  <si>
    <t>Sueldos base al personal eventual</t>
  </si>
  <si>
    <t>Primas por años de servicios efectivos p</t>
  </si>
  <si>
    <t>Primas dominical</t>
  </si>
  <si>
    <t>Gratificación fin de año</t>
  </si>
  <si>
    <t>Vacaciones parte proporcional</t>
  </si>
  <si>
    <t>Prima Vacacional</t>
  </si>
  <si>
    <t>Remuneraciones por horas extraordinarias</t>
  </si>
  <si>
    <t>Día Festivo</t>
  </si>
  <si>
    <t>Turno Semana Santa</t>
  </si>
  <si>
    <t>Días extras</t>
  </si>
  <si>
    <t>Aportaciones de seguridad social</t>
  </si>
  <si>
    <t>Aportaciones a fondos de vivienda</t>
  </si>
  <si>
    <t>Aportaciones al sistema para el retiro</t>
  </si>
  <si>
    <t>Ayuda para gastos de defuncion</t>
  </si>
  <si>
    <t>Ayuda para despensa</t>
  </si>
  <si>
    <t>Ayuda para Día de Reyes</t>
  </si>
  <si>
    <t>Ayuda para 10 de Mayo</t>
  </si>
  <si>
    <t>Premio por puntualidad</t>
  </si>
  <si>
    <t>Premio por asistencia</t>
  </si>
  <si>
    <t>Contingencias Laborales</t>
  </si>
  <si>
    <t>Materiales y útiles de oficina</t>
  </si>
  <si>
    <t>Material de limpieza</t>
  </si>
  <si>
    <t>Comedor</t>
  </si>
  <si>
    <t>Agua</t>
  </si>
  <si>
    <t>Juntas de Trabajo</t>
  </si>
  <si>
    <t>Utensilios para el servicio de alimentac</t>
  </si>
  <si>
    <t>Costo Venta Refresco</t>
  </si>
  <si>
    <t>Costo Croquetas</t>
  </si>
  <si>
    <t>Costo venta paletas</t>
  </si>
  <si>
    <t>Costo de venta comida</t>
  </si>
  <si>
    <t>Medicinas y productos farmacéuticos</t>
  </si>
  <si>
    <t>Prendas de seguridad y protección person</t>
  </si>
  <si>
    <t>Herramientas menores</t>
  </si>
  <si>
    <t>Telmex</t>
  </si>
  <si>
    <t>Nextel</t>
  </si>
  <si>
    <t>Iusacell</t>
  </si>
  <si>
    <t>Mensajeria</t>
  </si>
  <si>
    <t>Correos</t>
  </si>
  <si>
    <t>Cuotas y Suscripciones</t>
  </si>
  <si>
    <t>Inscripciones y membresias</t>
  </si>
  <si>
    <t>Otros servicios</t>
  </si>
  <si>
    <t>Servicios de capacitación</t>
  </si>
  <si>
    <t>Revelado e Impresión</t>
  </si>
  <si>
    <t>Requisición de personal</t>
  </si>
  <si>
    <t>Trabajos de impresión boletos, formatos</t>
  </si>
  <si>
    <t>Servicios profesionales, científicos y t</t>
  </si>
  <si>
    <t>Servicios financieros y bancarios</t>
  </si>
  <si>
    <t>Diferencias en cambios.-</t>
  </si>
  <si>
    <t>Servicios de recaudación, traslado y cus</t>
  </si>
  <si>
    <t>Fletes y maniobras</t>
  </si>
  <si>
    <t>Conservación y mantenimiento de inmueble</t>
  </si>
  <si>
    <t>Instalación, reparación y mantenimiento de mobiliario y equipo de administración, educacional y recreativo</t>
  </si>
  <si>
    <t>Alarmas</t>
  </si>
  <si>
    <t>Mtto. Equipo de Computo</t>
  </si>
  <si>
    <t>Mtto Equipo de Radio Comunicación</t>
  </si>
  <si>
    <t>Servicio de tintorería</t>
  </si>
  <si>
    <t>Otros servicios de traslado y hospedaje</t>
  </si>
  <si>
    <t>Reconocimientos</t>
  </si>
  <si>
    <t>Obsequios</t>
  </si>
  <si>
    <t>Trabajos de cerrajeria</t>
  </si>
  <si>
    <t>Artículos Varios</t>
  </si>
  <si>
    <t>Estacionamiento</t>
  </si>
  <si>
    <t>Equipo de cómputo y de tecnologías de la</t>
  </si>
  <si>
    <t>Equipo de cómputo</t>
  </si>
  <si>
    <t>Equipo de comunicación y telecomunicacion</t>
  </si>
  <si>
    <t>Equipo de transporte</t>
  </si>
  <si>
    <t>Total entidad: 100</t>
  </si>
  <si>
    <t>Turno de Semana Santa</t>
  </si>
  <si>
    <t>Libros y Revistas</t>
  </si>
  <si>
    <t>Servicio de gas.</t>
  </si>
  <si>
    <t>Internet</t>
  </si>
  <si>
    <t>Análisis médicos para animales</t>
  </si>
  <si>
    <t>Traslado de insumos</t>
  </si>
  <si>
    <t>Traslado de animales</t>
  </si>
  <si>
    <t>Mtto equipo de computo</t>
  </si>
  <si>
    <t>Mtto equipo de radiocomunicacion</t>
  </si>
  <si>
    <t>Instalación, reparación y mantenimiento</t>
  </si>
  <si>
    <t>Recolección residuos Biológicos</t>
  </si>
  <si>
    <t>Otros impuestos y derechos</t>
  </si>
  <si>
    <t>Herrajes de Caballos</t>
  </si>
  <si>
    <t>Equipo de oficina</t>
  </si>
  <si>
    <t>Instrumental médico y de laboratorio</t>
  </si>
  <si>
    <t>Equipo de comunicación y telecomunicacio</t>
  </si>
  <si>
    <t>Herramientas y maquinas -herramienta</t>
  </si>
  <si>
    <t>Otros activos biologicos</t>
  </si>
  <si>
    <t>Total entidad: 200</t>
  </si>
  <si>
    <t>Horas Extras</t>
  </si>
  <si>
    <t>Días Extras</t>
  </si>
  <si>
    <t>Costo venta Mascotas</t>
  </si>
  <si>
    <t>Inscripciones y Membresias</t>
  </si>
  <si>
    <t>Exposiciones.</t>
  </si>
  <si>
    <t>Especies menores y de zoológico</t>
  </si>
  <si>
    <t>Total entidad: 300</t>
  </si>
  <si>
    <t>ZOOLOGICO</t>
  </si>
  <si>
    <t>Honorarios asimilables a salarios</t>
  </si>
  <si>
    <t>Honorarios</t>
  </si>
  <si>
    <t>PRESTACIONES SINDICALES</t>
  </si>
  <si>
    <t>Carne</t>
  </si>
  <si>
    <t>Fruta y Verdura</t>
  </si>
  <si>
    <t>Alfalfa</t>
  </si>
  <si>
    <t>Alimento Procesado</t>
  </si>
  <si>
    <t>Semillas</t>
  </si>
  <si>
    <t>Costo de Ventas Souvenirs</t>
  </si>
  <si>
    <t>Mercancia Dañada</t>
  </si>
  <si>
    <t>Jardin de Eventos</t>
  </si>
  <si>
    <t>Combustibles, lubricantes y aditivos des</t>
  </si>
  <si>
    <t>Vestuario y uniformes destinados a activ</t>
  </si>
  <si>
    <t>Servicio de energía eléctrica</t>
  </si>
  <si>
    <t>Frecuencia Radios</t>
  </si>
  <si>
    <t>Arrendamiento de maquinaria, otros equip</t>
  </si>
  <si>
    <t>Membresias</t>
  </si>
  <si>
    <t>Servicios de vigilancia</t>
  </si>
  <si>
    <t>Seguros de responsabilidad patrimonial y</t>
  </si>
  <si>
    <t>Mantenimiento de Albergues</t>
  </si>
  <si>
    <t>Reparación y mantenimiento de equipo de</t>
  </si>
  <si>
    <t>Lonas y espectaculares</t>
  </si>
  <si>
    <t>Publicidad y propaganda</t>
  </si>
  <si>
    <t>Programa de Televisión</t>
  </si>
  <si>
    <t>Trabajos de Impresión</t>
  </si>
  <si>
    <t>Espectaculos</t>
  </si>
  <si>
    <t>Servicios operativos para eventos</t>
  </si>
  <si>
    <t>CORTESIAS</t>
  </si>
  <si>
    <t>SOUVENIRS DE REPRESENTACION</t>
  </si>
  <si>
    <t>Placas y Tenencias</t>
  </si>
  <si>
    <t>Permiso venta bebidad alcoholicas</t>
  </si>
  <si>
    <t>Impuesto sobre nóminas</t>
  </si>
  <si>
    <t>Comisión vales de despensa</t>
  </si>
  <si>
    <t>BARDA PERIMETRAL</t>
  </si>
  <si>
    <t>MANTENIMIENTO DE ALBERGUES</t>
  </si>
  <si>
    <t>Mobiliario y equipo de oficina</t>
  </si>
  <si>
    <t>Equipo de computo</t>
  </si>
  <si>
    <t>Equipo transporte</t>
  </si>
  <si>
    <t>Maquinas palomera</t>
  </si>
  <si>
    <t>Herpetario</t>
  </si>
  <si>
    <t>Total entidad: 400</t>
  </si>
  <si>
    <t>PROYECTOS, MANTENIMIENTO, JARDINERIA Y L</t>
  </si>
  <si>
    <t>AYUDA PARA GASTOS DE DEFUNCION</t>
  </si>
  <si>
    <t>Servicio de capacitacion</t>
  </si>
  <si>
    <t>Total entidad: 500</t>
  </si>
  <si>
    <t>Remuneraciones por horas extraorfdinarias</t>
  </si>
  <si>
    <t xml:space="preserve">Turno Semana Santa </t>
  </si>
  <si>
    <t>Arrendamiento  de maquinaria y otros equipos</t>
  </si>
  <si>
    <t>Total entidad: 600</t>
  </si>
  <si>
    <t>Total general :</t>
  </si>
  <si>
    <t>C.P. FRANCISCO RINCÓN GALLARDO PASCALIS</t>
  </si>
  <si>
    <t>C. LUIS FERNANDO GÓMEZ VARGAS</t>
  </si>
  <si>
    <t>C. RICARDO ESQUIVEL QUIJAS</t>
  </si>
  <si>
    <t>Especies menores y de zoológico de clinica</t>
  </si>
  <si>
    <t>Junta de Trabajo</t>
  </si>
  <si>
    <t>'41730-7100-0005-0007-0041</t>
  </si>
  <si>
    <t>Reparación y mantenimiento de equipo de transporte</t>
  </si>
  <si>
    <t>Trabajos de Impresión*</t>
  </si>
  <si>
    <t>EQUIPO DE TRANSPORTE</t>
  </si>
  <si>
    <t>'41730-7100-0005-0024</t>
  </si>
  <si>
    <t>SHOW DE ANIMALES</t>
  </si>
  <si>
    <t>'41730-7100-0005-0001-0006</t>
  </si>
  <si>
    <t>'41730-7100-0005-0001-0010</t>
  </si>
  <si>
    <t>VERANO ZOOLEON</t>
  </si>
  <si>
    <t>PALAPA GEORGINA VAZQUEZ</t>
  </si>
  <si>
    <t>PARQUE DE DIVERSIONES</t>
  </si>
  <si>
    <t>REGIDOR SERGIO CONTRERAS GUERRERO</t>
  </si>
  <si>
    <t>41730-7100-0005-0001-0014</t>
  </si>
  <si>
    <t>PAQUETE HUELLAS DE LA VIDA</t>
  </si>
  <si>
    <t>Otros equipos</t>
  </si>
  <si>
    <t>41730-7100-0005-0004</t>
  </si>
  <si>
    <t>INGRESOS POR ZONA MITO</t>
  </si>
  <si>
    <t>Placas y Tenencias, VERIFICACIONES</t>
  </si>
  <si>
    <t>ANTEPROYECTO PRESUPUETO INGRESOS 2017</t>
  </si>
  <si>
    <t>Mantenimiento de albergues</t>
  </si>
  <si>
    <t>LEON, GTO., A 16 DE AGOSTO DE  2016</t>
  </si>
  <si>
    <t>ANTEPROYECTO PRESUPUESTO DE EGRESOS 2017</t>
  </si>
  <si>
    <t>LEON, GTO., A 16 DE AGOSTO DE 2016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</si>
</sst>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wrapText="1"/>
    </xf>
    <xf numFmtId="3" fontId="3" fillId="0" borderId="1" xfId="0" applyNumberFormat="1" applyFont="1" applyFill="1" applyBorder="1"/>
    <xf numFmtId="0" fontId="2" fillId="0" borderId="0" xfId="0" applyFont="1" applyFill="1"/>
    <xf numFmtId="3" fontId="4" fillId="0" borderId="1" xfId="0" applyNumberFormat="1" applyFont="1" applyFill="1" applyBorder="1"/>
    <xf numFmtId="0" fontId="5" fillId="0" borderId="2" xfId="0" applyFont="1" applyFill="1" applyBorder="1" applyAlignment="1">
      <alignment wrapText="1"/>
    </xf>
    <xf numFmtId="3" fontId="4" fillId="0" borderId="0" xfId="0" applyNumberFormat="1" applyFont="1" applyFill="1"/>
    <xf numFmtId="0" fontId="4" fillId="0" borderId="1" xfId="0" applyFont="1" applyFill="1" applyBorder="1"/>
    <xf numFmtId="3" fontId="3" fillId="0" borderId="0" xfId="0" applyNumberFormat="1" applyFont="1" applyFill="1"/>
    <xf numFmtId="0" fontId="5" fillId="0" borderId="0" xfId="0" applyFont="1" applyFill="1" applyBorder="1" applyAlignment="1">
      <alignment wrapText="1"/>
    </xf>
    <xf numFmtId="0" fontId="5" fillId="0" borderId="1" xfId="0" quotePrefix="1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6" fillId="0" borderId="1" xfId="0" applyFont="1" applyFill="1" applyBorder="1"/>
    <xf numFmtId="0" fontId="7" fillId="2" borderId="2" xfId="0" applyFont="1" applyFill="1" applyBorder="1" applyAlignment="1">
      <alignment wrapText="1"/>
    </xf>
    <xf numFmtId="0" fontId="0" fillId="0" borderId="1" xfId="0" applyFill="1" applyBorder="1"/>
    <xf numFmtId="3" fontId="2" fillId="0" borderId="0" xfId="0" applyNumberFormat="1" applyFont="1" applyFill="1"/>
    <xf numFmtId="0" fontId="3" fillId="0" borderId="1" xfId="0" applyFont="1" applyFill="1" applyBorder="1"/>
    <xf numFmtId="0" fontId="6" fillId="0" borderId="0" xfId="0" applyFont="1" applyFill="1"/>
    <xf numFmtId="3" fontId="0" fillId="0" borderId="0" xfId="0" applyNumberForma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/>
    <xf numFmtId="0" fontId="8" fillId="0" borderId="0" xfId="0" applyFont="1" applyFill="1" applyAlignment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0" fontId="8" fillId="0" borderId="0" xfId="0" applyFont="1" applyAlignment="1"/>
    <xf numFmtId="164" fontId="4" fillId="0" borderId="0" xfId="1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0" fontId="0" fillId="0" borderId="0" xfId="0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0" xfId="0" quotePrefix="1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10" fontId="0" fillId="0" borderId="0" xfId="2" applyNumberFormat="1" applyFont="1" applyFill="1" applyAlignment="1">
      <alignment wrapText="1"/>
    </xf>
    <xf numFmtId="0" fontId="5" fillId="0" borderId="0" xfId="0" applyFont="1" applyFill="1" applyAlignment="1">
      <alignment wrapText="1"/>
    </xf>
    <xf numFmtId="4" fontId="5" fillId="0" borderId="0" xfId="0" applyNumberFormat="1" applyFont="1" applyFill="1" applyAlignment="1">
      <alignment wrapText="1"/>
    </xf>
    <xf numFmtId="0" fontId="5" fillId="0" borderId="0" xfId="0" applyFont="1" applyAlignment="1">
      <alignment wrapText="1"/>
    </xf>
    <xf numFmtId="4" fontId="0" fillId="0" borderId="0" xfId="0" applyNumberFormat="1" applyFill="1"/>
    <xf numFmtId="4" fontId="0" fillId="0" borderId="0" xfId="0" applyNumberFormat="1" applyFill="1" applyAlignment="1">
      <alignment wrapText="1"/>
    </xf>
    <xf numFmtId="4" fontId="11" fillId="0" borderId="0" xfId="0" applyNumberFormat="1" applyFont="1" applyFill="1"/>
    <xf numFmtId="0" fontId="11" fillId="0" borderId="0" xfId="0" applyFont="1" applyFill="1"/>
    <xf numFmtId="9" fontId="0" fillId="0" borderId="0" xfId="2" applyFont="1" applyFill="1"/>
    <xf numFmtId="4" fontId="0" fillId="3" borderId="0" xfId="0" applyNumberFormat="1" applyFill="1"/>
    <xf numFmtId="10" fontId="4" fillId="0" borderId="0" xfId="2" applyNumberFormat="1" applyFont="1" applyFill="1"/>
    <xf numFmtId="0" fontId="8" fillId="0" borderId="0" xfId="0" applyFont="1" applyFill="1" applyAlignment="1">
      <alignment horizontal="center"/>
    </xf>
    <xf numFmtId="3" fontId="4" fillId="0" borderId="0" xfId="0" applyNumberFormat="1" applyFont="1" applyFill="1" applyBorder="1"/>
    <xf numFmtId="3" fontId="3" fillId="0" borderId="0" xfId="0" applyNumberFormat="1" applyFont="1" applyFill="1" applyBorder="1"/>
    <xf numFmtId="3" fontId="3" fillId="0" borderId="3" xfId="0" applyNumberFormat="1" applyFont="1" applyFill="1" applyBorder="1"/>
    <xf numFmtId="0" fontId="0" fillId="0" borderId="0" xfId="0" applyFill="1" applyBorder="1"/>
    <xf numFmtId="4" fontId="0" fillId="0" borderId="0" xfId="0" applyNumberFormat="1" applyFill="1" applyBorder="1"/>
    <xf numFmtId="3" fontId="0" fillId="0" borderId="0" xfId="0" applyNumberFormat="1" applyFill="1" applyBorder="1"/>
    <xf numFmtId="0" fontId="15" fillId="0" borderId="0" xfId="0" applyFont="1" applyFill="1" applyAlignment="1">
      <alignment horizontal="center" wrapText="1"/>
    </xf>
    <xf numFmtId="9" fontId="0" fillId="0" borderId="0" xfId="0" applyNumberFormat="1" applyFill="1"/>
    <xf numFmtId="0" fontId="5" fillId="0" borderId="0" xfId="0" quotePrefix="1" applyFont="1" applyFill="1" applyBorder="1" applyAlignment="1">
      <alignment wrapText="1"/>
    </xf>
    <xf numFmtId="4" fontId="4" fillId="0" borderId="0" xfId="0" applyNumberFormat="1" applyFont="1" applyFill="1"/>
    <xf numFmtId="0" fontId="5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1" xfId="0" applyFont="1" applyFill="1" applyBorder="1" applyAlignment="1">
      <alignment wrapText="1"/>
    </xf>
    <xf numFmtId="165" fontId="0" fillId="0" borderId="0" xfId="0" applyNumberFormat="1" applyFill="1"/>
    <xf numFmtId="44" fontId="0" fillId="0" borderId="0" xfId="0" applyNumberFormat="1" applyFill="1"/>
    <xf numFmtId="0" fontId="5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17" fillId="0" borderId="1" xfId="0" applyFont="1" applyFill="1" applyBorder="1"/>
    <xf numFmtId="4" fontId="16" fillId="0" borderId="0" xfId="0" applyNumberFormat="1" applyFont="1" applyFill="1"/>
    <xf numFmtId="0" fontId="8" fillId="0" borderId="0" xfId="0" applyFont="1" applyAlignment="1">
      <alignment horizontal="left"/>
    </xf>
    <xf numFmtId="0" fontId="5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 wrapText="1"/>
    </xf>
  </cellXfs>
  <cellStyles count="3">
    <cellStyle name="Millares" xfId="1" builtinId="3"/>
    <cellStyle name="Normal" xfId="0" builtinId="0"/>
    <cellStyle name="Porcentual" xfId="2" builtinId="5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3/Presupuesto/Presupuesto%20Zoologico%202013%20Modifi%20marzo%20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gresos 2013"/>
      <sheetName val="Egresos 2013"/>
      <sheetName val="Ingresos 2013 Marzo"/>
      <sheetName val="Egresos 2013 Marzo"/>
      <sheetName val="Ingresos 2013 Junio"/>
      <sheetName val="Egresos 2013 Junio"/>
      <sheetName val="Egresos 2013 Junio (2)"/>
      <sheetName val="Ingresos 2013 Julio"/>
      <sheetName val="Egresos 2013 Julio"/>
      <sheetName val="Ingresos 2013 Agosto"/>
      <sheetName val="Egresos 2013 Agosto"/>
      <sheetName val="Ingresos 2013 nOVIEMBRE"/>
      <sheetName val="Egresos 2013 Noviembre"/>
    </sheetNames>
    <sheetDataSet>
      <sheetData sheetId="0"/>
      <sheetData sheetId="1"/>
      <sheetData sheetId="2"/>
      <sheetData sheetId="3"/>
      <sheetData sheetId="4">
        <row r="95">
          <cell r="O95">
            <v>41220695.37467511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7"/>
  <sheetViews>
    <sheetView workbookViewId="0">
      <selection activeCell="C17" sqref="C17:O17"/>
    </sheetView>
  </sheetViews>
  <sheetFormatPr baseColWidth="10" defaultRowHeight="15"/>
  <cols>
    <col min="1" max="1" width="25" style="2" bestFit="1" customWidth="1"/>
    <col min="2" max="2" width="35.140625" style="2" bestFit="1" customWidth="1"/>
    <col min="3" max="4" width="10.85546875" style="3" customWidth="1"/>
    <col min="5" max="15" width="10.85546875" style="2" customWidth="1"/>
    <col min="16" max="17" width="9" style="2" bestFit="1" customWidth="1"/>
    <col min="18" max="16384" width="11.42578125" style="2"/>
  </cols>
  <sheetData>
    <row r="1" spans="1:16">
      <c r="A1" s="1" t="s">
        <v>0</v>
      </c>
    </row>
    <row r="2" spans="1:16">
      <c r="A2" s="1" t="s">
        <v>1</v>
      </c>
      <c r="D2" s="1"/>
    </row>
    <row r="3" spans="1:16">
      <c r="C3" s="1"/>
      <c r="D3" s="1"/>
    </row>
    <row r="4" spans="1:16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</row>
    <row r="5" spans="1:16">
      <c r="A5" s="3"/>
      <c r="B5" s="3"/>
      <c r="C5" s="2"/>
      <c r="D5" s="2"/>
    </row>
    <row r="6" spans="1:16">
      <c r="A6" s="3"/>
      <c r="B6" s="3"/>
      <c r="C6" s="2"/>
      <c r="D6" s="2"/>
    </row>
    <row r="7" spans="1:16" s="7" customFormat="1">
      <c r="A7" s="5" t="s">
        <v>17</v>
      </c>
      <c r="B7" s="5" t="s">
        <v>18</v>
      </c>
      <c r="C7" s="6">
        <f t="shared" ref="C7:O7" si="0">SUM(C8:C15)</f>
        <v>217834.97999999998</v>
      </c>
      <c r="D7" s="6">
        <f t="shared" si="0"/>
        <v>307407.78999999998</v>
      </c>
      <c r="E7" s="6">
        <f>SUM(E8:E15)</f>
        <v>1022485.26</v>
      </c>
      <c r="F7" s="6">
        <f t="shared" si="0"/>
        <v>521537.32</v>
      </c>
      <c r="G7" s="6">
        <f t="shared" si="0"/>
        <v>363850.54</v>
      </c>
      <c r="H7" s="6">
        <f t="shared" si="0"/>
        <v>437716.03</v>
      </c>
      <c r="I7" s="6">
        <f>SUM(I8:I15)</f>
        <v>462254.5</v>
      </c>
      <c r="J7" s="6">
        <f t="shared" si="0"/>
        <v>345119.02512499999</v>
      </c>
      <c r="K7" s="6">
        <f t="shared" si="0"/>
        <v>213203.49924999999</v>
      </c>
      <c r="L7" s="6">
        <f t="shared" si="0"/>
        <v>274173.90100000001</v>
      </c>
      <c r="M7" s="6">
        <f t="shared" si="0"/>
        <v>247807.95187499997</v>
      </c>
      <c r="N7" s="6">
        <f t="shared" si="0"/>
        <v>273154.993625</v>
      </c>
      <c r="O7" s="6">
        <f t="shared" si="0"/>
        <v>4686545.7908749999</v>
      </c>
    </row>
    <row r="8" spans="1:16">
      <c r="A8" s="5" t="s">
        <v>19</v>
      </c>
      <c r="B8" s="5" t="s">
        <v>20</v>
      </c>
      <c r="C8" s="8">
        <v>82475</v>
      </c>
      <c r="D8" s="8">
        <v>116580</v>
      </c>
      <c r="E8" s="8">
        <v>320060</v>
      </c>
      <c r="F8" s="8">
        <v>154440</v>
      </c>
      <c r="G8" s="8">
        <v>118375</v>
      </c>
      <c r="H8" s="8">
        <v>89782.5</v>
      </c>
      <c r="I8" s="8">
        <v>182320</v>
      </c>
      <c r="J8" s="8">
        <v>147828.71249999999</v>
      </c>
      <c r="K8" s="8">
        <v>95098.893750000003</v>
      </c>
      <c r="L8" s="8">
        <v>100271.85</v>
      </c>
      <c r="M8" s="8">
        <v>98530.95</v>
      </c>
      <c r="N8" s="8">
        <v>119367.15000000001</v>
      </c>
      <c r="O8" s="8">
        <f>SUM(C8:N8)</f>
        <v>1625130.0562499999</v>
      </c>
    </row>
    <row r="9" spans="1:16">
      <c r="A9" s="5" t="s">
        <v>21</v>
      </c>
      <c r="B9" s="5" t="s">
        <v>22</v>
      </c>
      <c r="C9" s="8">
        <v>895.48</v>
      </c>
      <c r="D9" s="8">
        <v>958.79</v>
      </c>
      <c r="E9" s="8">
        <v>1537.26</v>
      </c>
      <c r="F9" s="8">
        <v>1360.32</v>
      </c>
      <c r="G9" s="8">
        <v>888.04</v>
      </c>
      <c r="H9" s="8">
        <v>480.53</v>
      </c>
      <c r="I9" s="8">
        <v>897.5</v>
      </c>
      <c r="J9" s="8">
        <v>500</v>
      </c>
      <c r="K9" s="8">
        <v>500</v>
      </c>
      <c r="L9" s="8">
        <v>500</v>
      </c>
      <c r="M9" s="8">
        <v>500</v>
      </c>
      <c r="N9" s="8">
        <v>500</v>
      </c>
      <c r="O9" s="8">
        <f t="shared" ref="O9:O15" si="1">SUM(C9:N9)</f>
        <v>9517.9199999999983</v>
      </c>
    </row>
    <row r="10" spans="1:16">
      <c r="A10" s="5" t="s">
        <v>23</v>
      </c>
      <c r="B10" s="5" t="s">
        <v>24</v>
      </c>
      <c r="C10" s="8">
        <v>42567</v>
      </c>
      <c r="D10" s="8">
        <v>45006</v>
      </c>
      <c r="E10" s="8">
        <v>148494</v>
      </c>
      <c r="F10" s="8">
        <v>60415</v>
      </c>
      <c r="G10" s="8">
        <v>43935</v>
      </c>
      <c r="H10" s="8">
        <v>59976</v>
      </c>
      <c r="I10" s="8">
        <v>69243</v>
      </c>
      <c r="J10" s="8">
        <v>29094.999999999996</v>
      </c>
      <c r="K10" s="8">
        <v>20240</v>
      </c>
      <c r="L10" s="8">
        <v>30129.999999999996</v>
      </c>
      <c r="M10" s="8">
        <v>28519.999999999996</v>
      </c>
      <c r="N10" s="8">
        <v>30014.999999999996</v>
      </c>
      <c r="O10" s="8">
        <f t="shared" si="1"/>
        <v>607636</v>
      </c>
    </row>
    <row r="11" spans="1:16">
      <c r="A11" s="5" t="s">
        <v>25</v>
      </c>
      <c r="B11" s="5" t="s">
        <v>26</v>
      </c>
      <c r="C11" s="8">
        <v>31528</v>
      </c>
      <c r="D11" s="8">
        <v>44259</v>
      </c>
      <c r="E11" s="8">
        <v>160813</v>
      </c>
      <c r="F11" s="8">
        <v>96875</v>
      </c>
      <c r="G11" s="8">
        <v>75002</v>
      </c>
      <c r="H11" s="8">
        <v>124309</v>
      </c>
      <c r="I11" s="8">
        <v>56457</v>
      </c>
      <c r="J11" s="8">
        <v>40595</v>
      </c>
      <c r="K11" s="8">
        <v>20355</v>
      </c>
      <c r="L11" s="8">
        <v>30819.999999999996</v>
      </c>
      <c r="M11" s="8">
        <v>29209.999999999996</v>
      </c>
      <c r="N11" s="8">
        <v>23460</v>
      </c>
      <c r="O11" s="8">
        <f t="shared" si="1"/>
        <v>733683</v>
      </c>
    </row>
    <row r="12" spans="1:16">
      <c r="A12" s="5" t="s">
        <v>27</v>
      </c>
      <c r="B12" s="5" t="s">
        <v>28</v>
      </c>
      <c r="C12" s="8">
        <v>12258</v>
      </c>
      <c r="D12" s="8">
        <v>11917</v>
      </c>
      <c r="E12" s="8">
        <v>13613</v>
      </c>
      <c r="F12" s="8">
        <v>19130</v>
      </c>
      <c r="G12" s="8">
        <v>16260</v>
      </c>
      <c r="H12" s="8">
        <v>10841</v>
      </c>
      <c r="I12" s="8">
        <v>23180</v>
      </c>
      <c r="J12" s="8">
        <v>14865.062625</v>
      </c>
      <c r="K12" s="8">
        <v>11349.355500000001</v>
      </c>
      <c r="L12" s="8">
        <v>10566.801000000001</v>
      </c>
      <c r="M12" s="8">
        <v>10551.751875</v>
      </c>
      <c r="N12" s="8">
        <v>15522.593625000001</v>
      </c>
      <c r="O12" s="8">
        <f t="shared" si="1"/>
        <v>170054.564625</v>
      </c>
    </row>
    <row r="13" spans="1:16">
      <c r="A13" s="9" t="s">
        <v>29</v>
      </c>
      <c r="B13" s="5" t="s">
        <v>30</v>
      </c>
      <c r="C13" s="8">
        <v>0</v>
      </c>
      <c r="D13" s="8">
        <v>0</v>
      </c>
      <c r="E13" s="8">
        <v>2550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f t="shared" si="1"/>
        <v>2550</v>
      </c>
    </row>
    <row r="14" spans="1:16">
      <c r="A14" s="5" t="s">
        <v>31</v>
      </c>
      <c r="B14" s="5" t="s">
        <v>32</v>
      </c>
      <c r="C14" s="8">
        <v>47989</v>
      </c>
      <c r="D14" s="8">
        <v>88687</v>
      </c>
      <c r="E14" s="8">
        <v>375418</v>
      </c>
      <c r="F14" s="8">
        <v>189317</v>
      </c>
      <c r="G14" s="8">
        <v>109022</v>
      </c>
      <c r="H14" s="8">
        <v>152327</v>
      </c>
      <c r="I14" s="8">
        <v>129978</v>
      </c>
      <c r="J14" s="8">
        <v>112124.99999999999</v>
      </c>
      <c r="K14" s="8">
        <v>65550</v>
      </c>
      <c r="L14" s="8">
        <v>101774.99999999999</v>
      </c>
      <c r="M14" s="8">
        <v>80385</v>
      </c>
      <c r="N14" s="8">
        <v>84180</v>
      </c>
      <c r="O14" s="8">
        <f t="shared" si="1"/>
        <v>1536753</v>
      </c>
      <c r="P14" s="10"/>
    </row>
    <row r="15" spans="1:16">
      <c r="A15" s="9" t="s">
        <v>33</v>
      </c>
      <c r="B15" s="11" t="s">
        <v>34</v>
      </c>
      <c r="C15" s="8">
        <v>122.5</v>
      </c>
      <c r="D15" s="8">
        <v>0</v>
      </c>
      <c r="E15" s="8">
        <v>0</v>
      </c>
      <c r="F15" s="8">
        <v>0</v>
      </c>
      <c r="G15" s="8">
        <v>368.5</v>
      </c>
      <c r="H15" s="8">
        <v>0</v>
      </c>
      <c r="I15" s="8">
        <v>179</v>
      </c>
      <c r="J15" s="8">
        <v>110.25</v>
      </c>
      <c r="K15" s="8">
        <v>110.25</v>
      </c>
      <c r="L15" s="8">
        <v>110.25</v>
      </c>
      <c r="M15" s="8">
        <v>110.25</v>
      </c>
      <c r="N15" s="8">
        <v>110.25</v>
      </c>
      <c r="O15" s="8">
        <f t="shared" si="1"/>
        <v>1221.25</v>
      </c>
      <c r="P15" s="10"/>
    </row>
    <row r="16" spans="1:16" s="7" customFormat="1">
      <c r="A16" s="5" t="s">
        <v>35</v>
      </c>
      <c r="B16" s="5" t="s">
        <v>36</v>
      </c>
      <c r="C16" s="6">
        <f t="shared" ref="C16:O16" si="2">SUM(C17:C20)</f>
        <v>248843</v>
      </c>
      <c r="D16" s="6">
        <f t="shared" si="2"/>
        <v>124878.5</v>
      </c>
      <c r="E16" s="6">
        <f>SUM(E17:E20)</f>
        <v>214709</v>
      </c>
      <c r="F16" s="6">
        <f t="shared" si="2"/>
        <v>247139.5</v>
      </c>
      <c r="G16" s="6">
        <f t="shared" si="2"/>
        <v>212684.5</v>
      </c>
      <c r="H16" s="6">
        <f t="shared" si="2"/>
        <v>46321.5</v>
      </c>
      <c r="I16" s="6">
        <f>SUM(I17:I20)</f>
        <v>1903.9</v>
      </c>
      <c r="J16" s="6">
        <f t="shared" si="2"/>
        <v>10743.3655</v>
      </c>
      <c r="K16" s="6">
        <f t="shared" si="2"/>
        <v>11175.0604</v>
      </c>
      <c r="L16" s="6">
        <f t="shared" si="2"/>
        <v>11062.693600000001</v>
      </c>
      <c r="M16" s="6">
        <f t="shared" si="2"/>
        <v>10886.117200000001</v>
      </c>
      <c r="N16" s="6">
        <f t="shared" si="2"/>
        <v>11109.1309</v>
      </c>
      <c r="O16" s="6">
        <f t="shared" si="2"/>
        <v>1151456.2675999999</v>
      </c>
      <c r="P16" s="12"/>
    </row>
    <row r="17" spans="1:16">
      <c r="A17" s="5" t="s">
        <v>37</v>
      </c>
      <c r="B17" s="5" t="s">
        <v>38</v>
      </c>
      <c r="C17" s="8">
        <v>245000</v>
      </c>
      <c r="D17" s="8">
        <v>120000</v>
      </c>
      <c r="E17" s="8">
        <v>135000</v>
      </c>
      <c r="F17" s="8">
        <v>246000</v>
      </c>
      <c r="G17" s="8">
        <v>211000</v>
      </c>
      <c r="H17" s="8">
        <v>0</v>
      </c>
      <c r="I17" s="8">
        <v>0</v>
      </c>
      <c r="J17" s="8">
        <v>10000</v>
      </c>
      <c r="K17" s="8">
        <v>10000</v>
      </c>
      <c r="L17" s="8">
        <v>10000</v>
      </c>
      <c r="M17" s="8">
        <v>10000</v>
      </c>
      <c r="N17" s="8">
        <v>10000</v>
      </c>
      <c r="O17" s="8">
        <f>SUM(C17:N17)</f>
        <v>1007000</v>
      </c>
      <c r="P17" s="10"/>
    </row>
    <row r="18" spans="1:16">
      <c r="A18" s="5" t="s">
        <v>39</v>
      </c>
      <c r="B18" s="5" t="s">
        <v>40</v>
      </c>
      <c r="C18" s="8">
        <v>893</v>
      </c>
      <c r="D18" s="8">
        <v>913.5</v>
      </c>
      <c r="E18" s="8">
        <v>925</v>
      </c>
      <c r="F18" s="8">
        <v>939.5</v>
      </c>
      <c r="G18" s="8">
        <v>1584.5</v>
      </c>
      <c r="H18" s="8">
        <v>975.5</v>
      </c>
      <c r="I18" s="8">
        <v>1853.9</v>
      </c>
      <c r="J18" s="8">
        <v>593.36550000000011</v>
      </c>
      <c r="K18" s="8">
        <v>1025.0604000000001</v>
      </c>
      <c r="L18" s="8">
        <v>912.69360000000006</v>
      </c>
      <c r="M18" s="8">
        <v>736.11720000000014</v>
      </c>
      <c r="N18" s="8">
        <v>959.13090000000011</v>
      </c>
      <c r="O18" s="8">
        <f t="shared" ref="O18:O20" si="3">SUM(C18:N18)</f>
        <v>12311.267600000001</v>
      </c>
      <c r="P18" s="10"/>
    </row>
    <row r="19" spans="1:16">
      <c r="A19" s="9" t="s">
        <v>41</v>
      </c>
      <c r="B19" s="11" t="s">
        <v>42</v>
      </c>
      <c r="C19" s="8">
        <v>2950</v>
      </c>
      <c r="D19" s="8">
        <v>1000</v>
      </c>
      <c r="E19" s="8">
        <v>0</v>
      </c>
      <c r="F19" s="8">
        <v>200</v>
      </c>
      <c r="G19" s="8">
        <v>100</v>
      </c>
      <c r="H19" s="8">
        <v>0</v>
      </c>
      <c r="I19" s="8">
        <v>50</v>
      </c>
      <c r="J19" s="8">
        <v>150</v>
      </c>
      <c r="K19" s="8">
        <v>150</v>
      </c>
      <c r="L19" s="8">
        <v>150</v>
      </c>
      <c r="M19" s="8">
        <v>150</v>
      </c>
      <c r="N19" s="8">
        <v>150</v>
      </c>
      <c r="O19" s="8">
        <f t="shared" si="3"/>
        <v>5050</v>
      </c>
      <c r="P19" s="10"/>
    </row>
    <row r="20" spans="1:16">
      <c r="A20" s="13"/>
      <c r="B20" s="11" t="s">
        <v>43</v>
      </c>
      <c r="C20" s="8"/>
      <c r="D20" s="8">
        <v>2965</v>
      </c>
      <c r="E20" s="8">
        <v>78784</v>
      </c>
      <c r="F20" s="8">
        <v>0</v>
      </c>
      <c r="G20" s="8"/>
      <c r="H20" s="8">
        <v>45346</v>
      </c>
      <c r="I20" s="8">
        <v>0</v>
      </c>
      <c r="J20" s="8"/>
      <c r="K20" s="8"/>
      <c r="L20" s="8"/>
      <c r="M20" s="8"/>
      <c r="N20" s="8"/>
      <c r="O20" s="8">
        <f t="shared" si="3"/>
        <v>127095</v>
      </c>
      <c r="P20" s="10"/>
    </row>
    <row r="21" spans="1:16" s="7" customFormat="1">
      <c r="A21" s="5" t="s">
        <v>44</v>
      </c>
      <c r="B21" s="5" t="s">
        <v>45</v>
      </c>
      <c r="C21" s="6">
        <f t="shared" ref="C21:O21" si="4">SUM(C22:C30)</f>
        <v>37504</v>
      </c>
      <c r="D21" s="6">
        <f t="shared" si="4"/>
        <v>101695</v>
      </c>
      <c r="E21" s="6">
        <f t="shared" si="4"/>
        <v>306194</v>
      </c>
      <c r="F21" s="6">
        <f>SUM(F22:F30)</f>
        <v>335917</v>
      </c>
      <c r="G21" s="6">
        <f t="shared" si="4"/>
        <v>137133</v>
      </c>
      <c r="H21" s="6">
        <f t="shared" si="4"/>
        <v>302870</v>
      </c>
      <c r="I21" s="6">
        <f>SUM(I22:I30)</f>
        <v>149769</v>
      </c>
      <c r="J21" s="6">
        <f t="shared" si="4"/>
        <v>72664</v>
      </c>
      <c r="K21" s="6">
        <f t="shared" si="4"/>
        <v>23909</v>
      </c>
      <c r="L21" s="6">
        <f t="shared" si="4"/>
        <v>67453</v>
      </c>
      <c r="M21" s="6">
        <f t="shared" si="4"/>
        <v>77367</v>
      </c>
      <c r="N21" s="6">
        <f t="shared" si="4"/>
        <v>63857</v>
      </c>
      <c r="O21" s="6">
        <f t="shared" si="4"/>
        <v>1676332</v>
      </c>
      <c r="P21" s="12"/>
    </row>
    <row r="22" spans="1:16">
      <c r="A22" s="9" t="s">
        <v>46</v>
      </c>
      <c r="B22" s="5" t="s">
        <v>47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47965</v>
      </c>
      <c r="J22" s="8">
        <v>33805</v>
      </c>
      <c r="K22" s="8">
        <v>0</v>
      </c>
      <c r="L22" s="8">
        <v>0</v>
      </c>
      <c r="M22" s="8">
        <v>0</v>
      </c>
      <c r="N22" s="8">
        <v>0</v>
      </c>
      <c r="O22" s="8">
        <f>SUM(C22:N22)</f>
        <v>81770</v>
      </c>
      <c r="P22" s="10"/>
    </row>
    <row r="23" spans="1:16">
      <c r="A23" s="14" t="s">
        <v>48</v>
      </c>
      <c r="B23" s="5" t="s">
        <v>49</v>
      </c>
      <c r="C23" s="8">
        <v>1383</v>
      </c>
      <c r="D23" s="8">
        <v>2894</v>
      </c>
      <c r="E23" s="8">
        <v>17726</v>
      </c>
      <c r="F23" s="8">
        <v>4380</v>
      </c>
      <c r="G23" s="8">
        <v>1595</v>
      </c>
      <c r="H23" s="8">
        <v>3639</v>
      </c>
      <c r="I23" s="8">
        <v>3827</v>
      </c>
      <c r="J23" s="8">
        <v>1300</v>
      </c>
      <c r="K23" s="8">
        <v>1300</v>
      </c>
      <c r="L23" s="8">
        <v>1300</v>
      </c>
      <c r="M23" s="8">
        <v>1300</v>
      </c>
      <c r="N23" s="8">
        <v>1300</v>
      </c>
      <c r="O23" s="8">
        <f t="shared" ref="O23:O30" si="5">SUM(C23:N23)</f>
        <v>41944</v>
      </c>
      <c r="P23" s="10"/>
    </row>
    <row r="24" spans="1:16">
      <c r="A24" s="5"/>
      <c r="B24" s="5" t="s">
        <v>50</v>
      </c>
      <c r="C24" s="8">
        <v>0</v>
      </c>
      <c r="D24" s="8">
        <v>0</v>
      </c>
      <c r="E24" s="8">
        <v>9450</v>
      </c>
      <c r="F24" s="8">
        <v>0</v>
      </c>
      <c r="G24" s="8">
        <v>0</v>
      </c>
      <c r="H24" s="8">
        <v>0</v>
      </c>
      <c r="I24" s="8">
        <v>0</v>
      </c>
      <c r="J24" s="8">
        <v>4769</v>
      </c>
      <c r="K24" s="8">
        <v>0</v>
      </c>
      <c r="L24" s="8">
        <v>0</v>
      </c>
      <c r="M24" s="8">
        <v>0</v>
      </c>
      <c r="N24" s="8">
        <v>0</v>
      </c>
      <c r="O24" s="8">
        <f t="shared" si="5"/>
        <v>14219</v>
      </c>
      <c r="P24" s="10"/>
    </row>
    <row r="25" spans="1:16">
      <c r="A25" s="9" t="s">
        <v>51</v>
      </c>
      <c r="B25" s="5" t="s">
        <v>52</v>
      </c>
      <c r="C25" s="8">
        <v>0</v>
      </c>
      <c r="D25" s="8">
        <v>0</v>
      </c>
      <c r="E25" s="8">
        <v>14710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f t="shared" si="5"/>
        <v>14710</v>
      </c>
      <c r="P25" s="10"/>
    </row>
    <row r="26" spans="1:16">
      <c r="A26" s="14" t="s">
        <v>53</v>
      </c>
      <c r="B26" s="5" t="s">
        <v>54</v>
      </c>
      <c r="C26" s="8">
        <v>0</v>
      </c>
      <c r="D26" s="8">
        <v>0</v>
      </c>
      <c r="E26" s="8">
        <v>0</v>
      </c>
      <c r="F26" s="8">
        <v>5496</v>
      </c>
      <c r="G26" s="8">
        <v>0</v>
      </c>
      <c r="H26" s="8">
        <v>5496</v>
      </c>
      <c r="I26" s="8">
        <v>0</v>
      </c>
      <c r="J26" s="8">
        <v>1750</v>
      </c>
      <c r="K26" s="8">
        <v>1750</v>
      </c>
      <c r="L26" s="8">
        <v>1750</v>
      </c>
      <c r="M26" s="8">
        <v>1750</v>
      </c>
      <c r="N26" s="8">
        <v>1750</v>
      </c>
      <c r="O26" s="8">
        <f t="shared" si="5"/>
        <v>19742</v>
      </c>
      <c r="P26" s="10"/>
    </row>
    <row r="27" spans="1:16">
      <c r="A27" s="14" t="s">
        <v>55</v>
      </c>
      <c r="B27" s="5" t="s">
        <v>56</v>
      </c>
      <c r="C27" s="8">
        <v>1010</v>
      </c>
      <c r="D27" s="8">
        <v>6090</v>
      </c>
      <c r="E27" s="8">
        <v>26830</v>
      </c>
      <c r="F27" s="8">
        <v>3530</v>
      </c>
      <c r="G27" s="8">
        <v>2560</v>
      </c>
      <c r="H27" s="8">
        <v>5970</v>
      </c>
      <c r="I27" s="8">
        <v>5310</v>
      </c>
      <c r="J27" s="8">
        <v>2000</v>
      </c>
      <c r="K27" s="8">
        <v>2000</v>
      </c>
      <c r="L27" s="8">
        <v>2000</v>
      </c>
      <c r="M27" s="8">
        <v>2000</v>
      </c>
      <c r="N27" s="8">
        <v>2000</v>
      </c>
      <c r="O27" s="8">
        <f t="shared" si="5"/>
        <v>61300</v>
      </c>
      <c r="P27" s="10"/>
    </row>
    <row r="28" spans="1:16">
      <c r="A28" s="5" t="s">
        <v>57</v>
      </c>
      <c r="B28" s="5" t="s">
        <v>58</v>
      </c>
      <c r="C28" s="8">
        <v>1430</v>
      </c>
      <c r="D28" s="8">
        <v>4140</v>
      </c>
      <c r="E28" s="8">
        <v>14360</v>
      </c>
      <c r="F28" s="8">
        <v>4360</v>
      </c>
      <c r="G28" s="8">
        <v>1240</v>
      </c>
      <c r="H28" s="8">
        <v>2810</v>
      </c>
      <c r="I28" s="8">
        <v>3100</v>
      </c>
      <c r="J28" s="8">
        <v>2000</v>
      </c>
      <c r="K28" s="8">
        <v>2000</v>
      </c>
      <c r="L28" s="8">
        <v>2000</v>
      </c>
      <c r="M28" s="8">
        <v>2000</v>
      </c>
      <c r="N28" s="8">
        <v>2000</v>
      </c>
      <c r="O28" s="8">
        <f t="shared" si="5"/>
        <v>41440</v>
      </c>
      <c r="P28" s="10"/>
    </row>
    <row r="29" spans="1:16">
      <c r="A29" s="5" t="s">
        <v>59</v>
      </c>
      <c r="B29" s="5" t="s">
        <v>60</v>
      </c>
      <c r="C29" s="8">
        <v>33681</v>
      </c>
      <c r="D29" s="8">
        <v>88571</v>
      </c>
      <c r="E29" s="8">
        <v>220158</v>
      </c>
      <c r="F29" s="8">
        <v>318051</v>
      </c>
      <c r="G29" s="8">
        <v>131738</v>
      </c>
      <c r="H29" s="8">
        <v>284955</v>
      </c>
      <c r="I29" s="8">
        <v>89567</v>
      </c>
      <c r="J29" s="8">
        <v>27040</v>
      </c>
      <c r="K29" s="8">
        <v>16859</v>
      </c>
      <c r="L29" s="8">
        <v>60403</v>
      </c>
      <c r="M29" s="8">
        <v>70317</v>
      </c>
      <c r="N29" s="8">
        <v>56807</v>
      </c>
      <c r="O29" s="8">
        <f t="shared" si="5"/>
        <v>1398147</v>
      </c>
      <c r="P29" s="10"/>
    </row>
    <row r="30" spans="1:16">
      <c r="A30" s="15" t="s">
        <v>61</v>
      </c>
      <c r="B30" s="5" t="s">
        <v>62</v>
      </c>
      <c r="C30" s="8"/>
      <c r="D30" s="8"/>
      <c r="E30" s="8">
        <v>2960</v>
      </c>
      <c r="F30" s="8">
        <v>100</v>
      </c>
      <c r="G30" s="8">
        <v>0</v>
      </c>
      <c r="H30" s="8">
        <v>0</v>
      </c>
      <c r="I30" s="8">
        <v>0</v>
      </c>
      <c r="J30" s="8"/>
      <c r="K30" s="8"/>
      <c r="L30" s="8"/>
      <c r="M30" s="8"/>
      <c r="N30" s="8"/>
      <c r="O30" s="8">
        <f t="shared" si="5"/>
        <v>3060</v>
      </c>
      <c r="P30" s="10"/>
    </row>
    <row r="31" spans="1:16" s="7" customFormat="1">
      <c r="A31" s="5" t="s">
        <v>63</v>
      </c>
      <c r="B31" s="5" t="s">
        <v>64</v>
      </c>
      <c r="C31" s="6">
        <f t="shared" ref="C31:O31" si="6">SUM(C32:C72)</f>
        <v>712489.22</v>
      </c>
      <c r="D31" s="6">
        <f t="shared" si="6"/>
        <v>1000608.38</v>
      </c>
      <c r="E31" s="6">
        <f>SUM(E32:E72)</f>
        <v>3488434.18</v>
      </c>
      <c r="F31" s="6">
        <f t="shared" si="6"/>
        <v>1672397.07</v>
      </c>
      <c r="G31" s="6">
        <f t="shared" si="6"/>
        <v>1221960.01</v>
      </c>
      <c r="H31" s="6">
        <f t="shared" si="6"/>
        <v>1738155.39</v>
      </c>
      <c r="I31" s="6">
        <f>SUM(I32:I72)</f>
        <v>1604133.09</v>
      </c>
      <c r="J31" s="6">
        <f t="shared" si="6"/>
        <v>1420004.0415362499</v>
      </c>
      <c r="K31" s="6">
        <f t="shared" si="6"/>
        <v>1007881.8144962501</v>
      </c>
      <c r="L31" s="6">
        <f t="shared" si="6"/>
        <v>1021227.8203150003</v>
      </c>
      <c r="M31" s="6">
        <f t="shared" si="6"/>
        <v>1046507.6561376001</v>
      </c>
      <c r="N31" s="6">
        <f t="shared" si="6"/>
        <v>1132605.7969575</v>
      </c>
      <c r="O31" s="6">
        <f t="shared" si="6"/>
        <v>17066404.469442602</v>
      </c>
      <c r="P31" s="12"/>
    </row>
    <row r="32" spans="1:16">
      <c r="A32" s="5"/>
      <c r="B32" s="5" t="s">
        <v>65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2491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f>SUM(C32:N32)</f>
        <v>2491</v>
      </c>
      <c r="P32" s="10"/>
    </row>
    <row r="33" spans="1:16">
      <c r="A33" s="5" t="s">
        <v>66</v>
      </c>
      <c r="B33" s="5" t="s">
        <v>67</v>
      </c>
      <c r="C33" s="8">
        <v>361798</v>
      </c>
      <c r="D33" s="8">
        <v>542298</v>
      </c>
      <c r="E33" s="8">
        <v>1971782</v>
      </c>
      <c r="F33" s="8">
        <v>758917</v>
      </c>
      <c r="G33" s="8">
        <v>428944</v>
      </c>
      <c r="H33" s="8">
        <v>318668</v>
      </c>
      <c r="I33" s="8">
        <v>779693</v>
      </c>
      <c r="J33" s="8">
        <v>791495.77500000002</v>
      </c>
      <c r="K33" s="8">
        <v>586942.37910000014</v>
      </c>
      <c r="L33" s="8">
        <v>553900.32621000009</v>
      </c>
      <c r="M33" s="8">
        <v>576056.33925840002</v>
      </c>
      <c r="N33" s="8">
        <v>625080.89259000006</v>
      </c>
      <c r="O33" s="8">
        <f t="shared" ref="O33:O72" si="7">SUM(C33:N33)</f>
        <v>8295575.7121584006</v>
      </c>
      <c r="P33" s="10"/>
    </row>
    <row r="34" spans="1:16">
      <c r="A34" s="5" t="s">
        <v>68</v>
      </c>
      <c r="B34" s="5" t="s">
        <v>69</v>
      </c>
      <c r="C34" s="8">
        <v>100555</v>
      </c>
      <c r="D34" s="8">
        <v>148512</v>
      </c>
      <c r="E34" s="8">
        <v>554918</v>
      </c>
      <c r="F34" s="8">
        <v>319852</v>
      </c>
      <c r="G34" s="8">
        <v>138996</v>
      </c>
      <c r="H34" s="8">
        <v>120809</v>
      </c>
      <c r="I34" s="8">
        <v>294994</v>
      </c>
      <c r="J34" s="8">
        <v>219147.80580000003</v>
      </c>
      <c r="K34" s="8">
        <v>156607.48892249999</v>
      </c>
      <c r="L34" s="8">
        <v>161405.40685500004</v>
      </c>
      <c r="M34" s="8">
        <v>167861.62312920004</v>
      </c>
      <c r="N34" s="8">
        <v>194301.31124250003</v>
      </c>
      <c r="O34" s="8">
        <f t="shared" si="7"/>
        <v>2577959.6359492</v>
      </c>
      <c r="P34" s="10"/>
    </row>
    <row r="35" spans="1:16">
      <c r="A35" s="9" t="s">
        <v>70</v>
      </c>
      <c r="B35" s="5" t="s">
        <v>71</v>
      </c>
      <c r="C35" s="8">
        <v>0</v>
      </c>
      <c r="D35" s="8">
        <v>0</v>
      </c>
      <c r="E35" s="8">
        <v>0</v>
      </c>
      <c r="F35" s="8">
        <v>0</v>
      </c>
      <c r="G35" s="8">
        <v>292950</v>
      </c>
      <c r="H35" s="8">
        <v>799967.5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f t="shared" si="7"/>
        <v>1092917.5</v>
      </c>
      <c r="P35" s="10"/>
    </row>
    <row r="36" spans="1:16">
      <c r="A36" s="5" t="s">
        <v>72</v>
      </c>
      <c r="B36" s="5" t="s">
        <v>73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f t="shared" si="7"/>
        <v>0</v>
      </c>
      <c r="P36" s="10"/>
    </row>
    <row r="37" spans="1:16">
      <c r="A37" s="5" t="s">
        <v>74</v>
      </c>
      <c r="B37" s="5" t="s">
        <v>75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f t="shared" si="7"/>
        <v>0</v>
      </c>
      <c r="P37" s="10"/>
    </row>
    <row r="38" spans="1:16">
      <c r="A38" s="5" t="s">
        <v>76</v>
      </c>
      <c r="B38" s="5" t="s">
        <v>77</v>
      </c>
      <c r="C38" s="8">
        <v>11193</v>
      </c>
      <c r="D38" s="8">
        <v>15704</v>
      </c>
      <c r="E38" s="8">
        <v>71097</v>
      </c>
      <c r="F38" s="8">
        <v>36504</v>
      </c>
      <c r="G38" s="8">
        <v>17719</v>
      </c>
      <c r="H38" s="8">
        <v>26143</v>
      </c>
      <c r="I38" s="8">
        <v>33605</v>
      </c>
      <c r="J38" s="8">
        <v>41486.964750000006</v>
      </c>
      <c r="K38" s="8">
        <v>17267.1345</v>
      </c>
      <c r="L38" s="8">
        <v>21420</v>
      </c>
      <c r="M38" s="8">
        <v>24255</v>
      </c>
      <c r="N38" s="8">
        <v>26145</v>
      </c>
      <c r="O38" s="8">
        <f t="shared" si="7"/>
        <v>342539.09925000003</v>
      </c>
      <c r="P38" s="10"/>
    </row>
    <row r="39" spans="1:16">
      <c r="A39" s="5" t="s">
        <v>78</v>
      </c>
      <c r="B39" s="5" t="s">
        <v>79</v>
      </c>
      <c r="C39" s="8">
        <v>13104</v>
      </c>
      <c r="D39" s="8">
        <v>21918</v>
      </c>
      <c r="E39" s="8">
        <v>68809</v>
      </c>
      <c r="F39" s="8">
        <v>33956</v>
      </c>
      <c r="G39" s="8">
        <v>26520</v>
      </c>
      <c r="H39" s="8">
        <v>35399</v>
      </c>
      <c r="I39" s="8">
        <v>42666</v>
      </c>
      <c r="J39" s="8">
        <v>45650.941875000004</v>
      </c>
      <c r="K39" s="8">
        <v>23315.725125000001</v>
      </c>
      <c r="L39" s="8">
        <v>30956.050125000002</v>
      </c>
      <c r="M39" s="8">
        <v>26880</v>
      </c>
      <c r="N39" s="8">
        <v>36800.89875</v>
      </c>
      <c r="O39" s="8">
        <f t="shared" si="7"/>
        <v>405975.61587500002</v>
      </c>
      <c r="P39" s="10"/>
    </row>
    <row r="40" spans="1:16">
      <c r="A40" s="5" t="s">
        <v>80</v>
      </c>
      <c r="B40" s="5" t="s">
        <v>81</v>
      </c>
      <c r="C40" s="8">
        <v>6325</v>
      </c>
      <c r="D40" s="8">
        <v>8019</v>
      </c>
      <c r="E40" s="8">
        <v>26246</v>
      </c>
      <c r="F40" s="8">
        <v>13409</v>
      </c>
      <c r="G40" s="8">
        <v>4840</v>
      </c>
      <c r="H40" s="8">
        <v>7953</v>
      </c>
      <c r="I40" s="8">
        <v>4312</v>
      </c>
      <c r="J40" s="8">
        <v>8520.1200000000008</v>
      </c>
      <c r="K40" s="8">
        <v>11147.928750000001</v>
      </c>
      <c r="L40" s="8">
        <v>8983.17</v>
      </c>
      <c r="M40" s="8">
        <v>10615.421250000001</v>
      </c>
      <c r="N40" s="8">
        <v>9700.8975000000009</v>
      </c>
      <c r="O40" s="8">
        <f t="shared" si="7"/>
        <v>120071.53750000001</v>
      </c>
      <c r="P40" s="10"/>
    </row>
    <row r="41" spans="1:16">
      <c r="A41" s="5" t="s">
        <v>82</v>
      </c>
      <c r="B41" s="5" t="s">
        <v>83</v>
      </c>
      <c r="C41" s="8">
        <v>979</v>
      </c>
      <c r="D41" s="8">
        <v>2519</v>
      </c>
      <c r="E41" s="8">
        <v>15950</v>
      </c>
      <c r="F41" s="8">
        <v>3498</v>
      </c>
      <c r="G41" s="8">
        <v>1419</v>
      </c>
      <c r="H41" s="8">
        <v>2519</v>
      </c>
      <c r="I41" s="8">
        <v>1958</v>
      </c>
      <c r="J41" s="8">
        <v>2187.9112500000001</v>
      </c>
      <c r="K41" s="8">
        <v>2095.30125</v>
      </c>
      <c r="L41" s="8">
        <v>1539.6412500000001</v>
      </c>
      <c r="M41" s="8">
        <v>2048.9962500000001</v>
      </c>
      <c r="N41" s="8">
        <v>1215.5062500000001</v>
      </c>
      <c r="O41" s="8">
        <f t="shared" si="7"/>
        <v>37929.356250000004</v>
      </c>
      <c r="P41" s="10"/>
    </row>
    <row r="42" spans="1:16">
      <c r="A42" s="5" t="s">
        <v>84</v>
      </c>
      <c r="B42" s="5" t="s">
        <v>85</v>
      </c>
      <c r="C42" s="8">
        <v>118691.5</v>
      </c>
      <c r="D42" s="8">
        <v>161132</v>
      </c>
      <c r="E42" s="8">
        <v>473712</v>
      </c>
      <c r="F42" s="8">
        <v>294520.5</v>
      </c>
      <c r="G42" s="8">
        <v>187302</v>
      </c>
      <c r="H42" s="8">
        <v>241961</v>
      </c>
      <c r="I42" s="8">
        <v>230622</v>
      </c>
      <c r="J42" s="8">
        <v>188764.57773624998</v>
      </c>
      <c r="K42" s="8">
        <v>104318.51747374999</v>
      </c>
      <c r="L42" s="8">
        <v>134090</v>
      </c>
      <c r="M42" s="8">
        <v>130524.99999999999</v>
      </c>
      <c r="N42" s="8">
        <v>134320</v>
      </c>
      <c r="O42" s="8">
        <f t="shared" si="7"/>
        <v>2399959.0952099999</v>
      </c>
      <c r="P42" s="10"/>
    </row>
    <row r="43" spans="1:16">
      <c r="A43" s="5" t="s">
        <v>86</v>
      </c>
      <c r="B43" s="5" t="s">
        <v>87</v>
      </c>
      <c r="C43" s="8">
        <v>5615</v>
      </c>
      <c r="D43" s="8">
        <v>5615</v>
      </c>
      <c r="E43" s="8">
        <v>5615</v>
      </c>
      <c r="F43" s="8">
        <v>5615</v>
      </c>
      <c r="G43" s="8">
        <v>5615</v>
      </c>
      <c r="H43" s="8">
        <v>5615</v>
      </c>
      <c r="I43" s="8">
        <v>5615</v>
      </c>
      <c r="J43" s="8">
        <v>5615</v>
      </c>
      <c r="K43" s="8">
        <v>5615</v>
      </c>
      <c r="L43" s="8">
        <v>5615</v>
      </c>
      <c r="M43" s="8">
        <v>5615</v>
      </c>
      <c r="N43" s="8">
        <v>5615</v>
      </c>
      <c r="O43" s="8">
        <f t="shared" si="7"/>
        <v>67380</v>
      </c>
      <c r="P43" s="10"/>
    </row>
    <row r="44" spans="1:16">
      <c r="A44" s="5" t="s">
        <v>88</v>
      </c>
      <c r="B44" s="5" t="s">
        <v>89</v>
      </c>
      <c r="C44" s="8">
        <v>2175.5</v>
      </c>
      <c r="D44" s="8">
        <v>2175.5</v>
      </c>
      <c r="E44" s="8">
        <v>2175.5</v>
      </c>
      <c r="F44" s="8">
        <v>2175.5</v>
      </c>
      <c r="G44" s="8">
        <v>2175.5</v>
      </c>
      <c r="H44" s="8">
        <v>2175.5</v>
      </c>
      <c r="I44" s="8">
        <v>2175.5</v>
      </c>
      <c r="J44" s="8">
        <v>2175.5</v>
      </c>
      <c r="K44" s="8">
        <v>2175.5</v>
      </c>
      <c r="L44" s="8">
        <v>2175.5</v>
      </c>
      <c r="M44" s="8">
        <v>2175.5</v>
      </c>
      <c r="N44" s="8">
        <v>2175.5</v>
      </c>
      <c r="O44" s="8">
        <f t="shared" si="7"/>
        <v>26106</v>
      </c>
      <c r="P44" s="10"/>
    </row>
    <row r="45" spans="1:16">
      <c r="A45" s="5" t="s">
        <v>90</v>
      </c>
      <c r="B45" s="5" t="s">
        <v>91</v>
      </c>
      <c r="C45" s="8">
        <v>3512</v>
      </c>
      <c r="D45" s="8">
        <v>3512</v>
      </c>
      <c r="E45" s="8">
        <v>3512</v>
      </c>
      <c r="F45" s="8">
        <v>3512</v>
      </c>
      <c r="G45" s="8">
        <v>3512</v>
      </c>
      <c r="H45" s="8">
        <v>3512</v>
      </c>
      <c r="I45" s="8">
        <v>3512</v>
      </c>
      <c r="J45" s="8">
        <v>3512</v>
      </c>
      <c r="K45" s="8">
        <v>3512</v>
      </c>
      <c r="L45" s="8">
        <v>3512</v>
      </c>
      <c r="M45" s="8">
        <v>3512</v>
      </c>
      <c r="N45" s="8">
        <v>3512</v>
      </c>
      <c r="O45" s="8">
        <f t="shared" si="7"/>
        <v>42144</v>
      </c>
      <c r="P45" s="10"/>
    </row>
    <row r="46" spans="1:16">
      <c r="A46" s="5" t="s">
        <v>92</v>
      </c>
      <c r="B46" s="5" t="s">
        <v>93</v>
      </c>
      <c r="C46" s="8">
        <v>1920.5</v>
      </c>
      <c r="D46" s="8">
        <v>1920.5</v>
      </c>
      <c r="E46" s="8">
        <v>1920.5</v>
      </c>
      <c r="F46" s="8">
        <v>1920.5</v>
      </c>
      <c r="G46" s="8">
        <v>1920.5</v>
      </c>
      <c r="H46" s="8">
        <v>1920.5</v>
      </c>
      <c r="I46" s="8">
        <v>1920.5</v>
      </c>
      <c r="J46" s="8">
        <v>1920.5</v>
      </c>
      <c r="K46" s="8">
        <v>1920.5</v>
      </c>
      <c r="L46" s="8">
        <v>1920.5</v>
      </c>
      <c r="M46" s="8">
        <v>1920.5</v>
      </c>
      <c r="N46" s="8">
        <v>1920.5</v>
      </c>
      <c r="O46" s="8">
        <f t="shared" si="7"/>
        <v>23046</v>
      </c>
      <c r="P46" s="10"/>
    </row>
    <row r="47" spans="1:16">
      <c r="A47" s="5" t="s">
        <v>94</v>
      </c>
      <c r="B47" s="5" t="s">
        <v>95</v>
      </c>
      <c r="C47" s="8">
        <v>1276</v>
      </c>
      <c r="D47" s="8">
        <v>1276</v>
      </c>
      <c r="E47" s="8">
        <v>1276</v>
      </c>
      <c r="F47" s="8">
        <v>1276</v>
      </c>
      <c r="G47" s="8">
        <v>1276</v>
      </c>
      <c r="H47" s="8">
        <v>1276</v>
      </c>
      <c r="I47" s="8">
        <v>1276</v>
      </c>
      <c r="J47" s="8">
        <v>1276</v>
      </c>
      <c r="K47" s="8">
        <v>1276</v>
      </c>
      <c r="L47" s="8">
        <v>1276</v>
      </c>
      <c r="M47" s="8">
        <v>1276</v>
      </c>
      <c r="N47" s="8">
        <v>1276</v>
      </c>
      <c r="O47" s="8">
        <f t="shared" si="7"/>
        <v>15312</v>
      </c>
      <c r="P47" s="10"/>
    </row>
    <row r="48" spans="1:16">
      <c r="A48" s="5" t="s">
        <v>96</v>
      </c>
      <c r="B48" s="5" t="s">
        <v>97</v>
      </c>
      <c r="C48" s="8">
        <v>1786.5</v>
      </c>
      <c r="D48" s="8">
        <v>1786.5</v>
      </c>
      <c r="E48" s="8">
        <v>1786.5</v>
      </c>
      <c r="F48" s="8">
        <v>1786.5</v>
      </c>
      <c r="G48" s="8">
        <v>1786.5</v>
      </c>
      <c r="H48" s="8">
        <v>1786.5</v>
      </c>
      <c r="I48" s="8">
        <v>1786.5</v>
      </c>
      <c r="J48" s="8">
        <v>1786.5</v>
      </c>
      <c r="K48" s="8">
        <v>1786.5</v>
      </c>
      <c r="L48" s="8">
        <v>1786.5</v>
      </c>
      <c r="M48" s="8">
        <v>1786.5</v>
      </c>
      <c r="N48" s="8">
        <v>1786.5</v>
      </c>
      <c r="O48" s="8">
        <f t="shared" si="7"/>
        <v>21438</v>
      </c>
      <c r="P48" s="10"/>
    </row>
    <row r="49" spans="1:16">
      <c r="A49" s="5" t="s">
        <v>98</v>
      </c>
      <c r="B49" s="5" t="s">
        <v>99</v>
      </c>
      <c r="C49" s="8">
        <v>1531.5</v>
      </c>
      <c r="D49" s="8">
        <v>1531.5</v>
      </c>
      <c r="E49" s="8">
        <v>1531.5</v>
      </c>
      <c r="F49" s="8">
        <v>1531.5</v>
      </c>
      <c r="G49" s="8">
        <v>1531.5</v>
      </c>
      <c r="H49" s="8">
        <v>1531.5</v>
      </c>
      <c r="I49" s="8">
        <v>1531.5</v>
      </c>
      <c r="J49" s="8">
        <v>1531.5</v>
      </c>
      <c r="K49" s="8">
        <v>1531.5</v>
      </c>
      <c r="L49" s="8">
        <v>1531.5</v>
      </c>
      <c r="M49" s="8">
        <v>1531.5</v>
      </c>
      <c r="N49" s="8">
        <v>1531.5</v>
      </c>
      <c r="O49" s="8">
        <f t="shared" si="7"/>
        <v>18378</v>
      </c>
      <c r="P49" s="10"/>
    </row>
    <row r="50" spans="1:16">
      <c r="A50" s="5" t="s">
        <v>100</v>
      </c>
      <c r="B50" s="5" t="s">
        <v>101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f t="shared" si="7"/>
        <v>0</v>
      </c>
      <c r="P50" s="10"/>
    </row>
    <row r="51" spans="1:16">
      <c r="A51" s="5" t="s">
        <v>102</v>
      </c>
      <c r="B51" s="5" t="s">
        <v>103</v>
      </c>
      <c r="C51" s="8">
        <v>765</v>
      </c>
      <c r="D51" s="8">
        <v>765</v>
      </c>
      <c r="E51" s="8">
        <v>765</v>
      </c>
      <c r="F51" s="8">
        <v>765</v>
      </c>
      <c r="G51" s="8">
        <v>765</v>
      </c>
      <c r="H51" s="8">
        <v>765</v>
      </c>
      <c r="I51" s="8">
        <v>765</v>
      </c>
      <c r="J51" s="8">
        <v>765</v>
      </c>
      <c r="K51" s="8">
        <v>765</v>
      </c>
      <c r="L51" s="8">
        <v>765</v>
      </c>
      <c r="M51" s="8">
        <v>765</v>
      </c>
      <c r="N51" s="8">
        <v>765</v>
      </c>
      <c r="O51" s="8">
        <f t="shared" si="7"/>
        <v>9180</v>
      </c>
      <c r="P51" s="10"/>
    </row>
    <row r="52" spans="1:16">
      <c r="A52" s="5" t="s">
        <v>104</v>
      </c>
      <c r="B52" s="5" t="s">
        <v>105</v>
      </c>
      <c r="C52" s="8">
        <v>3103</v>
      </c>
      <c r="D52" s="8">
        <v>3103</v>
      </c>
      <c r="E52" s="8">
        <v>3103</v>
      </c>
      <c r="F52" s="8">
        <v>3103</v>
      </c>
      <c r="G52" s="8">
        <v>3103</v>
      </c>
      <c r="H52" s="8">
        <v>3103</v>
      </c>
      <c r="I52" s="8">
        <v>3103</v>
      </c>
      <c r="J52" s="8">
        <v>3103</v>
      </c>
      <c r="K52" s="8">
        <v>3103</v>
      </c>
      <c r="L52" s="8">
        <v>3103</v>
      </c>
      <c r="M52" s="8">
        <v>3103</v>
      </c>
      <c r="N52" s="8">
        <v>3103</v>
      </c>
      <c r="O52" s="8">
        <f t="shared" si="7"/>
        <v>37236</v>
      </c>
      <c r="P52" s="10"/>
    </row>
    <row r="53" spans="1:16">
      <c r="A53" s="5" t="s">
        <v>106</v>
      </c>
      <c r="B53" s="5" t="s">
        <v>107</v>
      </c>
      <c r="C53" s="8">
        <v>2807.5</v>
      </c>
      <c r="D53" s="8">
        <v>2807.5</v>
      </c>
      <c r="E53" s="8">
        <v>2807.5</v>
      </c>
      <c r="F53" s="8">
        <v>2807.5</v>
      </c>
      <c r="G53" s="8">
        <v>2807.5</v>
      </c>
      <c r="H53" s="8">
        <v>2807.5</v>
      </c>
      <c r="I53" s="8">
        <v>2807.5</v>
      </c>
      <c r="J53" s="8">
        <v>2807.5</v>
      </c>
      <c r="K53" s="8">
        <v>2807.5</v>
      </c>
      <c r="L53" s="8">
        <v>2807.5</v>
      </c>
      <c r="M53" s="8">
        <v>2807.5</v>
      </c>
      <c r="N53" s="8">
        <v>2807.5</v>
      </c>
      <c r="O53" s="8">
        <f t="shared" si="7"/>
        <v>33690</v>
      </c>
      <c r="P53" s="10"/>
    </row>
    <row r="54" spans="1:16">
      <c r="A54" s="5" t="s">
        <v>108</v>
      </c>
      <c r="B54" s="5" t="s">
        <v>109</v>
      </c>
      <c r="C54" s="8">
        <v>1531.5</v>
      </c>
      <c r="D54" s="8">
        <v>1531.5</v>
      </c>
      <c r="E54" s="8">
        <v>1531.5</v>
      </c>
      <c r="F54" s="8">
        <v>1531.5</v>
      </c>
      <c r="G54" s="8">
        <v>1531.5</v>
      </c>
      <c r="H54" s="8">
        <v>1531.5</v>
      </c>
      <c r="I54" s="8">
        <v>1531.5</v>
      </c>
      <c r="J54" s="8">
        <v>1531.5</v>
      </c>
      <c r="K54" s="8">
        <v>1531.5</v>
      </c>
      <c r="L54" s="8">
        <v>1531.5</v>
      </c>
      <c r="M54" s="8">
        <v>1531.5</v>
      </c>
      <c r="N54" s="8">
        <v>1531.5</v>
      </c>
      <c r="O54" s="8">
        <f t="shared" si="7"/>
        <v>18378</v>
      </c>
      <c r="P54" s="10"/>
    </row>
    <row r="55" spans="1:16">
      <c r="A55" s="5" t="s">
        <v>110</v>
      </c>
      <c r="B55" s="5" t="s">
        <v>111</v>
      </c>
      <c r="C55" s="8">
        <v>1276</v>
      </c>
      <c r="D55" s="8">
        <v>1276</v>
      </c>
      <c r="E55" s="8">
        <v>1276</v>
      </c>
      <c r="F55" s="8">
        <v>1276</v>
      </c>
      <c r="G55" s="8">
        <v>1276</v>
      </c>
      <c r="H55" s="8">
        <v>1276</v>
      </c>
      <c r="I55" s="8">
        <v>1276</v>
      </c>
      <c r="J55" s="8">
        <v>1276</v>
      </c>
      <c r="K55" s="8">
        <v>1276</v>
      </c>
      <c r="L55" s="8">
        <v>1276</v>
      </c>
      <c r="M55" s="8">
        <v>1276</v>
      </c>
      <c r="N55" s="8">
        <v>1276</v>
      </c>
      <c r="O55" s="8">
        <f t="shared" si="7"/>
        <v>15312</v>
      </c>
      <c r="P55" s="10"/>
    </row>
    <row r="56" spans="1:16">
      <c r="A56" s="5" t="s">
        <v>112</v>
      </c>
      <c r="B56" s="5" t="s">
        <v>113</v>
      </c>
      <c r="C56" s="8">
        <v>1835</v>
      </c>
      <c r="D56" s="8">
        <v>1835</v>
      </c>
      <c r="E56" s="8">
        <v>1835</v>
      </c>
      <c r="F56" s="8">
        <v>1835</v>
      </c>
      <c r="G56" s="8">
        <v>1835</v>
      </c>
      <c r="H56" s="8">
        <v>1835</v>
      </c>
      <c r="I56" s="8">
        <v>1835</v>
      </c>
      <c r="J56" s="8">
        <v>1835</v>
      </c>
      <c r="K56" s="8">
        <v>1835</v>
      </c>
      <c r="L56" s="8">
        <v>1835</v>
      </c>
      <c r="M56" s="8">
        <v>1835</v>
      </c>
      <c r="N56" s="8">
        <v>1835</v>
      </c>
      <c r="O56" s="8">
        <f t="shared" si="7"/>
        <v>22020</v>
      </c>
      <c r="P56" s="10"/>
    </row>
    <row r="57" spans="1:16">
      <c r="A57" s="5" t="s">
        <v>114</v>
      </c>
      <c r="B57" s="5" t="s">
        <v>115</v>
      </c>
      <c r="C57" s="8">
        <v>5008</v>
      </c>
      <c r="D57" s="8">
        <v>5008</v>
      </c>
      <c r="E57" s="8">
        <v>5008</v>
      </c>
      <c r="F57" s="8">
        <v>5008</v>
      </c>
      <c r="G57" s="8">
        <v>5008</v>
      </c>
      <c r="H57" s="8">
        <v>5008</v>
      </c>
      <c r="I57" s="8">
        <v>5008</v>
      </c>
      <c r="J57" s="8">
        <v>5008</v>
      </c>
      <c r="K57" s="8">
        <v>5008</v>
      </c>
      <c r="L57" s="8">
        <v>5008</v>
      </c>
      <c r="M57" s="8">
        <v>5008</v>
      </c>
      <c r="N57" s="8">
        <v>5008</v>
      </c>
      <c r="O57" s="8">
        <f t="shared" si="7"/>
        <v>60096</v>
      </c>
      <c r="P57" s="10"/>
    </row>
    <row r="58" spans="1:16">
      <c r="A58" s="5" t="s">
        <v>116</v>
      </c>
      <c r="B58" s="5" t="s">
        <v>117</v>
      </c>
      <c r="C58" s="8">
        <v>3102.5</v>
      </c>
      <c r="D58" s="8">
        <v>3102.5</v>
      </c>
      <c r="E58" s="8">
        <v>3102.5</v>
      </c>
      <c r="F58" s="8">
        <v>3102.5</v>
      </c>
      <c r="G58" s="8">
        <v>3102.5</v>
      </c>
      <c r="H58" s="8">
        <v>3102.5</v>
      </c>
      <c r="I58" s="8">
        <v>3102.5</v>
      </c>
      <c r="J58" s="8">
        <v>3102.5</v>
      </c>
      <c r="K58" s="8">
        <v>3102.5</v>
      </c>
      <c r="L58" s="8">
        <v>3102.5</v>
      </c>
      <c r="M58" s="8">
        <v>3102.5</v>
      </c>
      <c r="N58" s="8">
        <v>3102.5</v>
      </c>
      <c r="O58" s="8">
        <f t="shared" si="7"/>
        <v>37230</v>
      </c>
      <c r="P58" s="10"/>
    </row>
    <row r="59" spans="1:16">
      <c r="A59" s="5" t="s">
        <v>118</v>
      </c>
      <c r="B59" s="5" t="s">
        <v>119</v>
      </c>
      <c r="C59" s="8">
        <v>1081.5</v>
      </c>
      <c r="D59" s="8">
        <v>1081.5</v>
      </c>
      <c r="E59" s="8">
        <v>1081.5</v>
      </c>
      <c r="F59" s="8">
        <v>1081.5</v>
      </c>
      <c r="G59" s="8">
        <v>1081.5</v>
      </c>
      <c r="H59" s="8">
        <v>1081.5</v>
      </c>
      <c r="I59" s="8">
        <v>1081.5</v>
      </c>
      <c r="J59" s="8">
        <v>1081.5</v>
      </c>
      <c r="K59" s="8">
        <v>1081.5</v>
      </c>
      <c r="L59" s="8">
        <v>1081.5</v>
      </c>
      <c r="M59" s="8">
        <v>1081.5</v>
      </c>
      <c r="N59" s="8">
        <v>1081.5</v>
      </c>
      <c r="O59" s="8">
        <f t="shared" si="7"/>
        <v>12978</v>
      </c>
      <c r="P59" s="10"/>
    </row>
    <row r="60" spans="1:16">
      <c r="A60" s="5" t="s">
        <v>120</v>
      </c>
      <c r="B60" s="5" t="s">
        <v>121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f t="shared" si="7"/>
        <v>0</v>
      </c>
      <c r="P60" s="10"/>
    </row>
    <row r="61" spans="1:16">
      <c r="A61" s="5"/>
      <c r="B61" s="5" t="s">
        <v>122</v>
      </c>
      <c r="C61" s="8"/>
      <c r="D61" s="8">
        <v>7000</v>
      </c>
      <c r="E61" s="8">
        <v>7000</v>
      </c>
      <c r="F61" s="8">
        <v>7000</v>
      </c>
      <c r="G61" s="8">
        <v>7000</v>
      </c>
      <c r="H61" s="8">
        <v>7000</v>
      </c>
      <c r="I61" s="8">
        <v>7000</v>
      </c>
      <c r="J61" s="8">
        <v>7000</v>
      </c>
      <c r="K61" s="8">
        <v>7000</v>
      </c>
      <c r="L61" s="8">
        <v>7000</v>
      </c>
      <c r="M61" s="8">
        <v>7000</v>
      </c>
      <c r="N61" s="8">
        <v>7000</v>
      </c>
      <c r="O61" s="8">
        <f t="shared" si="7"/>
        <v>77000</v>
      </c>
      <c r="P61" s="10"/>
    </row>
    <row r="62" spans="1:16">
      <c r="A62" s="5" t="s">
        <v>123</v>
      </c>
      <c r="B62" s="5" t="s">
        <v>124</v>
      </c>
      <c r="C62" s="8">
        <v>292</v>
      </c>
      <c r="D62" s="8">
        <v>292</v>
      </c>
      <c r="E62" s="8">
        <v>292</v>
      </c>
      <c r="F62" s="8">
        <v>292</v>
      </c>
      <c r="G62" s="8">
        <v>292</v>
      </c>
      <c r="H62" s="8">
        <v>292</v>
      </c>
      <c r="I62" s="8">
        <v>292</v>
      </c>
      <c r="J62" s="8">
        <v>292</v>
      </c>
      <c r="K62" s="8">
        <v>292</v>
      </c>
      <c r="L62" s="8">
        <v>292</v>
      </c>
      <c r="M62" s="8">
        <v>292</v>
      </c>
      <c r="N62" s="8">
        <v>292</v>
      </c>
      <c r="O62" s="8">
        <f t="shared" si="7"/>
        <v>3504</v>
      </c>
      <c r="P62" s="10"/>
    </row>
    <row r="63" spans="1:16">
      <c r="A63" s="5" t="s">
        <v>125</v>
      </c>
      <c r="B63" s="5" t="s">
        <v>126</v>
      </c>
      <c r="C63" s="8">
        <v>4913.72</v>
      </c>
      <c r="D63" s="8">
        <v>8290.9599999999991</v>
      </c>
      <c r="E63" s="8">
        <v>11000.68</v>
      </c>
      <c r="F63" s="8">
        <v>1400.57</v>
      </c>
      <c r="G63" s="8">
        <v>3020.31</v>
      </c>
      <c r="H63" s="8">
        <v>6962.89</v>
      </c>
      <c r="I63" s="8">
        <f>5200.26-0.67</f>
        <v>5199.59</v>
      </c>
      <c r="J63" s="8">
        <v>525</v>
      </c>
      <c r="K63" s="8">
        <v>525</v>
      </c>
      <c r="L63" s="8">
        <v>525</v>
      </c>
      <c r="M63" s="8">
        <v>525</v>
      </c>
      <c r="N63" s="8">
        <v>525</v>
      </c>
      <c r="O63" s="8">
        <f t="shared" si="7"/>
        <v>43413.72</v>
      </c>
      <c r="P63" s="10"/>
    </row>
    <row r="64" spans="1:16">
      <c r="A64" s="9" t="s">
        <v>127</v>
      </c>
      <c r="B64" s="5" t="s">
        <v>128</v>
      </c>
      <c r="C64" s="8">
        <v>40</v>
      </c>
      <c r="D64" s="8">
        <v>270</v>
      </c>
      <c r="E64" s="8">
        <v>110</v>
      </c>
      <c r="F64" s="8">
        <v>90</v>
      </c>
      <c r="G64" s="8">
        <v>0</v>
      </c>
      <c r="H64" s="8">
        <v>20</v>
      </c>
      <c r="I64" s="8">
        <v>270</v>
      </c>
      <c r="J64" s="8">
        <v>105</v>
      </c>
      <c r="K64" s="8">
        <v>105</v>
      </c>
      <c r="L64" s="8">
        <v>105</v>
      </c>
      <c r="M64" s="8">
        <v>105</v>
      </c>
      <c r="N64" s="8">
        <v>105</v>
      </c>
      <c r="O64" s="8">
        <f t="shared" si="7"/>
        <v>1325</v>
      </c>
      <c r="P64" s="10"/>
    </row>
    <row r="65" spans="1:16">
      <c r="A65" s="5" t="s">
        <v>129</v>
      </c>
      <c r="B65" s="5" t="s">
        <v>130</v>
      </c>
      <c r="C65" s="8">
        <v>5520</v>
      </c>
      <c r="D65" s="8">
        <v>9220</v>
      </c>
      <c r="E65" s="8">
        <v>28980</v>
      </c>
      <c r="F65" s="8">
        <v>11200</v>
      </c>
      <c r="G65" s="8">
        <v>3820</v>
      </c>
      <c r="H65" s="8">
        <v>7160</v>
      </c>
      <c r="I65" s="8">
        <v>8580</v>
      </c>
      <c r="J65" s="8">
        <v>12965.400000000001</v>
      </c>
      <c r="K65" s="8">
        <v>7941.3075000000008</v>
      </c>
      <c r="L65" s="8">
        <v>8334.9</v>
      </c>
      <c r="M65" s="8">
        <v>13081.1625</v>
      </c>
      <c r="N65" s="8">
        <v>11830.927500000002</v>
      </c>
      <c r="O65" s="8">
        <f t="shared" si="7"/>
        <v>128633.69749999999</v>
      </c>
      <c r="P65" s="10"/>
    </row>
    <row r="66" spans="1:16">
      <c r="A66" s="5" t="s">
        <v>131</v>
      </c>
      <c r="B66" s="5" t="s">
        <v>132</v>
      </c>
      <c r="C66" s="8">
        <v>0</v>
      </c>
      <c r="D66" s="8">
        <v>0</v>
      </c>
      <c r="E66" s="8">
        <v>2000</v>
      </c>
      <c r="F66" s="8">
        <v>5820</v>
      </c>
      <c r="G66" s="8">
        <v>4377</v>
      </c>
      <c r="H66" s="8">
        <v>10750</v>
      </c>
      <c r="I66" s="8">
        <v>9490</v>
      </c>
      <c r="J66" s="8">
        <v>3068.8638750000005</v>
      </c>
      <c r="K66" s="8">
        <v>11338.936875000001</v>
      </c>
      <c r="L66" s="8">
        <v>10681.405875</v>
      </c>
      <c r="M66" s="8">
        <v>5186.16</v>
      </c>
      <c r="N66" s="8">
        <v>5180.3718749999998</v>
      </c>
      <c r="O66" s="8">
        <f t="shared" si="7"/>
        <v>67892.738500000007</v>
      </c>
      <c r="P66" s="10"/>
    </row>
    <row r="67" spans="1:16">
      <c r="A67" s="9" t="s">
        <v>133</v>
      </c>
      <c r="B67" s="5" t="s">
        <v>134</v>
      </c>
      <c r="C67" s="8">
        <v>0</v>
      </c>
      <c r="D67" s="8">
        <v>0</v>
      </c>
      <c r="E67" s="8">
        <v>4880</v>
      </c>
      <c r="F67" s="8">
        <v>0</v>
      </c>
      <c r="G67" s="8">
        <v>0</v>
      </c>
      <c r="H67" s="8">
        <v>0</v>
      </c>
      <c r="I67" s="8">
        <v>0</v>
      </c>
      <c r="J67" s="8">
        <v>2095.30125</v>
      </c>
      <c r="K67" s="8">
        <v>231.52500000000001</v>
      </c>
      <c r="L67" s="8">
        <v>3195.0450000000001</v>
      </c>
      <c r="M67" s="8">
        <v>2153.1825000000003</v>
      </c>
      <c r="N67" s="8">
        <v>567.23625000000004</v>
      </c>
      <c r="O67" s="8">
        <f t="shared" si="7"/>
        <v>13122.29</v>
      </c>
      <c r="P67" s="10"/>
    </row>
    <row r="68" spans="1:16">
      <c r="A68" s="5" t="s">
        <v>135</v>
      </c>
      <c r="B68" s="5" t="s">
        <v>136</v>
      </c>
      <c r="C68" s="8">
        <v>2620</v>
      </c>
      <c r="D68" s="8">
        <v>3620</v>
      </c>
      <c r="E68" s="8">
        <v>9140</v>
      </c>
      <c r="F68" s="8">
        <v>6940</v>
      </c>
      <c r="G68" s="8">
        <v>4160</v>
      </c>
      <c r="H68" s="8">
        <v>4420</v>
      </c>
      <c r="I68" s="8">
        <v>4100</v>
      </c>
      <c r="J68" s="8">
        <v>5371.380000000001</v>
      </c>
      <c r="K68" s="8">
        <v>3426.57</v>
      </c>
      <c r="L68" s="8">
        <v>3472.875</v>
      </c>
      <c r="M68" s="8">
        <v>4595.7712500000007</v>
      </c>
      <c r="N68" s="8">
        <v>4213.7550000000001</v>
      </c>
      <c r="O68" s="8">
        <f t="shared" si="7"/>
        <v>56080.35125</v>
      </c>
      <c r="P68" s="10"/>
    </row>
    <row r="69" spans="1:16">
      <c r="A69" s="14" t="s">
        <v>137</v>
      </c>
      <c r="B69" s="5" t="s">
        <v>138</v>
      </c>
      <c r="C69" s="8">
        <v>0</v>
      </c>
      <c r="D69" s="8">
        <v>0</v>
      </c>
      <c r="E69" s="8">
        <v>148600</v>
      </c>
      <c r="F69" s="8">
        <v>118360</v>
      </c>
      <c r="G69" s="8">
        <v>78210</v>
      </c>
      <c r="H69" s="8">
        <v>98610</v>
      </c>
      <c r="I69" s="8">
        <v>116670</v>
      </c>
      <c r="J69" s="8">
        <v>45000</v>
      </c>
      <c r="K69" s="8">
        <v>30000</v>
      </c>
      <c r="L69" s="8">
        <v>30000</v>
      </c>
      <c r="M69" s="8">
        <v>30000</v>
      </c>
      <c r="N69" s="8">
        <v>30000</v>
      </c>
      <c r="O69" s="8">
        <f t="shared" si="7"/>
        <v>725450</v>
      </c>
      <c r="P69" s="10"/>
    </row>
    <row r="70" spans="1:16">
      <c r="A70" s="5" t="s">
        <v>139</v>
      </c>
      <c r="B70" s="5" t="s">
        <v>140</v>
      </c>
      <c r="C70" s="8">
        <v>22680</v>
      </c>
      <c r="D70" s="8">
        <v>12540</v>
      </c>
      <c r="E70" s="8">
        <v>16740</v>
      </c>
      <c r="F70" s="8">
        <v>2280</v>
      </c>
      <c r="G70" s="8">
        <v>1380</v>
      </c>
      <c r="H70" s="8">
        <v>2310</v>
      </c>
      <c r="I70" s="8">
        <v>9480</v>
      </c>
      <c r="J70" s="8">
        <v>4000</v>
      </c>
      <c r="K70" s="8">
        <v>3000</v>
      </c>
      <c r="L70" s="8">
        <v>3000</v>
      </c>
      <c r="M70" s="8">
        <v>3000</v>
      </c>
      <c r="N70" s="8">
        <v>3000</v>
      </c>
      <c r="O70" s="8">
        <f t="shared" si="7"/>
        <v>83410</v>
      </c>
      <c r="P70" s="10"/>
    </row>
    <row r="71" spans="1:16">
      <c r="A71" s="14" t="s">
        <v>141</v>
      </c>
      <c r="B71" s="5" t="s">
        <v>142</v>
      </c>
      <c r="C71" s="8">
        <v>24405</v>
      </c>
      <c r="D71" s="8">
        <v>18919.419999999998</v>
      </c>
      <c r="E71" s="8">
        <v>35250</v>
      </c>
      <c r="F71" s="8">
        <v>19500</v>
      </c>
      <c r="G71" s="8">
        <v>-18195.8</v>
      </c>
      <c r="H71" s="8">
        <v>7590</v>
      </c>
      <c r="I71" s="8">
        <v>12435</v>
      </c>
      <c r="J71" s="8">
        <v>4000</v>
      </c>
      <c r="K71" s="8">
        <v>4000</v>
      </c>
      <c r="L71" s="8">
        <v>4000</v>
      </c>
      <c r="M71" s="8">
        <v>4000</v>
      </c>
      <c r="N71" s="8">
        <v>4000</v>
      </c>
      <c r="O71" s="8">
        <f t="shared" si="7"/>
        <v>119903.62</v>
      </c>
      <c r="P71" s="10"/>
    </row>
    <row r="72" spans="1:16">
      <c r="A72" s="14" t="s">
        <v>143</v>
      </c>
      <c r="B72" s="5" t="s">
        <v>144</v>
      </c>
      <c r="C72" s="8">
        <v>1046</v>
      </c>
      <c r="D72" s="8">
        <v>2027</v>
      </c>
      <c r="E72" s="8">
        <v>3600.5</v>
      </c>
      <c r="F72" s="8">
        <v>531</v>
      </c>
      <c r="G72" s="8">
        <v>879.5</v>
      </c>
      <c r="H72" s="8">
        <v>1294</v>
      </c>
      <c r="I72" s="8">
        <v>1948.5</v>
      </c>
      <c r="J72" s="8"/>
      <c r="K72" s="8"/>
      <c r="L72" s="8"/>
      <c r="M72" s="8"/>
      <c r="N72" s="8"/>
      <c r="O72" s="8">
        <f t="shared" si="7"/>
        <v>11326.5</v>
      </c>
      <c r="P72" s="10"/>
    </row>
    <row r="73" spans="1:16" s="7" customFormat="1">
      <c r="A73" s="16"/>
      <c r="B73" s="11" t="s">
        <v>145</v>
      </c>
      <c r="C73" s="6">
        <v>0</v>
      </c>
      <c r="D73" s="6">
        <v>0</v>
      </c>
      <c r="E73" s="6">
        <v>60000</v>
      </c>
      <c r="F73" s="6">
        <v>10000</v>
      </c>
      <c r="G73" s="6">
        <v>10000</v>
      </c>
      <c r="H73" s="6">
        <v>0</v>
      </c>
      <c r="I73" s="6">
        <f>60000+10000</f>
        <v>70000</v>
      </c>
      <c r="J73" s="6">
        <v>60000</v>
      </c>
      <c r="K73" s="6">
        <v>10000</v>
      </c>
      <c r="L73" s="6">
        <v>10000</v>
      </c>
      <c r="M73" s="6">
        <v>60000</v>
      </c>
      <c r="N73" s="6">
        <v>0</v>
      </c>
      <c r="O73" s="6">
        <f>SUM(C73:N73)</f>
        <v>290000</v>
      </c>
      <c r="P73" s="12"/>
    </row>
    <row r="74" spans="1:16" s="7" customFormat="1">
      <c r="A74" s="16" t="s">
        <v>146</v>
      </c>
      <c r="B74" s="11" t="s">
        <v>147</v>
      </c>
      <c r="C74" s="6">
        <v>0</v>
      </c>
      <c r="D74" s="6">
        <v>0</v>
      </c>
      <c r="E74" s="6">
        <v>18010</v>
      </c>
      <c r="F74" s="6">
        <v>260</v>
      </c>
      <c r="G74" s="6">
        <v>250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f>SUM(C74:N74)</f>
        <v>18520</v>
      </c>
      <c r="P74" s="12"/>
    </row>
    <row r="75" spans="1:16" s="7" customFormat="1">
      <c r="A75" s="5" t="s">
        <v>148</v>
      </c>
      <c r="B75" s="5" t="s">
        <v>149</v>
      </c>
      <c r="C75" s="6">
        <f t="shared" ref="C75:O75" si="8">SUM(C76:C77)</f>
        <v>0</v>
      </c>
      <c r="D75" s="6">
        <f t="shared" si="8"/>
        <v>0</v>
      </c>
      <c r="E75" s="6">
        <f t="shared" si="8"/>
        <v>0</v>
      </c>
      <c r="F75" s="6">
        <f t="shared" si="8"/>
        <v>1651.09</v>
      </c>
      <c r="G75" s="6">
        <f t="shared" si="8"/>
        <v>4193.4399999999996</v>
      </c>
      <c r="H75" s="6">
        <f t="shared" si="8"/>
        <v>4055.98</v>
      </c>
      <c r="I75" s="6">
        <f t="shared" si="8"/>
        <v>6500.06</v>
      </c>
      <c r="J75" s="6">
        <f t="shared" si="8"/>
        <v>4000</v>
      </c>
      <c r="K75" s="6">
        <f t="shared" si="8"/>
        <v>4000</v>
      </c>
      <c r="L75" s="6">
        <f t="shared" si="8"/>
        <v>4000</v>
      </c>
      <c r="M75" s="6">
        <f t="shared" si="8"/>
        <v>4000</v>
      </c>
      <c r="N75" s="6">
        <f t="shared" si="8"/>
        <v>1500</v>
      </c>
      <c r="O75" s="6">
        <f t="shared" si="8"/>
        <v>33900.57</v>
      </c>
      <c r="P75" s="12"/>
    </row>
    <row r="76" spans="1:16">
      <c r="A76" s="14" t="s">
        <v>150</v>
      </c>
      <c r="B76" s="11" t="s">
        <v>151</v>
      </c>
      <c r="C76" s="8">
        <v>0</v>
      </c>
      <c r="D76" s="8">
        <v>0</v>
      </c>
      <c r="E76" s="8">
        <v>0</v>
      </c>
      <c r="F76" s="8">
        <v>1651.09</v>
      </c>
      <c r="G76" s="8">
        <v>4193.4399999999996</v>
      </c>
      <c r="H76" s="8">
        <v>4055.98</v>
      </c>
      <c r="I76" s="8">
        <v>6500.06</v>
      </c>
      <c r="J76" s="8">
        <v>4000</v>
      </c>
      <c r="K76" s="8">
        <v>4000</v>
      </c>
      <c r="L76" s="8">
        <v>4000</v>
      </c>
      <c r="M76" s="8">
        <v>4000</v>
      </c>
      <c r="N76" s="8">
        <v>1500</v>
      </c>
      <c r="O76" s="8">
        <f>SUM(C76:N76)</f>
        <v>33900.57</v>
      </c>
      <c r="P76" s="10"/>
    </row>
    <row r="77" spans="1:16">
      <c r="A77" s="5" t="s">
        <v>152</v>
      </c>
      <c r="B77" s="5" t="s">
        <v>153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f>SUM(C77:N77)</f>
        <v>0</v>
      </c>
      <c r="P77" s="10"/>
    </row>
    <row r="78" spans="1:16" s="7" customFormat="1">
      <c r="A78" s="5" t="s">
        <v>154</v>
      </c>
      <c r="B78" s="5" t="s">
        <v>155</v>
      </c>
      <c r="C78" s="6">
        <f>SUM(C79:C89)</f>
        <v>332414.5</v>
      </c>
      <c r="D78" s="6">
        <f t="shared" ref="D78:O78" si="9">SUM(D79:D89)</f>
        <v>440388.5</v>
      </c>
      <c r="E78" s="6">
        <f>SUM(E79:E89)</f>
        <v>898676.5</v>
      </c>
      <c r="F78" s="6">
        <f t="shared" si="9"/>
        <v>516648.5</v>
      </c>
      <c r="G78" s="6">
        <f t="shared" si="9"/>
        <v>322670</v>
      </c>
      <c r="H78" s="6">
        <f t="shared" si="9"/>
        <v>402047</v>
      </c>
      <c r="I78" s="6">
        <f>SUM(I79:I89)</f>
        <v>697198.5</v>
      </c>
      <c r="J78" s="6">
        <f t="shared" si="9"/>
        <v>330640.87033000001</v>
      </c>
      <c r="K78" s="6">
        <f t="shared" si="9"/>
        <v>208927.55421000003</v>
      </c>
      <c r="L78" s="6">
        <f t="shared" si="9"/>
        <v>196813.68739749998</v>
      </c>
      <c r="M78" s="6">
        <f t="shared" si="9"/>
        <v>280113.93053499999</v>
      </c>
      <c r="N78" s="6">
        <f t="shared" si="9"/>
        <v>257939.46628499997</v>
      </c>
      <c r="O78" s="6">
        <f t="shared" si="9"/>
        <v>4884479.0087575</v>
      </c>
      <c r="P78" s="12"/>
    </row>
    <row r="79" spans="1:16">
      <c r="A79" s="5" t="s">
        <v>156</v>
      </c>
      <c r="B79" s="5" t="s">
        <v>67</v>
      </c>
      <c r="C79" s="8">
        <v>5379</v>
      </c>
      <c r="D79" s="8">
        <v>6996</v>
      </c>
      <c r="E79" s="8">
        <v>21648</v>
      </c>
      <c r="F79" s="8">
        <v>8415</v>
      </c>
      <c r="G79" s="8">
        <v>3168</v>
      </c>
      <c r="H79" s="8">
        <v>2013</v>
      </c>
      <c r="I79" s="8">
        <v>10494</v>
      </c>
      <c r="J79" s="8">
        <v>17987.507999999998</v>
      </c>
      <c r="K79" s="8">
        <v>9402.5609999999997</v>
      </c>
      <c r="L79" s="8">
        <v>13408.8696</v>
      </c>
      <c r="M79" s="8">
        <v>13981.1994</v>
      </c>
      <c r="N79" s="8">
        <v>10547.220600000001</v>
      </c>
      <c r="O79" s="8">
        <f>SUM(C79:N79)</f>
        <v>123440.35860000001</v>
      </c>
      <c r="P79" s="10"/>
    </row>
    <row r="80" spans="1:16">
      <c r="A80" s="5" t="s">
        <v>157</v>
      </c>
      <c r="B80" s="5" t="s">
        <v>69</v>
      </c>
      <c r="C80" s="8">
        <v>1826</v>
      </c>
      <c r="D80" s="8">
        <v>1628</v>
      </c>
      <c r="E80" s="8">
        <v>5412</v>
      </c>
      <c r="F80" s="8">
        <v>2530</v>
      </c>
      <c r="G80" s="8">
        <v>1254</v>
      </c>
      <c r="H80" s="8">
        <v>682</v>
      </c>
      <c r="I80" s="8">
        <v>3344</v>
      </c>
      <c r="J80" s="8">
        <v>6377.3891999999996</v>
      </c>
      <c r="K80" s="8">
        <v>2452.8420000000001</v>
      </c>
      <c r="L80" s="8">
        <v>3761.0244000000002</v>
      </c>
      <c r="M80" s="8">
        <v>4851.1764000000003</v>
      </c>
      <c r="N80" s="8">
        <v>5995.8359999999993</v>
      </c>
      <c r="O80" s="8">
        <f t="shared" ref="O80:O85" si="10">SUM(C80:N80)</f>
        <v>40114.267999999996</v>
      </c>
      <c r="P80" s="10"/>
    </row>
    <row r="81" spans="1:18">
      <c r="A81" s="5" t="s">
        <v>158</v>
      </c>
      <c r="B81" s="5" t="s">
        <v>60</v>
      </c>
      <c r="C81" s="8">
        <v>22714</v>
      </c>
      <c r="D81" s="8">
        <v>57416</v>
      </c>
      <c r="E81" s="8">
        <v>94242</v>
      </c>
      <c r="F81" s="8">
        <v>54393</v>
      </c>
      <c r="G81" s="8">
        <v>57018</v>
      </c>
      <c r="H81" s="8">
        <v>103618</v>
      </c>
      <c r="I81" s="8">
        <v>76571</v>
      </c>
      <c r="J81" s="8">
        <v>30126.350519999996</v>
      </c>
      <c r="K81" s="8">
        <v>24529.782690000004</v>
      </c>
      <c r="L81" s="8">
        <v>23763.950910000003</v>
      </c>
      <c r="M81" s="8">
        <v>36551.433869999993</v>
      </c>
      <c r="N81" s="8">
        <v>31205.600999999999</v>
      </c>
      <c r="O81" s="8">
        <f t="shared" si="10"/>
        <v>612149.11898999999</v>
      </c>
      <c r="P81" s="10"/>
    </row>
    <row r="82" spans="1:18">
      <c r="A82" s="5" t="s">
        <v>159</v>
      </c>
      <c r="B82" s="5" t="s">
        <v>160</v>
      </c>
      <c r="C82" s="8">
        <v>8487.5</v>
      </c>
      <c r="D82" s="8">
        <v>11377.5</v>
      </c>
      <c r="E82" s="8">
        <v>25920.5</v>
      </c>
      <c r="F82" s="8">
        <v>11357.5</v>
      </c>
      <c r="G82" s="8">
        <v>13092</v>
      </c>
      <c r="H82" s="8">
        <v>19077</v>
      </c>
      <c r="I82" s="8">
        <v>16078.5</v>
      </c>
      <c r="J82" s="8">
        <v>11270</v>
      </c>
      <c r="K82" s="8">
        <v>10580</v>
      </c>
      <c r="L82" s="8">
        <v>8280</v>
      </c>
      <c r="M82" s="8">
        <v>10810</v>
      </c>
      <c r="N82" s="8">
        <v>8569.5671249999996</v>
      </c>
      <c r="O82" s="8">
        <f t="shared" si="10"/>
        <v>154900.067125</v>
      </c>
      <c r="P82" s="10"/>
    </row>
    <row r="83" spans="1:18">
      <c r="A83" s="5" t="s">
        <v>161</v>
      </c>
      <c r="B83" s="5" t="s">
        <v>26</v>
      </c>
      <c r="C83" s="8">
        <v>9050</v>
      </c>
      <c r="D83" s="8">
        <v>13421</v>
      </c>
      <c r="E83" s="8">
        <v>27385</v>
      </c>
      <c r="F83" s="8">
        <v>18698</v>
      </c>
      <c r="G83" s="8">
        <v>22384</v>
      </c>
      <c r="H83" s="8">
        <v>40253</v>
      </c>
      <c r="I83" s="8">
        <v>17739</v>
      </c>
      <c r="J83" s="8">
        <v>12074.999999999998</v>
      </c>
      <c r="K83" s="8">
        <v>8395</v>
      </c>
      <c r="L83" s="8">
        <v>7366.3537500000002</v>
      </c>
      <c r="M83" s="8">
        <v>10465</v>
      </c>
      <c r="N83" s="8">
        <v>7704.9999999999991</v>
      </c>
      <c r="O83" s="8">
        <f t="shared" si="10"/>
        <v>194936.35375000001</v>
      </c>
      <c r="P83" s="10"/>
    </row>
    <row r="84" spans="1:18">
      <c r="A84" s="5" t="s">
        <v>162</v>
      </c>
      <c r="B84" s="5" t="s">
        <v>85</v>
      </c>
      <c r="C84" s="8">
        <v>34637</v>
      </c>
      <c r="D84" s="8">
        <v>60244</v>
      </c>
      <c r="E84" s="8">
        <v>107255</v>
      </c>
      <c r="F84" s="8">
        <v>70455</v>
      </c>
      <c r="G84" s="8">
        <v>61442</v>
      </c>
      <c r="H84" s="8">
        <v>81780</v>
      </c>
      <c r="I84" s="8">
        <v>82774</v>
      </c>
      <c r="J84" s="8">
        <v>39215</v>
      </c>
      <c r="K84" s="8">
        <v>30704.999999999996</v>
      </c>
      <c r="L84" s="8">
        <v>21970.371937499996</v>
      </c>
      <c r="M84" s="8">
        <v>39560</v>
      </c>
      <c r="N84" s="8">
        <v>27829.999999999996</v>
      </c>
      <c r="O84" s="8">
        <f t="shared" si="10"/>
        <v>657867.37193749996</v>
      </c>
      <c r="P84" s="10"/>
    </row>
    <row r="85" spans="1:18">
      <c r="A85" s="5" t="s">
        <v>163</v>
      </c>
      <c r="B85" s="5" t="s">
        <v>164</v>
      </c>
      <c r="C85" s="8">
        <v>0</v>
      </c>
      <c r="D85" s="8">
        <v>14220</v>
      </c>
      <c r="E85" s="8">
        <v>20640</v>
      </c>
      <c r="F85" s="8">
        <v>26280</v>
      </c>
      <c r="G85" s="8">
        <v>0</v>
      </c>
      <c r="H85" s="8">
        <v>9240</v>
      </c>
      <c r="I85" s="8">
        <v>17670</v>
      </c>
      <c r="J85" s="8">
        <v>13137.390000000001</v>
      </c>
      <c r="K85" s="8">
        <v>5199.3899999999994</v>
      </c>
      <c r="L85" s="8">
        <v>10755.99</v>
      </c>
      <c r="M85" s="8">
        <v>4842.18</v>
      </c>
      <c r="N85" s="8">
        <v>0</v>
      </c>
      <c r="O85" s="8">
        <f t="shared" si="10"/>
        <v>121984.95000000001</v>
      </c>
    </row>
    <row r="86" spans="1:18">
      <c r="A86" s="5" t="s">
        <v>165</v>
      </c>
      <c r="B86" s="5" t="s">
        <v>166</v>
      </c>
      <c r="C86" s="8">
        <v>191040</v>
      </c>
      <c r="D86" s="8">
        <v>203040</v>
      </c>
      <c r="E86" s="8">
        <v>446920</v>
      </c>
      <c r="F86" s="8">
        <v>229560</v>
      </c>
      <c r="G86" s="8">
        <v>111960</v>
      </c>
      <c r="H86" s="8">
        <v>83000</v>
      </c>
      <c r="I86" s="8">
        <v>341400</v>
      </c>
      <c r="J86" s="8">
        <v>140989.35816</v>
      </c>
      <c r="K86" s="8">
        <v>87517.402560000017</v>
      </c>
      <c r="L86" s="8">
        <v>75056.965199999991</v>
      </c>
      <c r="M86" s="8">
        <v>121759.07687999999</v>
      </c>
      <c r="N86" s="8">
        <v>118423.21175999999</v>
      </c>
      <c r="O86" s="8">
        <f>SUM(C86:N86)</f>
        <v>2150666.01456</v>
      </c>
    </row>
    <row r="87" spans="1:18">
      <c r="A87" s="5" t="s">
        <v>167</v>
      </c>
      <c r="B87" s="5" t="s">
        <v>168</v>
      </c>
      <c r="C87" s="8">
        <v>51330</v>
      </c>
      <c r="D87" s="8">
        <v>58725</v>
      </c>
      <c r="E87" s="8">
        <v>124961</v>
      </c>
      <c r="F87" s="8">
        <v>79895</v>
      </c>
      <c r="G87" s="8">
        <v>34771</v>
      </c>
      <c r="H87" s="8">
        <v>29609</v>
      </c>
      <c r="I87" s="8">
        <v>114202</v>
      </c>
      <c r="J87" s="8">
        <v>52436.311199999996</v>
      </c>
      <c r="K87" s="8">
        <v>26005.575960000002</v>
      </c>
      <c r="L87" s="8">
        <v>22675.161599999999</v>
      </c>
      <c r="M87" s="8">
        <v>33445.863359999996</v>
      </c>
      <c r="N87" s="8">
        <v>41453.029799999997</v>
      </c>
      <c r="O87" s="8">
        <f t="shared" ref="O87:O89" si="11">SUM(C87:N87)</f>
        <v>669508.94192000001</v>
      </c>
    </row>
    <row r="88" spans="1:18">
      <c r="A88" s="17" t="s">
        <v>169</v>
      </c>
      <c r="B88" s="5" t="s">
        <v>126</v>
      </c>
      <c r="C88" s="8"/>
      <c r="D88" s="8">
        <v>40</v>
      </c>
      <c r="E88" s="8"/>
      <c r="F88" s="8">
        <v>-1</v>
      </c>
      <c r="G88" s="8">
        <v>141</v>
      </c>
      <c r="H88" s="8">
        <v>0</v>
      </c>
      <c r="I88" s="8">
        <v>0</v>
      </c>
      <c r="J88" s="8"/>
      <c r="K88" s="8"/>
      <c r="L88" s="8"/>
      <c r="M88" s="8"/>
      <c r="N88" s="8"/>
      <c r="O88" s="8">
        <f t="shared" si="11"/>
        <v>180</v>
      </c>
    </row>
    <row r="89" spans="1:18">
      <c r="A89" s="5" t="s">
        <v>170</v>
      </c>
      <c r="B89" s="5" t="s">
        <v>32</v>
      </c>
      <c r="C89" s="8">
        <v>7951</v>
      </c>
      <c r="D89" s="8">
        <v>13281</v>
      </c>
      <c r="E89" s="8">
        <v>24293</v>
      </c>
      <c r="F89" s="8">
        <v>15066</v>
      </c>
      <c r="G89" s="8">
        <v>17440</v>
      </c>
      <c r="H89" s="8">
        <v>32775</v>
      </c>
      <c r="I89" s="8">
        <v>16926</v>
      </c>
      <c r="J89" s="8">
        <v>7026.5632500000002</v>
      </c>
      <c r="K89" s="8">
        <v>4140</v>
      </c>
      <c r="L89" s="8">
        <v>9775</v>
      </c>
      <c r="M89" s="8">
        <v>3848.0006249999997</v>
      </c>
      <c r="N89" s="8">
        <v>6209.9999999999991</v>
      </c>
      <c r="O89" s="8">
        <f t="shared" si="11"/>
        <v>158731.56387499999</v>
      </c>
    </row>
    <row r="90" spans="1:18">
      <c r="A90" s="16"/>
      <c r="B90" s="11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</row>
    <row r="91" spans="1:18">
      <c r="A91" s="5" t="s">
        <v>171</v>
      </c>
      <c r="B91" s="5" t="s">
        <v>172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</row>
    <row r="92" spans="1:18">
      <c r="A92" s="5" t="s">
        <v>173</v>
      </c>
      <c r="B92" s="5" t="s">
        <v>174</v>
      </c>
      <c r="C92" s="6">
        <v>869137</v>
      </c>
      <c r="D92" s="6">
        <v>869137</v>
      </c>
      <c r="E92" s="6">
        <v>869137</v>
      </c>
      <c r="F92" s="6">
        <v>869137</v>
      </c>
      <c r="G92" s="6">
        <v>869137</v>
      </c>
      <c r="H92" s="6">
        <v>869137</v>
      </c>
      <c r="I92" s="6">
        <v>869137</v>
      </c>
      <c r="J92" s="6">
        <v>869136.47100000002</v>
      </c>
      <c r="K92" s="6">
        <v>869136.47100000002</v>
      </c>
      <c r="L92" s="6">
        <v>869136.47100000002</v>
      </c>
      <c r="M92" s="6">
        <v>869136.47100000002</v>
      </c>
      <c r="N92" s="6">
        <v>869136.47100000002</v>
      </c>
      <c r="O92" s="6">
        <f>SUM(C92:N92)</f>
        <v>10429641.355000002</v>
      </c>
    </row>
    <row r="93" spans="1:18" s="7" customFormat="1">
      <c r="A93" s="9" t="s">
        <v>175</v>
      </c>
      <c r="B93" s="11" t="s">
        <v>176</v>
      </c>
      <c r="C93" s="6"/>
      <c r="D93" s="6"/>
      <c r="E93" s="6">
        <v>69714</v>
      </c>
      <c r="F93" s="6">
        <v>0</v>
      </c>
      <c r="G93" s="6">
        <v>0</v>
      </c>
      <c r="H93" s="6">
        <v>0</v>
      </c>
      <c r="I93" s="6">
        <v>0</v>
      </c>
      <c r="J93" s="6">
        <v>500000</v>
      </c>
      <c r="K93" s="6">
        <v>0</v>
      </c>
      <c r="L93" s="6">
        <v>0</v>
      </c>
      <c r="M93" s="6"/>
      <c r="N93" s="6"/>
      <c r="O93" s="6">
        <f>SUM(C93:N93)</f>
        <v>569714</v>
      </c>
      <c r="Q93" s="19"/>
    </row>
    <row r="94" spans="1:18" s="7" customFormat="1">
      <c r="A94" s="16"/>
      <c r="B94" s="11"/>
      <c r="C94" s="20"/>
      <c r="D94" s="20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2"/>
      <c r="Q94" s="2"/>
    </row>
    <row r="95" spans="1:18">
      <c r="A95" s="20"/>
      <c r="B95" s="20" t="s">
        <v>177</v>
      </c>
      <c r="C95" s="6">
        <f t="shared" ref="C95:O95" si="12">+C7+C16+C21+C31+C73+C74+C75+C78+C92+C93</f>
        <v>2418222.7000000002</v>
      </c>
      <c r="D95" s="6">
        <f t="shared" si="12"/>
        <v>2844115.17</v>
      </c>
      <c r="E95" s="6">
        <f>+E7+E16+E21+E31+E73+E74+E75+E78+E92+E93</f>
        <v>6947359.9400000004</v>
      </c>
      <c r="F95" s="6">
        <f t="shared" si="12"/>
        <v>4174687.48</v>
      </c>
      <c r="G95" s="6">
        <f t="shared" si="12"/>
        <v>3141878.49</v>
      </c>
      <c r="H95" s="6">
        <f t="shared" si="12"/>
        <v>3800302.9</v>
      </c>
      <c r="I95" s="6">
        <f t="shared" si="12"/>
        <v>3860896.0500000003</v>
      </c>
      <c r="J95" s="6">
        <f t="shared" si="12"/>
        <v>3612307.7734912499</v>
      </c>
      <c r="K95" s="6">
        <f t="shared" si="12"/>
        <v>2348233.3993562502</v>
      </c>
      <c r="L95" s="6">
        <f t="shared" si="12"/>
        <v>2453867.5733125005</v>
      </c>
      <c r="M95" s="6">
        <f t="shared" si="12"/>
        <v>2595819.1267476003</v>
      </c>
      <c r="N95" s="6">
        <f t="shared" si="12"/>
        <v>2609302.8587675001</v>
      </c>
      <c r="O95" s="6">
        <f t="shared" si="12"/>
        <v>40806993.461675107</v>
      </c>
    </row>
    <row r="96" spans="1:18" s="7" customFormat="1">
      <c r="A96" s="21"/>
      <c r="B96" s="3"/>
      <c r="C96" s="3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19"/>
    </row>
    <row r="97" spans="1:17">
      <c r="B97" s="3"/>
      <c r="I97" s="22"/>
      <c r="Q97" s="12"/>
    </row>
    <row r="98" spans="1:17">
      <c r="A98" s="21"/>
      <c r="B98" s="3"/>
      <c r="E98" s="10"/>
      <c r="F98" s="10"/>
      <c r="G98" s="10"/>
      <c r="H98" s="10"/>
      <c r="I98" s="10"/>
      <c r="J98" s="10"/>
      <c r="K98" s="10"/>
    </row>
    <row r="99" spans="1:17">
      <c r="A99" s="78" t="s">
        <v>178</v>
      </c>
      <c r="B99" s="78"/>
      <c r="C99" s="78"/>
      <c r="D99" s="78"/>
      <c r="E99" s="78"/>
      <c r="F99" s="22"/>
      <c r="I99" s="10"/>
      <c r="J99" s="3"/>
      <c r="K99" s="10"/>
      <c r="Q99" s="22"/>
    </row>
    <row r="100" spans="1:17">
      <c r="A100" s="23" t="s">
        <v>179</v>
      </c>
      <c r="B100" s="24"/>
      <c r="C100" s="24"/>
      <c r="D100" s="24"/>
      <c r="E100" s="24"/>
      <c r="I100" s="3"/>
      <c r="J100" s="3"/>
      <c r="K100" s="3"/>
    </row>
    <row r="101" spans="1:17">
      <c r="A101" s="25"/>
      <c r="B101" s="26"/>
      <c r="C101" s="26"/>
      <c r="D101" s="26"/>
      <c r="E101" s="26"/>
      <c r="I101" s="3"/>
      <c r="J101" s="3"/>
      <c r="K101" s="3"/>
    </row>
    <row r="102" spans="1:17">
      <c r="A102" s="25" t="s">
        <v>180</v>
      </c>
      <c r="B102" s="26"/>
      <c r="C102" s="26"/>
      <c r="D102" s="26"/>
      <c r="E102" s="26"/>
      <c r="I102" s="3"/>
      <c r="J102" s="3"/>
      <c r="K102" s="3"/>
    </row>
    <row r="103" spans="1:17">
      <c r="A103" s="27" t="s">
        <v>181</v>
      </c>
      <c r="B103" s="26"/>
      <c r="C103" s="26"/>
      <c r="D103" s="26"/>
      <c r="E103" s="26"/>
      <c r="I103" s="1"/>
      <c r="J103" s="1"/>
      <c r="K103" s="1"/>
    </row>
    <row r="104" spans="1:17">
      <c r="A104" s="26"/>
      <c r="B104" s="3"/>
      <c r="D104" s="28" t="s">
        <v>182</v>
      </c>
      <c r="E104" s="28"/>
      <c r="I104" s="1"/>
      <c r="J104" s="1"/>
      <c r="K104" s="1"/>
    </row>
    <row r="105" spans="1:17">
      <c r="A105" s="26"/>
      <c r="B105" s="3"/>
      <c r="D105" s="29" t="s">
        <v>183</v>
      </c>
      <c r="E105" s="29"/>
      <c r="I105" s="1"/>
      <c r="J105" s="1"/>
      <c r="K105" s="1"/>
    </row>
    <row r="106" spans="1:17">
      <c r="A106" s="30" t="s">
        <v>184</v>
      </c>
      <c r="B106" s="3"/>
      <c r="D106" s="28"/>
      <c r="E106" s="27"/>
      <c r="I106" s="1"/>
      <c r="J106" s="1"/>
      <c r="K106" s="1"/>
    </row>
    <row r="107" spans="1:17">
      <c r="A107" s="26" t="s">
        <v>185</v>
      </c>
      <c r="B107" s="31"/>
      <c r="C107" s="31"/>
      <c r="D107" s="27"/>
      <c r="E107" s="27"/>
      <c r="I107" s="4"/>
      <c r="J107" s="4"/>
      <c r="K107" s="4"/>
    </row>
    <row r="108" spans="1:17">
      <c r="A108" s="32"/>
      <c r="B108" s="3"/>
      <c r="D108" s="33" t="s">
        <v>186</v>
      </c>
      <c r="E108" s="30"/>
      <c r="I108" s="34"/>
      <c r="J108" s="34"/>
      <c r="K108" s="34"/>
    </row>
    <row r="109" spans="1:17">
      <c r="A109" s="26"/>
      <c r="B109" s="3"/>
      <c r="D109" s="29" t="s">
        <v>187</v>
      </c>
      <c r="E109" s="29"/>
      <c r="I109" s="34"/>
      <c r="J109" s="34"/>
      <c r="K109" s="34"/>
    </row>
    <row r="110" spans="1:17">
      <c r="A110" s="25" t="s">
        <v>188</v>
      </c>
      <c r="B110" s="3"/>
      <c r="D110" s="27"/>
      <c r="E110" s="27"/>
      <c r="I110" s="34"/>
      <c r="J110" s="34"/>
      <c r="K110" s="34"/>
    </row>
    <row r="111" spans="1:17">
      <c r="A111" s="26" t="s">
        <v>187</v>
      </c>
      <c r="B111" s="3"/>
      <c r="D111" s="27"/>
      <c r="E111" s="27"/>
      <c r="I111" s="34"/>
      <c r="J111" s="34"/>
      <c r="K111" s="34"/>
    </row>
    <row r="112" spans="1:17">
      <c r="A112" s="32"/>
      <c r="B112" s="3"/>
      <c r="D112" s="30" t="s">
        <v>189</v>
      </c>
      <c r="E112" s="30"/>
      <c r="I112" s="35"/>
      <c r="J112" s="35"/>
      <c r="K112" s="35"/>
    </row>
    <row r="113" spans="1:11">
      <c r="A113" s="26"/>
      <c r="B113" s="3"/>
      <c r="D113" s="29" t="s">
        <v>187</v>
      </c>
      <c r="E113" s="29"/>
      <c r="I113" s="36"/>
      <c r="J113" s="36"/>
      <c r="K113" s="36"/>
    </row>
    <row r="114" spans="1:11">
      <c r="A114" s="25" t="s">
        <v>190</v>
      </c>
      <c r="B114" s="26"/>
      <c r="C114" s="26"/>
      <c r="D114" s="26"/>
      <c r="E114" s="26"/>
      <c r="I114" s="3"/>
      <c r="J114" s="3"/>
      <c r="K114" s="3"/>
    </row>
    <row r="115" spans="1:11">
      <c r="A115" s="26" t="s">
        <v>187</v>
      </c>
      <c r="B115" s="26"/>
      <c r="C115" s="26"/>
      <c r="D115" s="26"/>
      <c r="E115" s="26"/>
      <c r="I115" s="3"/>
      <c r="J115" s="3"/>
      <c r="K115" s="3"/>
    </row>
    <row r="116" spans="1:11">
      <c r="D116" s="2"/>
      <c r="I116" s="3"/>
      <c r="J116" s="3"/>
      <c r="K116" s="3"/>
    </row>
    <row r="117" spans="1:11">
      <c r="E117" s="3"/>
      <c r="F117" s="3"/>
      <c r="G117" s="3"/>
      <c r="H117" s="3"/>
      <c r="I117" s="3"/>
      <c r="J117" s="3"/>
      <c r="K117" s="3"/>
    </row>
  </sheetData>
  <mergeCells count="1">
    <mergeCell ref="A99:E9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76"/>
  <sheetViews>
    <sheetView topLeftCell="A286" workbookViewId="0">
      <selection sqref="A1:XFD1048576"/>
    </sheetView>
  </sheetViews>
  <sheetFormatPr baseColWidth="10" defaultRowHeight="15"/>
  <cols>
    <col min="1" max="1" width="8.5703125" style="2" customWidth="1"/>
    <col min="2" max="2" width="38" style="2" bestFit="1" customWidth="1"/>
    <col min="3" max="3" width="11.28515625" style="2" customWidth="1"/>
    <col min="4" max="4" width="12.85546875" style="2" customWidth="1"/>
    <col min="5" max="9" width="11.28515625" style="2" bestFit="1" customWidth="1"/>
    <col min="10" max="10" width="11.7109375" style="2" bestFit="1" customWidth="1"/>
    <col min="11" max="14" width="11.5703125" style="2" bestFit="1" customWidth="1"/>
    <col min="15" max="15" width="12.42578125" style="2" bestFit="1" customWidth="1"/>
    <col min="16" max="16384" width="11.42578125" style="2"/>
  </cols>
  <sheetData>
    <row r="1" spans="1:15">
      <c r="A1" s="79" t="s">
        <v>191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5">
      <c r="A2" s="80" t="s">
        <v>192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</row>
    <row r="3" spans="1:1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5" spans="1:15">
      <c r="A5" s="81"/>
      <c r="B5" s="81"/>
      <c r="C5" s="38" t="s">
        <v>193</v>
      </c>
      <c r="D5" s="38" t="s">
        <v>194</v>
      </c>
      <c r="E5" s="38" t="s">
        <v>194</v>
      </c>
      <c r="F5" s="38" t="s">
        <v>194</v>
      </c>
      <c r="G5" s="38" t="s">
        <v>194</v>
      </c>
      <c r="H5" s="38" t="s">
        <v>194</v>
      </c>
      <c r="I5" s="38" t="s">
        <v>194</v>
      </c>
      <c r="J5" s="38" t="s">
        <v>194</v>
      </c>
      <c r="K5" s="38" t="s">
        <v>194</v>
      </c>
      <c r="L5" s="38" t="s">
        <v>194</v>
      </c>
      <c r="M5" s="38" t="s">
        <v>194</v>
      </c>
      <c r="N5" s="38" t="s">
        <v>194</v>
      </c>
      <c r="O5" s="38" t="s">
        <v>16</v>
      </c>
    </row>
    <row r="6" spans="1:15">
      <c r="A6" s="81"/>
      <c r="B6" s="81"/>
      <c r="C6" s="38" t="s">
        <v>195</v>
      </c>
      <c r="D6" s="38" t="s">
        <v>195</v>
      </c>
      <c r="E6" s="38" t="s">
        <v>195</v>
      </c>
      <c r="F6" s="38" t="s">
        <v>195</v>
      </c>
      <c r="G6" s="38" t="s">
        <v>195</v>
      </c>
      <c r="H6" s="38" t="s">
        <v>195</v>
      </c>
      <c r="I6" s="38" t="s">
        <v>195</v>
      </c>
      <c r="J6" s="38" t="s">
        <v>195</v>
      </c>
      <c r="K6" s="38" t="s">
        <v>195</v>
      </c>
      <c r="L6" s="38" t="s">
        <v>195</v>
      </c>
      <c r="M6" s="38" t="s">
        <v>195</v>
      </c>
      <c r="N6" s="38" t="s">
        <v>195</v>
      </c>
      <c r="O6" s="38"/>
    </row>
    <row r="7" spans="1:15">
      <c r="A7" s="82" t="s">
        <v>196</v>
      </c>
      <c r="B7" s="82"/>
      <c r="C7" s="38" t="s">
        <v>197</v>
      </c>
      <c r="D7" s="38" t="s">
        <v>198</v>
      </c>
      <c r="E7" s="38" t="s">
        <v>199</v>
      </c>
      <c r="F7" s="38" t="s">
        <v>200</v>
      </c>
      <c r="G7" s="38" t="s">
        <v>201</v>
      </c>
      <c r="H7" s="38" t="s">
        <v>202</v>
      </c>
      <c r="I7" s="38" t="s">
        <v>203</v>
      </c>
      <c r="J7" s="39" t="s">
        <v>204</v>
      </c>
      <c r="K7" s="39" t="s">
        <v>205</v>
      </c>
      <c r="L7" s="39" t="s">
        <v>206</v>
      </c>
      <c r="M7" s="39" t="s">
        <v>207</v>
      </c>
      <c r="N7" s="39" t="s">
        <v>208</v>
      </c>
      <c r="O7" s="39"/>
    </row>
    <row r="8" spans="1:15">
      <c r="A8" s="40">
        <v>100</v>
      </c>
      <c r="B8" s="40" t="s">
        <v>209</v>
      </c>
      <c r="C8" s="41"/>
      <c r="D8" s="42"/>
      <c r="E8" s="41"/>
      <c r="F8" s="41"/>
      <c r="G8" s="41"/>
      <c r="H8" s="41"/>
      <c r="I8" s="41"/>
    </row>
    <row r="9" spans="1:15">
      <c r="A9" s="43">
        <v>1131</v>
      </c>
      <c r="B9" s="43" t="s">
        <v>210</v>
      </c>
      <c r="C9" s="44">
        <v>286712.03000000003</v>
      </c>
      <c r="D9" s="44">
        <v>380342.9</v>
      </c>
      <c r="E9" s="44">
        <v>288965.32</v>
      </c>
      <c r="F9" s="44">
        <v>295684.94</v>
      </c>
      <c r="G9" s="45">
        <v>370253.12</v>
      </c>
      <c r="H9" s="44">
        <v>291814.53000000003</v>
      </c>
      <c r="I9" s="44">
        <v>293131.03000000003</v>
      </c>
      <c r="J9" s="44">
        <v>250783.06428000005</v>
      </c>
      <c r="K9" s="44">
        <v>353119.99329337501</v>
      </c>
      <c r="L9" s="44">
        <v>282403.70460225007</v>
      </c>
      <c r="M9" s="44">
        <v>280287.81846450007</v>
      </c>
      <c r="N9" s="44">
        <v>356597.85649950005</v>
      </c>
      <c r="O9" s="46">
        <f>SUM(C9:N9)</f>
        <v>3730096.3071396253</v>
      </c>
    </row>
    <row r="10" spans="1:15">
      <c r="A10" s="43">
        <v>1221</v>
      </c>
      <c r="B10" s="43" t="s">
        <v>211</v>
      </c>
      <c r="C10" s="44">
        <v>41894.379999999997</v>
      </c>
      <c r="D10" s="44">
        <v>37525.08</v>
      </c>
      <c r="E10" s="44">
        <v>50220.56</v>
      </c>
      <c r="F10" s="45">
        <v>160338.97</v>
      </c>
      <c r="G10" s="45">
        <v>34763.97</v>
      </c>
      <c r="H10" s="44">
        <v>62190.83</v>
      </c>
      <c r="I10" s="44">
        <v>41983</v>
      </c>
      <c r="J10" s="44">
        <v>84761.649288750006</v>
      </c>
      <c r="K10" s="44">
        <v>82758.344996250002</v>
      </c>
      <c r="L10" s="44">
        <v>50437.489724999999</v>
      </c>
      <c r="M10" s="44">
        <v>57975.897419999899</v>
      </c>
      <c r="N10" s="44">
        <v>51702.333952500005</v>
      </c>
      <c r="O10" s="46">
        <f t="shared" ref="O10:O73" si="0">SUM(C10:N10)</f>
        <v>756552.50538250001</v>
      </c>
    </row>
    <row r="11" spans="1:15">
      <c r="A11" s="43">
        <v>1311</v>
      </c>
      <c r="B11" s="43" t="s">
        <v>212</v>
      </c>
      <c r="C11" s="44"/>
      <c r="D11" s="44"/>
      <c r="E11" s="44"/>
      <c r="F11" s="44">
        <v>0</v>
      </c>
      <c r="G11" s="44">
        <v>0</v>
      </c>
      <c r="H11" s="44"/>
      <c r="I11" s="44"/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6">
        <f t="shared" si="0"/>
        <v>0</v>
      </c>
    </row>
    <row r="12" spans="1:15">
      <c r="A12" s="43">
        <v>1322</v>
      </c>
      <c r="B12" s="43" t="s">
        <v>213</v>
      </c>
      <c r="C12" s="44">
        <v>6531.83</v>
      </c>
      <c r="D12" s="44">
        <v>9143.11</v>
      </c>
      <c r="E12" s="44">
        <v>7064.81</v>
      </c>
      <c r="F12" s="45">
        <v>8549.06</v>
      </c>
      <c r="G12" s="45">
        <v>8722.56</v>
      </c>
      <c r="H12" s="44">
        <v>6762.07</v>
      </c>
      <c r="I12" s="44">
        <v>7285.41</v>
      </c>
      <c r="J12" s="44">
        <v>5743.4985562500005</v>
      </c>
      <c r="K12" s="44">
        <v>6985.5873491250013</v>
      </c>
      <c r="L12" s="44">
        <v>8543.4241488750013</v>
      </c>
      <c r="M12" s="44">
        <v>6537.2403442500008</v>
      </c>
      <c r="N12" s="44">
        <v>9287.3498602500003</v>
      </c>
      <c r="O12" s="46">
        <f t="shared" si="0"/>
        <v>91155.950258750003</v>
      </c>
    </row>
    <row r="13" spans="1:15">
      <c r="A13" s="43">
        <v>1323</v>
      </c>
      <c r="B13" s="43" t="s">
        <v>214</v>
      </c>
      <c r="C13" s="44">
        <v>38401.78</v>
      </c>
      <c r="D13" s="44">
        <v>24568.35</v>
      </c>
      <c r="E13" s="44">
        <v>38271.24</v>
      </c>
      <c r="F13" s="45">
        <v>37036.68</v>
      </c>
      <c r="G13" s="45">
        <v>38271.24</v>
      </c>
      <c r="H13" s="44">
        <v>36713.760000000002</v>
      </c>
      <c r="I13" s="44">
        <v>36419.47</v>
      </c>
      <c r="J13" s="44">
        <v>30033.608219999998</v>
      </c>
      <c r="K13" s="44">
        <v>32267.320903125004</v>
      </c>
      <c r="L13" s="44">
        <v>33342.887655000006</v>
      </c>
      <c r="M13" s="44">
        <v>32267.308169250005</v>
      </c>
      <c r="N13" s="44">
        <v>71720.125525125011</v>
      </c>
      <c r="O13" s="46">
        <f t="shared" si="0"/>
        <v>449313.77047250007</v>
      </c>
    </row>
    <row r="14" spans="1:15">
      <c r="A14" s="43">
        <v>1324</v>
      </c>
      <c r="B14" s="43" t="s">
        <v>215</v>
      </c>
      <c r="C14" s="44">
        <v>0</v>
      </c>
      <c r="D14" s="44"/>
      <c r="E14" s="44">
        <v>634.09</v>
      </c>
      <c r="F14" s="45">
        <v>0</v>
      </c>
      <c r="G14" s="45">
        <v>0</v>
      </c>
      <c r="H14" s="44">
        <v>758.48</v>
      </c>
      <c r="I14" s="44">
        <v>31436.97</v>
      </c>
      <c r="J14" s="44">
        <v>0</v>
      </c>
      <c r="K14" s="44">
        <v>897.50666250000017</v>
      </c>
      <c r="L14" s="44">
        <v>0</v>
      </c>
      <c r="M14" s="44">
        <v>395.54888625000007</v>
      </c>
      <c r="N14" s="44">
        <v>0</v>
      </c>
      <c r="O14" s="46">
        <f t="shared" si="0"/>
        <v>34122.595548750003</v>
      </c>
    </row>
    <row r="15" spans="1:15">
      <c r="A15" s="43">
        <v>1325</v>
      </c>
      <c r="B15" s="43" t="s">
        <v>216</v>
      </c>
      <c r="C15" s="44">
        <v>9903.39</v>
      </c>
      <c r="D15" s="44">
        <v>6231.36</v>
      </c>
      <c r="E15" s="44">
        <v>10407.41</v>
      </c>
      <c r="F15" s="45">
        <v>10071.69</v>
      </c>
      <c r="G15" s="45">
        <v>10407.41</v>
      </c>
      <c r="H15" s="44">
        <v>9990.67</v>
      </c>
      <c r="I15" s="44">
        <v>9916.83</v>
      </c>
      <c r="J15" s="44">
        <v>8073.6819187500014</v>
      </c>
      <c r="K15" s="44">
        <v>8668.8400837499994</v>
      </c>
      <c r="L15" s="44">
        <v>8957.8099091250024</v>
      </c>
      <c r="M15" s="44">
        <v>8668.8400837499994</v>
      </c>
      <c r="N15" s="44">
        <v>9051.111011250001</v>
      </c>
      <c r="O15" s="46">
        <f t="shared" si="0"/>
        <v>110349.043006625</v>
      </c>
    </row>
    <row r="16" spans="1:15">
      <c r="A16" s="43">
        <v>1331</v>
      </c>
      <c r="B16" s="43" t="s">
        <v>217</v>
      </c>
      <c r="C16" s="44">
        <v>1019.54</v>
      </c>
      <c r="D16" s="44">
        <v>1014.05</v>
      </c>
      <c r="E16" s="44">
        <v>1918.3</v>
      </c>
      <c r="F16" s="44">
        <v>795.87</v>
      </c>
      <c r="G16" s="45">
        <v>1219.3800000000001</v>
      </c>
      <c r="H16" s="44">
        <v>2215.17</v>
      </c>
      <c r="I16" s="44">
        <v>123.21</v>
      </c>
      <c r="J16" s="44">
        <v>88.801413750000009</v>
      </c>
      <c r="K16" s="44">
        <v>1332.0559350000001</v>
      </c>
      <c r="L16" s="44">
        <v>266.39266500000002</v>
      </c>
      <c r="M16" s="44">
        <v>480.29861250000005</v>
      </c>
      <c r="N16" s="44">
        <v>133.19633250000001</v>
      </c>
      <c r="O16" s="46">
        <f t="shared" si="0"/>
        <v>10606.26495875</v>
      </c>
    </row>
    <row r="17" spans="1:15">
      <c r="A17" s="43">
        <v>1333</v>
      </c>
      <c r="B17" s="43" t="s">
        <v>218</v>
      </c>
      <c r="C17" s="44">
        <v>20012.490000000002</v>
      </c>
      <c r="D17" s="44">
        <v>10773.82</v>
      </c>
      <c r="E17" s="44">
        <v>10716.04</v>
      </c>
      <c r="F17" s="45">
        <v>49883.23</v>
      </c>
      <c r="G17" s="45">
        <v>21319.83</v>
      </c>
      <c r="H17" s="44"/>
      <c r="I17" s="44"/>
      <c r="J17" s="44">
        <v>0</v>
      </c>
      <c r="K17" s="44">
        <v>9418.3050307500016</v>
      </c>
      <c r="L17" s="44">
        <v>0</v>
      </c>
      <c r="M17" s="44">
        <v>19333.689606</v>
      </c>
      <c r="N17" s="44">
        <v>20121.152436</v>
      </c>
      <c r="O17" s="46">
        <f t="shared" si="0"/>
        <v>161578.55707275003</v>
      </c>
    </row>
    <row r="18" spans="1:15">
      <c r="A18" s="43">
        <v>1334</v>
      </c>
      <c r="B18" s="43" t="s">
        <v>219</v>
      </c>
      <c r="C18" s="44"/>
      <c r="D18" s="44"/>
      <c r="E18" s="44">
        <v>87295.62</v>
      </c>
      <c r="F18" s="44">
        <v>0</v>
      </c>
      <c r="G18" s="44">
        <v>0</v>
      </c>
      <c r="H18" s="44"/>
      <c r="I18" s="44"/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6">
        <f t="shared" si="0"/>
        <v>87295.62</v>
      </c>
    </row>
    <row r="19" spans="1:15">
      <c r="A19" s="43">
        <v>1335</v>
      </c>
      <c r="B19" s="43" t="s">
        <v>220</v>
      </c>
      <c r="C19" s="44"/>
      <c r="D19" s="44"/>
      <c r="E19" s="44"/>
      <c r="F19" s="44">
        <v>0</v>
      </c>
      <c r="G19" s="45">
        <v>357.16</v>
      </c>
      <c r="H19" s="44">
        <v>0</v>
      </c>
      <c r="I19" s="44"/>
      <c r="J19" s="44">
        <v>0</v>
      </c>
      <c r="K19" s="44">
        <v>1351.0178325000002</v>
      </c>
      <c r="L19" s="44">
        <v>0</v>
      </c>
      <c r="M19" s="44">
        <v>186.37762500000002</v>
      </c>
      <c r="N19" s="44">
        <v>1684.4254087500001</v>
      </c>
      <c r="O19" s="46">
        <f t="shared" si="0"/>
        <v>3578.9808662500004</v>
      </c>
    </row>
    <row r="20" spans="1:15">
      <c r="A20" s="43">
        <v>1411</v>
      </c>
      <c r="B20" s="43" t="s">
        <v>221</v>
      </c>
      <c r="C20" s="44">
        <v>50744.33</v>
      </c>
      <c r="D20" s="44">
        <v>43566.46</v>
      </c>
      <c r="E20" s="44">
        <v>51689.04</v>
      </c>
      <c r="F20" s="45">
        <v>49835.15</v>
      </c>
      <c r="G20" s="45">
        <v>51836.85</v>
      </c>
      <c r="H20" s="44">
        <v>51836.85</v>
      </c>
      <c r="I20" s="44">
        <v>44116.45</v>
      </c>
      <c r="J20" s="44">
        <v>49262.34985875</v>
      </c>
      <c r="K20" s="44">
        <v>53690.688391725002</v>
      </c>
      <c r="L20" s="44">
        <v>48854.205130499991</v>
      </c>
      <c r="M20" s="44">
        <v>46871.129549475001</v>
      </c>
      <c r="N20" s="44">
        <v>28100.534685299997</v>
      </c>
      <c r="O20" s="46">
        <f t="shared" si="0"/>
        <v>570404.03761574998</v>
      </c>
    </row>
    <row r="21" spans="1:15">
      <c r="A21" s="43">
        <v>1421</v>
      </c>
      <c r="B21" s="43" t="s">
        <v>222</v>
      </c>
      <c r="C21" s="44"/>
      <c r="D21" s="44">
        <v>44161.67</v>
      </c>
      <c r="E21" s="44"/>
      <c r="F21" s="45">
        <v>49318.81</v>
      </c>
      <c r="G21" s="44">
        <v>0</v>
      </c>
      <c r="H21" s="44">
        <v>53381.53</v>
      </c>
      <c r="I21" s="44"/>
      <c r="J21" s="44">
        <v>44885.878757999999</v>
      </c>
      <c r="K21" s="44">
        <v>0</v>
      </c>
      <c r="L21" s="44">
        <v>45080.678446650003</v>
      </c>
      <c r="M21" s="44">
        <v>0</v>
      </c>
      <c r="N21" s="44">
        <v>40617.809382150001</v>
      </c>
      <c r="O21" s="46">
        <f t="shared" si="0"/>
        <v>277446.37658680003</v>
      </c>
    </row>
    <row r="22" spans="1:15">
      <c r="A22" s="43">
        <v>1431</v>
      </c>
      <c r="B22" s="43" t="s">
        <v>223</v>
      </c>
      <c r="C22" s="44"/>
      <c r="D22" s="44">
        <v>45014.09</v>
      </c>
      <c r="E22" s="44"/>
      <c r="F22" s="45">
        <v>50348.4</v>
      </c>
      <c r="G22" s="44">
        <v>0</v>
      </c>
      <c r="H22" s="44">
        <v>54982.91</v>
      </c>
      <c r="I22" s="44"/>
      <c r="J22" s="44">
        <v>44885.878757999999</v>
      </c>
      <c r="K22" s="44">
        <v>0</v>
      </c>
      <c r="L22" s="44">
        <v>45080.678446650003</v>
      </c>
      <c r="M22" s="44">
        <v>0</v>
      </c>
      <c r="N22" s="44">
        <v>40617.809382150001</v>
      </c>
      <c r="O22" s="46">
        <f t="shared" si="0"/>
        <v>280929.76658679999</v>
      </c>
    </row>
    <row r="23" spans="1:15">
      <c r="A23" s="43">
        <v>1543</v>
      </c>
      <c r="B23" s="43" t="s">
        <v>224</v>
      </c>
      <c r="C23" s="44">
        <v>1827.9</v>
      </c>
      <c r="D23" s="44">
        <v>1929.45</v>
      </c>
      <c r="E23" s="44">
        <v>1929.45</v>
      </c>
      <c r="F23" s="45">
        <v>1929.45</v>
      </c>
      <c r="G23" s="45">
        <v>1841.4</v>
      </c>
      <c r="H23" s="44">
        <v>4265.1000000000004</v>
      </c>
      <c r="I23" s="44">
        <v>0</v>
      </c>
      <c r="J23" s="44">
        <v>4788</v>
      </c>
      <c r="K23" s="44">
        <v>4788</v>
      </c>
      <c r="L23" s="44">
        <v>4788</v>
      </c>
      <c r="M23" s="44">
        <v>4788</v>
      </c>
      <c r="N23" s="44">
        <v>4788</v>
      </c>
      <c r="O23" s="46">
        <f t="shared" si="0"/>
        <v>37662.75</v>
      </c>
    </row>
    <row r="24" spans="1:15">
      <c r="A24" s="43">
        <v>1545</v>
      </c>
      <c r="B24" s="43" t="s">
        <v>225</v>
      </c>
      <c r="C24" s="44">
        <v>18900</v>
      </c>
      <c r="D24" s="44">
        <v>18900</v>
      </c>
      <c r="E24" s="44">
        <v>19575</v>
      </c>
      <c r="F24" s="45">
        <v>19575</v>
      </c>
      <c r="G24" s="45">
        <v>37800</v>
      </c>
      <c r="H24" s="44">
        <v>36450</v>
      </c>
      <c r="I24" s="44">
        <v>19575</v>
      </c>
      <c r="J24" s="44">
        <f>18900+675+675</f>
        <v>20250</v>
      </c>
      <c r="K24" s="44">
        <f>18900+675+675</f>
        <v>20250</v>
      </c>
      <c r="L24" s="44">
        <f>18900+675+675</f>
        <v>20250</v>
      </c>
      <c r="M24" s="44">
        <f>25656.442875+(675*3)</f>
        <v>27681.442875000001</v>
      </c>
      <c r="N24" s="44">
        <f>39747.054375+(375*3)+675</f>
        <v>41547.054375</v>
      </c>
      <c r="O24" s="46">
        <f t="shared" si="0"/>
        <v>300753.49725000001</v>
      </c>
    </row>
    <row r="25" spans="1:15">
      <c r="A25" s="43">
        <v>1547</v>
      </c>
      <c r="B25" s="43" t="s">
        <v>226</v>
      </c>
      <c r="C25" s="44">
        <v>37269.79</v>
      </c>
      <c r="D25" s="44"/>
      <c r="E25" s="44"/>
      <c r="F25" s="44">
        <v>0</v>
      </c>
      <c r="G25" s="44">
        <v>0</v>
      </c>
      <c r="H25" s="44"/>
      <c r="I25" s="44"/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6">
        <f t="shared" si="0"/>
        <v>37269.79</v>
      </c>
    </row>
    <row r="26" spans="1:15">
      <c r="A26" s="43">
        <v>1548</v>
      </c>
      <c r="B26" s="43" t="s">
        <v>227</v>
      </c>
      <c r="C26" s="44"/>
      <c r="D26" s="44"/>
      <c r="E26" s="44"/>
      <c r="F26" s="44">
        <v>0</v>
      </c>
      <c r="G26" s="45">
        <v>38243.9</v>
      </c>
      <c r="H26" s="44"/>
      <c r="I26" s="44"/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6">
        <f t="shared" si="0"/>
        <v>38243.9</v>
      </c>
    </row>
    <row r="27" spans="1:15">
      <c r="A27" s="43">
        <v>1592</v>
      </c>
      <c r="B27" s="43" t="s">
        <v>228</v>
      </c>
      <c r="C27" s="44">
        <v>28904.77</v>
      </c>
      <c r="D27" s="44">
        <v>36808.14</v>
      </c>
      <c r="E27" s="44">
        <v>29014.21</v>
      </c>
      <c r="F27" s="45">
        <v>29745</v>
      </c>
      <c r="G27" s="45">
        <v>37086.31</v>
      </c>
      <c r="H27" s="44">
        <v>29365.24</v>
      </c>
      <c r="I27" s="44">
        <v>29365.24</v>
      </c>
      <c r="J27" s="44">
        <v>25301.22564375</v>
      </c>
      <c r="K27" s="44">
        <v>35480.395912500004</v>
      </c>
      <c r="L27" s="44">
        <v>28384.316730000006</v>
      </c>
      <c r="M27" s="44">
        <v>28169.865541125004</v>
      </c>
      <c r="N27" s="44">
        <v>35712.585389250009</v>
      </c>
      <c r="O27" s="46">
        <f t="shared" si="0"/>
        <v>373337.29921662499</v>
      </c>
    </row>
    <row r="28" spans="1:15">
      <c r="A28" s="43">
        <v>1593</v>
      </c>
      <c r="B28" s="43" t="s">
        <v>229</v>
      </c>
      <c r="C28" s="44">
        <v>28904.77</v>
      </c>
      <c r="D28" s="44">
        <v>36808.14</v>
      </c>
      <c r="E28" s="44">
        <v>29014.21</v>
      </c>
      <c r="F28" s="45">
        <v>29745</v>
      </c>
      <c r="G28" s="45">
        <v>37086.31</v>
      </c>
      <c r="H28" s="44">
        <v>29365.24</v>
      </c>
      <c r="I28" s="44">
        <v>29365.24</v>
      </c>
      <c r="J28" s="44">
        <v>25301.225643750004</v>
      </c>
      <c r="K28" s="44">
        <v>35480.395912500004</v>
      </c>
      <c r="L28" s="44">
        <v>28384.316730000006</v>
      </c>
      <c r="M28" s="44">
        <v>28169.865541125004</v>
      </c>
      <c r="N28" s="44">
        <v>35712.585389250009</v>
      </c>
      <c r="O28" s="46">
        <f t="shared" si="0"/>
        <v>373337.29921662499</v>
      </c>
    </row>
    <row r="29" spans="1:15">
      <c r="A29" s="43">
        <v>1612</v>
      </c>
      <c r="B29" s="43" t="s">
        <v>230</v>
      </c>
      <c r="C29" s="44">
        <v>6890.43</v>
      </c>
      <c r="D29" s="44">
        <v>9079.18</v>
      </c>
      <c r="E29" s="44">
        <v>8708.31</v>
      </c>
      <c r="F29" s="45">
        <v>7103.49</v>
      </c>
      <c r="G29" s="45">
        <v>8888.51</v>
      </c>
      <c r="H29" s="44">
        <v>7010.9</v>
      </c>
      <c r="I29" s="44">
        <v>7037.23</v>
      </c>
      <c r="J29" s="44">
        <v>9041.5606050000006</v>
      </c>
      <c r="K29" s="44">
        <v>11611.673325000002</v>
      </c>
      <c r="L29" s="44">
        <v>9250.1530537500003</v>
      </c>
      <c r="M29" s="44">
        <v>9180.7418587499997</v>
      </c>
      <c r="N29" s="44">
        <v>11673.351585</v>
      </c>
      <c r="O29" s="46">
        <f t="shared" si="0"/>
        <v>105475.53042749999</v>
      </c>
    </row>
    <row r="30" spans="1:15">
      <c r="A30" s="43">
        <v>2111</v>
      </c>
      <c r="B30" s="43" t="s">
        <v>231</v>
      </c>
      <c r="C30" s="44">
        <v>13060.67</v>
      </c>
      <c r="D30" s="44">
        <v>5957.32</v>
      </c>
      <c r="E30" s="44">
        <v>12929.33</v>
      </c>
      <c r="F30" s="45">
        <v>11069.52</v>
      </c>
      <c r="G30" s="45">
        <v>4466.6000000000004</v>
      </c>
      <c r="H30" s="44">
        <v>5285.58</v>
      </c>
      <c r="I30" s="44">
        <v>7463.65</v>
      </c>
      <c r="J30" s="44">
        <v>9755.5003800000013</v>
      </c>
      <c r="K30" s="44">
        <v>2794.7448037500008</v>
      </c>
      <c r="L30" s="44">
        <v>3537.2802075000009</v>
      </c>
      <c r="M30" s="44">
        <v>2145.4213650000002</v>
      </c>
      <c r="N30" s="44">
        <v>1163.5006874999999</v>
      </c>
      <c r="O30" s="46">
        <f t="shared" si="0"/>
        <v>79629.117443750001</v>
      </c>
    </row>
    <row r="31" spans="1:15">
      <c r="A31" s="43">
        <v>2161</v>
      </c>
      <c r="B31" s="43" t="s">
        <v>232</v>
      </c>
      <c r="C31" s="44">
        <v>1462.8</v>
      </c>
      <c r="D31" s="44">
        <v>1387.75</v>
      </c>
      <c r="E31" s="44">
        <v>2229</v>
      </c>
      <c r="F31" s="45">
        <v>759.91</v>
      </c>
      <c r="G31" s="45">
        <v>1168.68</v>
      </c>
      <c r="H31" s="44">
        <v>1157.6199999999999</v>
      </c>
      <c r="I31" s="44">
        <v>935.75</v>
      </c>
      <c r="J31" s="44">
        <v>10778.047475000001</v>
      </c>
      <c r="K31" s="44">
        <v>6637.9174250000005</v>
      </c>
      <c r="L31" s="44">
        <v>6945.8456750000014</v>
      </c>
      <c r="M31" s="44">
        <v>7459.6228025000009</v>
      </c>
      <c r="N31" s="44">
        <v>7469.1037512500006</v>
      </c>
      <c r="O31" s="46">
        <f t="shared" si="0"/>
        <v>48392.047128750011</v>
      </c>
    </row>
    <row r="32" spans="1:15">
      <c r="A32" s="43">
        <v>2213</v>
      </c>
      <c r="B32" s="43" t="s">
        <v>233</v>
      </c>
      <c r="C32" s="44">
        <v>13096.81</v>
      </c>
      <c r="D32" s="44">
        <v>8076.13</v>
      </c>
      <c r="E32" s="44">
        <v>10988.53</v>
      </c>
      <c r="F32" s="45">
        <v>16112.8</v>
      </c>
      <c r="G32" s="45">
        <v>10647.95</v>
      </c>
      <c r="H32" s="44">
        <v>13650.5</v>
      </c>
      <c r="I32" s="44">
        <v>15885.59</v>
      </c>
      <c r="J32" s="44">
        <v>12223.420256250001</v>
      </c>
      <c r="K32" s="44">
        <v>5214.0587625000007</v>
      </c>
      <c r="L32" s="44">
        <v>8611.2366637499999</v>
      </c>
      <c r="M32" s="44">
        <v>12699.898706250002</v>
      </c>
      <c r="N32" s="44">
        <v>3066.93064125</v>
      </c>
      <c r="O32" s="46">
        <f t="shared" si="0"/>
        <v>130273.85502999999</v>
      </c>
    </row>
    <row r="33" spans="1:15">
      <c r="A33" s="43">
        <v>2214</v>
      </c>
      <c r="B33" s="43" t="s">
        <v>234</v>
      </c>
      <c r="C33" s="44">
        <v>2709</v>
      </c>
      <c r="D33" s="44">
        <v>3356.5</v>
      </c>
      <c r="E33" s="44">
        <v>4158</v>
      </c>
      <c r="F33" s="45">
        <v>4375</v>
      </c>
      <c r="G33" s="45">
        <v>3479</v>
      </c>
      <c r="H33" s="44">
        <v>4809</v>
      </c>
      <c r="I33" s="44">
        <v>3444</v>
      </c>
      <c r="J33" s="44">
        <v>2023.5285000000001</v>
      </c>
      <c r="K33" s="44">
        <v>2666.0103750000003</v>
      </c>
      <c r="L33" s="44">
        <v>2639.3850000000002</v>
      </c>
      <c r="M33" s="44">
        <v>2485.4208750000003</v>
      </c>
      <c r="N33" s="44">
        <v>1649.6156250000001</v>
      </c>
      <c r="O33" s="46">
        <f t="shared" si="0"/>
        <v>37794.460375000002</v>
      </c>
    </row>
    <row r="34" spans="1:15">
      <c r="A34" s="43">
        <v>2215</v>
      </c>
      <c r="B34" s="43" t="s">
        <v>235</v>
      </c>
      <c r="C34" s="44">
        <v>3256.25</v>
      </c>
      <c r="D34" s="44">
        <v>816.65</v>
      </c>
      <c r="E34" s="44">
        <v>88</v>
      </c>
      <c r="F34" s="45">
        <v>501.01</v>
      </c>
      <c r="G34" s="45">
        <v>3593.38</v>
      </c>
      <c r="H34" s="44">
        <v>637.96</v>
      </c>
      <c r="I34" s="44">
        <v>796.25</v>
      </c>
      <c r="J34" s="44">
        <v>2756.25</v>
      </c>
      <c r="K34" s="44">
        <v>2756.25</v>
      </c>
      <c r="L34" s="44">
        <v>2756.25</v>
      </c>
      <c r="M34" s="44">
        <v>2756.25</v>
      </c>
      <c r="N34" s="44">
        <v>2756.25</v>
      </c>
      <c r="O34" s="46">
        <f t="shared" si="0"/>
        <v>23470.75</v>
      </c>
    </row>
    <row r="35" spans="1:15">
      <c r="A35" s="43">
        <v>2231</v>
      </c>
      <c r="B35" s="43" t="s">
        <v>236</v>
      </c>
      <c r="C35" s="44">
        <v>0</v>
      </c>
      <c r="D35" s="44">
        <v>933.76</v>
      </c>
      <c r="E35" s="44">
        <v>0</v>
      </c>
      <c r="F35" s="45">
        <v>167.88</v>
      </c>
      <c r="G35" s="45">
        <v>49.95</v>
      </c>
      <c r="H35" s="44">
        <v>0</v>
      </c>
      <c r="I35" s="44">
        <v>0</v>
      </c>
      <c r="J35" s="44">
        <v>350</v>
      </c>
      <c r="K35" s="44">
        <v>350</v>
      </c>
      <c r="L35" s="44">
        <v>350</v>
      </c>
      <c r="M35" s="44">
        <v>350</v>
      </c>
      <c r="N35" s="44">
        <v>350</v>
      </c>
      <c r="O35" s="46">
        <f t="shared" si="0"/>
        <v>2901.59</v>
      </c>
    </row>
    <row r="36" spans="1:15">
      <c r="A36" s="43">
        <v>2381</v>
      </c>
      <c r="B36" s="43" t="s">
        <v>237</v>
      </c>
      <c r="C36" s="44">
        <v>18108.52</v>
      </c>
      <c r="D36" s="44">
        <v>25288.79</v>
      </c>
      <c r="E36" s="44">
        <v>93476.38</v>
      </c>
      <c r="F36" s="45">
        <v>54546.46</v>
      </c>
      <c r="G36" s="45">
        <v>43677.23</v>
      </c>
      <c r="H36" s="44">
        <v>74196.44</v>
      </c>
      <c r="I36" s="44">
        <v>33097.839999999997</v>
      </c>
      <c r="J36" s="44">
        <v>50081.062499999993</v>
      </c>
      <c r="K36" s="44">
        <v>48432.824999999997</v>
      </c>
      <c r="L36" s="44">
        <v>47545.312499999993</v>
      </c>
      <c r="M36" s="44">
        <v>52109.662499999999</v>
      </c>
      <c r="N36" s="44">
        <v>49066.762499999997</v>
      </c>
      <c r="O36" s="46">
        <f t="shared" si="0"/>
        <v>589627.28500000003</v>
      </c>
    </row>
    <row r="37" spans="1:15">
      <c r="A37" s="43">
        <v>2382</v>
      </c>
      <c r="B37" s="43" t="s">
        <v>238</v>
      </c>
      <c r="C37" s="44">
        <v>0</v>
      </c>
      <c r="D37" s="44">
        <v>0</v>
      </c>
      <c r="E37" s="44">
        <v>0</v>
      </c>
      <c r="F37" s="45">
        <v>0</v>
      </c>
      <c r="G37" s="44">
        <v>0</v>
      </c>
      <c r="H37" s="44">
        <v>0</v>
      </c>
      <c r="I37" s="44">
        <v>0</v>
      </c>
      <c r="J37" s="44">
        <v>2435.643</v>
      </c>
      <c r="K37" s="44">
        <v>1729.4917500000004</v>
      </c>
      <c r="L37" s="44">
        <v>1153.0060762500002</v>
      </c>
      <c r="M37" s="44">
        <v>2066.3837775000002</v>
      </c>
      <c r="N37" s="44">
        <v>2476.1598749999998</v>
      </c>
      <c r="O37" s="46">
        <f t="shared" si="0"/>
        <v>9860.6844787500013</v>
      </c>
    </row>
    <row r="38" spans="1:15">
      <c r="A38" s="43">
        <v>2383</v>
      </c>
      <c r="B38" s="43" t="s">
        <v>239</v>
      </c>
      <c r="C38" s="44">
        <v>27389.82</v>
      </c>
      <c r="D38" s="44">
        <v>50024.51</v>
      </c>
      <c r="E38" s="44">
        <v>199373.56</v>
      </c>
      <c r="F38" s="45">
        <v>100714.07</v>
      </c>
      <c r="G38" s="45">
        <v>62559.38</v>
      </c>
      <c r="H38" s="44">
        <v>91754.21</v>
      </c>
      <c r="I38" s="44">
        <v>73378.95</v>
      </c>
      <c r="J38" s="44">
        <v>188964.08999999997</v>
      </c>
      <c r="K38" s="44">
        <v>121310.27999999998</v>
      </c>
      <c r="L38" s="44">
        <v>127336.91249999998</v>
      </c>
      <c r="M38" s="44">
        <v>113145.16499999998</v>
      </c>
      <c r="N38" s="44">
        <v>97398.157499999972</v>
      </c>
      <c r="O38" s="46">
        <f t="shared" si="0"/>
        <v>1253349.105</v>
      </c>
    </row>
    <row r="39" spans="1:15">
      <c r="A39" s="43">
        <v>2384</v>
      </c>
      <c r="B39" s="43" t="s">
        <v>240</v>
      </c>
      <c r="C39" s="44">
        <v>20710.91</v>
      </c>
      <c r="D39" s="44">
        <v>21607.42</v>
      </c>
      <c r="E39" s="44">
        <v>66609.31</v>
      </c>
      <c r="F39" s="45">
        <v>46904.77</v>
      </c>
      <c r="G39" s="45">
        <v>25344.35</v>
      </c>
      <c r="H39" s="44">
        <v>29516.13</v>
      </c>
      <c r="I39" s="44">
        <v>31732.39</v>
      </c>
      <c r="J39" s="44">
        <v>25991.437499999996</v>
      </c>
      <c r="K39" s="44">
        <v>11791.237499999999</v>
      </c>
      <c r="L39" s="44">
        <v>10776.9375</v>
      </c>
      <c r="M39" s="44">
        <v>13439.474999999999</v>
      </c>
      <c r="N39" s="44">
        <v>9639.4640776874985</v>
      </c>
      <c r="O39" s="46">
        <f t="shared" si="0"/>
        <v>314063.83157768747</v>
      </c>
    </row>
    <row r="40" spans="1:15">
      <c r="A40" s="43">
        <v>2531</v>
      </c>
      <c r="B40" s="43" t="s">
        <v>241</v>
      </c>
      <c r="C40" s="44"/>
      <c r="D40" s="44">
        <v>93.99</v>
      </c>
      <c r="E40" s="44">
        <v>18688.060000000001</v>
      </c>
      <c r="F40" s="45">
        <v>0</v>
      </c>
      <c r="G40" s="44">
        <v>0</v>
      </c>
      <c r="H40" s="44"/>
      <c r="I40" s="44"/>
      <c r="J40" s="44">
        <v>0</v>
      </c>
      <c r="K40" s="44">
        <v>0</v>
      </c>
      <c r="L40" s="44">
        <v>0</v>
      </c>
      <c r="M40" s="44">
        <v>21000</v>
      </c>
      <c r="N40" s="44">
        <v>0</v>
      </c>
      <c r="O40" s="46">
        <f t="shared" si="0"/>
        <v>39782.050000000003</v>
      </c>
    </row>
    <row r="41" spans="1:15">
      <c r="A41" s="43">
        <v>2721</v>
      </c>
      <c r="B41" s="43" t="s">
        <v>242</v>
      </c>
      <c r="C41" s="44">
        <v>0</v>
      </c>
      <c r="D41" s="44">
        <v>0</v>
      </c>
      <c r="E41" s="44"/>
      <c r="F41" s="44">
        <v>0</v>
      </c>
      <c r="G41" s="44">
        <v>0</v>
      </c>
      <c r="H41" s="44"/>
      <c r="I41" s="44"/>
      <c r="J41" s="44">
        <v>5964.1534575000005</v>
      </c>
      <c r="K41" s="44">
        <v>1433.1397500000003</v>
      </c>
      <c r="L41" s="44">
        <v>1078.3971450000001</v>
      </c>
      <c r="M41" s="44">
        <v>410.98002750000006</v>
      </c>
      <c r="N41" s="44">
        <v>312.55875000000003</v>
      </c>
      <c r="O41" s="46">
        <f t="shared" si="0"/>
        <v>9199.2291300000015</v>
      </c>
    </row>
    <row r="42" spans="1:15">
      <c r="A42" s="43">
        <v>2911</v>
      </c>
      <c r="B42" s="43" t="s">
        <v>243</v>
      </c>
      <c r="C42" s="44"/>
      <c r="D42" s="44"/>
      <c r="E42" s="44">
        <v>970.15</v>
      </c>
      <c r="F42" s="45">
        <v>0</v>
      </c>
      <c r="G42" s="45">
        <v>704.45</v>
      </c>
      <c r="H42" s="44">
        <v>2444.9899999999998</v>
      </c>
      <c r="I42" s="44">
        <v>0</v>
      </c>
      <c r="J42" s="44">
        <v>208.40722875000006</v>
      </c>
      <c r="K42" s="44">
        <v>0</v>
      </c>
      <c r="L42" s="44">
        <v>0</v>
      </c>
      <c r="M42" s="44">
        <v>0</v>
      </c>
      <c r="N42" s="44">
        <v>0</v>
      </c>
      <c r="O42" s="46">
        <f t="shared" si="0"/>
        <v>4327.9972287500004</v>
      </c>
    </row>
    <row r="43" spans="1:15">
      <c r="A43" s="43">
        <v>3142</v>
      </c>
      <c r="B43" s="43" t="s">
        <v>244</v>
      </c>
      <c r="C43" s="44">
        <v>6147</v>
      </c>
      <c r="D43" s="44">
        <v>7361</v>
      </c>
      <c r="E43" s="44">
        <v>0</v>
      </c>
      <c r="F43" s="45">
        <v>13643</v>
      </c>
      <c r="G43" s="45">
        <v>7084</v>
      </c>
      <c r="H43" s="44">
        <v>0</v>
      </c>
      <c r="I43" s="44">
        <v>14347</v>
      </c>
      <c r="J43" s="44">
        <v>7200</v>
      </c>
      <c r="K43" s="44">
        <v>7200</v>
      </c>
      <c r="L43" s="44">
        <v>7200</v>
      </c>
      <c r="M43" s="44">
        <v>7200</v>
      </c>
      <c r="N43" s="44">
        <v>7200</v>
      </c>
      <c r="O43" s="46">
        <f t="shared" si="0"/>
        <v>84582</v>
      </c>
    </row>
    <row r="44" spans="1:15">
      <c r="A44" s="43">
        <v>3152</v>
      </c>
      <c r="B44" s="43" t="s">
        <v>245</v>
      </c>
      <c r="C44" s="44">
        <v>6374.11</v>
      </c>
      <c r="D44" s="44">
        <v>0</v>
      </c>
      <c r="E44" s="44">
        <v>12335.3</v>
      </c>
      <c r="F44" s="45">
        <v>6518.92</v>
      </c>
      <c r="G44" s="45">
        <v>6394.16</v>
      </c>
      <c r="H44" s="44">
        <v>6148.33</v>
      </c>
      <c r="I44" s="44">
        <v>6166.31</v>
      </c>
      <c r="J44" s="44">
        <v>6500</v>
      </c>
      <c r="K44" s="44">
        <v>6500</v>
      </c>
      <c r="L44" s="44">
        <v>6500</v>
      </c>
      <c r="M44" s="44">
        <v>6500</v>
      </c>
      <c r="N44" s="44">
        <v>6500</v>
      </c>
      <c r="O44" s="46">
        <f t="shared" si="0"/>
        <v>76437.13</v>
      </c>
    </row>
    <row r="45" spans="1:15">
      <c r="A45" s="43">
        <v>3153</v>
      </c>
      <c r="B45" s="43" t="s">
        <v>246</v>
      </c>
      <c r="C45" s="44">
        <v>3215</v>
      </c>
      <c r="D45" s="44">
        <v>4470</v>
      </c>
      <c r="E45" s="44">
        <v>3214</v>
      </c>
      <c r="F45" s="45">
        <v>2895</v>
      </c>
      <c r="G45" s="45">
        <v>2610</v>
      </c>
      <c r="H45" s="44">
        <v>2600</v>
      </c>
      <c r="I45" s="44">
        <v>3075</v>
      </c>
      <c r="J45" s="44">
        <v>2850</v>
      </c>
      <c r="K45" s="44">
        <v>2850</v>
      </c>
      <c r="L45" s="44">
        <v>2850</v>
      </c>
      <c r="M45" s="44">
        <v>2850</v>
      </c>
      <c r="N45" s="44">
        <v>2850</v>
      </c>
      <c r="O45" s="46">
        <f t="shared" si="0"/>
        <v>36329</v>
      </c>
    </row>
    <row r="46" spans="1:15">
      <c r="A46" s="43">
        <v>3183</v>
      </c>
      <c r="B46" s="43" t="s">
        <v>247</v>
      </c>
      <c r="C46" s="44">
        <v>232</v>
      </c>
      <c r="D46" s="44">
        <v>0</v>
      </c>
      <c r="E46" s="44">
        <v>0</v>
      </c>
      <c r="F46" s="45">
        <v>200</v>
      </c>
      <c r="G46" s="44">
        <v>0</v>
      </c>
      <c r="H46" s="44">
        <v>424</v>
      </c>
      <c r="I46" s="44">
        <v>36</v>
      </c>
      <c r="J46" s="44">
        <v>382.73397750000004</v>
      </c>
      <c r="K46" s="44">
        <v>1767.6933750000001</v>
      </c>
      <c r="L46" s="44">
        <v>0</v>
      </c>
      <c r="M46" s="44">
        <v>0</v>
      </c>
      <c r="N46" s="44">
        <v>544.08375000000012</v>
      </c>
      <c r="O46" s="46">
        <f t="shared" si="0"/>
        <v>3586.5111025000001</v>
      </c>
    </row>
    <row r="47" spans="1:15">
      <c r="A47" s="43">
        <v>3184</v>
      </c>
      <c r="B47" s="43" t="s">
        <v>248</v>
      </c>
      <c r="C47" s="44">
        <v>7134.5</v>
      </c>
      <c r="D47" s="44"/>
      <c r="E47" s="44">
        <v>30.5</v>
      </c>
      <c r="F47" s="44">
        <v>0</v>
      </c>
      <c r="G47" s="44">
        <v>0</v>
      </c>
      <c r="H47" s="44"/>
      <c r="I47" s="44"/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6">
        <f t="shared" si="0"/>
        <v>7165</v>
      </c>
    </row>
    <row r="48" spans="1:15">
      <c r="A48" s="43">
        <v>3271</v>
      </c>
      <c r="B48" s="43" t="s">
        <v>249</v>
      </c>
      <c r="C48" s="44"/>
      <c r="D48" s="44">
        <v>5809.5</v>
      </c>
      <c r="E48" s="44">
        <v>5809.5</v>
      </c>
      <c r="F48" s="45">
        <v>6804.5</v>
      </c>
      <c r="G48" s="45">
        <v>5809.5</v>
      </c>
      <c r="H48" s="44">
        <v>5809.5</v>
      </c>
      <c r="I48" s="44">
        <v>0</v>
      </c>
      <c r="J48" s="44">
        <f>2800.5264+5809.5</f>
        <v>8610.0264000000006</v>
      </c>
      <c r="K48" s="44">
        <v>5809.5</v>
      </c>
      <c r="L48" s="44">
        <f>1151.836875+5809.5</f>
        <v>6961.336875</v>
      </c>
      <c r="M48" s="44">
        <v>5809.5</v>
      </c>
      <c r="N48" s="44">
        <f>1533.853125+5809.5</f>
        <v>7343.3531249999996</v>
      </c>
      <c r="O48" s="46">
        <f t="shared" si="0"/>
        <v>64576.216400000005</v>
      </c>
    </row>
    <row r="49" spans="1:15">
      <c r="A49" s="43">
        <v>3272</v>
      </c>
      <c r="B49" s="43" t="s">
        <v>250</v>
      </c>
      <c r="C49" s="44"/>
      <c r="D49" s="44">
        <v>10000</v>
      </c>
      <c r="E49" s="44"/>
      <c r="F49" s="44">
        <v>0</v>
      </c>
      <c r="G49" s="45">
        <v>0</v>
      </c>
      <c r="H49" s="44">
        <v>800</v>
      </c>
      <c r="I49" s="44">
        <v>0</v>
      </c>
      <c r="J49" s="44">
        <v>20000</v>
      </c>
      <c r="K49" s="44">
        <v>0</v>
      </c>
      <c r="L49" s="44">
        <v>0</v>
      </c>
      <c r="M49" s="44">
        <v>2000</v>
      </c>
      <c r="N49" s="44">
        <v>0</v>
      </c>
      <c r="O49" s="46">
        <f t="shared" si="0"/>
        <v>32800</v>
      </c>
    </row>
    <row r="50" spans="1:15">
      <c r="A50" s="43">
        <v>3314</v>
      </c>
      <c r="B50" s="43" t="s">
        <v>251</v>
      </c>
      <c r="C50" s="44">
        <v>0</v>
      </c>
      <c r="D50" s="44"/>
      <c r="E50" s="44"/>
      <c r="F50" s="45">
        <v>0</v>
      </c>
      <c r="G50" s="44">
        <v>0</v>
      </c>
      <c r="H50" s="44"/>
      <c r="I50" s="44">
        <v>0</v>
      </c>
      <c r="J50" s="44">
        <v>0</v>
      </c>
      <c r="K50" s="44">
        <v>0</v>
      </c>
      <c r="L50" s="44">
        <v>5000</v>
      </c>
      <c r="M50" s="44">
        <v>0</v>
      </c>
      <c r="N50" s="44">
        <v>0</v>
      </c>
      <c r="O50" s="46">
        <f t="shared" si="0"/>
        <v>5000</v>
      </c>
    </row>
    <row r="51" spans="1:15">
      <c r="A51" s="43">
        <v>3341</v>
      </c>
      <c r="B51" s="43" t="s">
        <v>252</v>
      </c>
      <c r="C51" s="44">
        <v>0</v>
      </c>
      <c r="D51" s="44"/>
      <c r="E51" s="44">
        <v>0</v>
      </c>
      <c r="F51" s="44">
        <v>0</v>
      </c>
      <c r="G51" s="44">
        <v>0</v>
      </c>
      <c r="H51" s="44">
        <v>5104</v>
      </c>
      <c r="I51" s="44">
        <v>0</v>
      </c>
      <c r="J51" s="44">
        <v>0</v>
      </c>
      <c r="K51" s="44">
        <v>5000</v>
      </c>
      <c r="L51" s="44">
        <v>0</v>
      </c>
      <c r="M51" s="44">
        <v>5000</v>
      </c>
      <c r="N51" s="44">
        <v>0</v>
      </c>
      <c r="O51" s="46">
        <f t="shared" si="0"/>
        <v>15104</v>
      </c>
    </row>
    <row r="52" spans="1:15">
      <c r="A52" s="43">
        <v>3364</v>
      </c>
      <c r="B52" s="43" t="s">
        <v>253</v>
      </c>
      <c r="C52" s="44">
        <v>0</v>
      </c>
      <c r="D52" s="44">
        <v>754</v>
      </c>
      <c r="E52" s="44">
        <v>533.6</v>
      </c>
      <c r="F52" s="45">
        <v>348</v>
      </c>
      <c r="G52" s="45">
        <v>37129.53</v>
      </c>
      <c r="H52" s="44">
        <v>5275.68</v>
      </c>
      <c r="I52" s="44">
        <v>424.73</v>
      </c>
      <c r="J52" s="44">
        <v>3692.8237500000005</v>
      </c>
      <c r="K52" s="44">
        <v>5512.5</v>
      </c>
      <c r="L52" s="44">
        <v>2417.1210000000001</v>
      </c>
      <c r="M52" s="44">
        <v>0</v>
      </c>
      <c r="N52" s="44">
        <v>0</v>
      </c>
      <c r="O52" s="46">
        <f t="shared" si="0"/>
        <v>56087.984750000003</v>
      </c>
    </row>
    <row r="53" spans="1:15">
      <c r="A53" s="43">
        <v>3365</v>
      </c>
      <c r="B53" s="43" t="s">
        <v>254</v>
      </c>
      <c r="C53" s="44"/>
      <c r="D53" s="44"/>
      <c r="E53" s="44"/>
      <c r="F53" s="44">
        <v>0</v>
      </c>
      <c r="G53" s="44">
        <v>0</v>
      </c>
      <c r="H53" s="44"/>
      <c r="I53" s="44"/>
      <c r="J53" s="44">
        <v>0</v>
      </c>
      <c r="K53" s="44">
        <v>1050</v>
      </c>
      <c r="L53" s="44">
        <v>0</v>
      </c>
      <c r="M53" s="44">
        <v>0</v>
      </c>
      <c r="N53" s="44">
        <v>0</v>
      </c>
      <c r="O53" s="46">
        <f t="shared" si="0"/>
        <v>1050</v>
      </c>
    </row>
    <row r="54" spans="1:15">
      <c r="A54" s="43">
        <v>3366</v>
      </c>
      <c r="B54" s="43" t="s">
        <v>255</v>
      </c>
      <c r="C54" s="44">
        <v>4732.8</v>
      </c>
      <c r="D54" s="44">
        <v>6438</v>
      </c>
      <c r="E54" s="44">
        <v>15022</v>
      </c>
      <c r="F54" s="44">
        <v>0</v>
      </c>
      <c r="G54" s="45">
        <v>9512</v>
      </c>
      <c r="H54" s="44">
        <v>8969</v>
      </c>
      <c r="I54" s="44">
        <v>11136</v>
      </c>
      <c r="J54" s="44">
        <v>0</v>
      </c>
      <c r="K54" s="44">
        <v>1664.0859375</v>
      </c>
      <c r="L54" s="44">
        <v>0</v>
      </c>
      <c r="M54" s="44">
        <v>0</v>
      </c>
      <c r="N54" s="44">
        <v>6256.6174912500001</v>
      </c>
      <c r="O54" s="46">
        <f t="shared" si="0"/>
        <v>63730.503428750002</v>
      </c>
    </row>
    <row r="55" spans="1:15">
      <c r="A55" s="43">
        <v>3391</v>
      </c>
      <c r="B55" s="43" t="s">
        <v>256</v>
      </c>
      <c r="C55" s="44"/>
      <c r="D55" s="44"/>
      <c r="E55" s="44"/>
      <c r="F55" s="44">
        <v>0</v>
      </c>
      <c r="G55" s="44">
        <v>0</v>
      </c>
      <c r="H55" s="44"/>
      <c r="I55" s="44"/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6">
        <f t="shared" si="0"/>
        <v>0</v>
      </c>
    </row>
    <row r="56" spans="1:15">
      <c r="A56" s="43">
        <v>3411</v>
      </c>
      <c r="B56" s="43" t="s">
        <v>257</v>
      </c>
      <c r="C56" s="44">
        <v>3737.96</v>
      </c>
      <c r="D56" s="44">
        <v>4556.46</v>
      </c>
      <c r="E56" s="44">
        <v>3265.4</v>
      </c>
      <c r="F56" s="45">
        <v>3946.9</v>
      </c>
      <c r="G56" s="45">
        <v>3506.68</v>
      </c>
      <c r="H56" s="44">
        <v>3491.6</v>
      </c>
      <c r="I56" s="44">
        <v>3480</v>
      </c>
      <c r="J56" s="44">
        <v>5153.6400000000003</v>
      </c>
      <c r="K56" s="44">
        <v>5023.0200000000004</v>
      </c>
      <c r="L56" s="44">
        <v>4890.58</v>
      </c>
      <c r="M56" s="44">
        <v>4756.28</v>
      </c>
      <c r="N56" s="44">
        <v>4620.09</v>
      </c>
      <c r="O56" s="46">
        <f t="shared" si="0"/>
        <v>50428.61</v>
      </c>
    </row>
    <row r="57" spans="1:15">
      <c r="A57" s="43">
        <v>3412</v>
      </c>
      <c r="B57" s="43" t="s">
        <v>258</v>
      </c>
      <c r="C57" s="44"/>
      <c r="D57" s="44"/>
      <c r="E57" s="44"/>
      <c r="F57" s="44">
        <v>0</v>
      </c>
      <c r="G57" s="44">
        <v>0</v>
      </c>
      <c r="H57" s="44"/>
      <c r="I57" s="44"/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6">
        <f t="shared" si="0"/>
        <v>0</v>
      </c>
    </row>
    <row r="58" spans="1:15">
      <c r="A58" s="43">
        <v>3431</v>
      </c>
      <c r="B58" s="43" t="s">
        <v>259</v>
      </c>
      <c r="C58" s="44">
        <v>5054.68</v>
      </c>
      <c r="D58" s="44">
        <v>20391.41</v>
      </c>
      <c r="E58" s="44">
        <v>8343.61</v>
      </c>
      <c r="F58" s="45">
        <v>19971.43</v>
      </c>
      <c r="G58" s="45">
        <v>7218.94</v>
      </c>
      <c r="H58" s="44">
        <v>5573.92</v>
      </c>
      <c r="I58" s="44">
        <v>7495.2</v>
      </c>
      <c r="J58" s="44">
        <v>9975</v>
      </c>
      <c r="K58" s="44">
        <v>9975</v>
      </c>
      <c r="L58" s="44">
        <v>9975</v>
      </c>
      <c r="M58" s="44">
        <v>9975</v>
      </c>
      <c r="N58" s="44">
        <v>9975</v>
      </c>
      <c r="O58" s="46">
        <f t="shared" si="0"/>
        <v>123924.19</v>
      </c>
    </row>
    <row r="59" spans="1:15">
      <c r="A59" s="43">
        <v>3471</v>
      </c>
      <c r="B59" s="43" t="s">
        <v>260</v>
      </c>
      <c r="C59" s="44">
        <v>0</v>
      </c>
      <c r="D59" s="44">
        <v>233</v>
      </c>
      <c r="E59" s="44">
        <v>4078.53</v>
      </c>
      <c r="F59" s="44">
        <v>0</v>
      </c>
      <c r="G59" s="44">
        <v>0</v>
      </c>
      <c r="H59" s="44">
        <v>200</v>
      </c>
      <c r="I59" s="44">
        <v>0</v>
      </c>
      <c r="J59" s="44">
        <v>496.125</v>
      </c>
      <c r="K59" s="44">
        <v>496.125</v>
      </c>
      <c r="L59" s="44">
        <v>496.125</v>
      </c>
      <c r="M59" s="44">
        <v>496.125</v>
      </c>
      <c r="N59" s="44">
        <v>496.125</v>
      </c>
      <c r="O59" s="46">
        <f t="shared" si="0"/>
        <v>6992.1550000000007</v>
      </c>
    </row>
    <row r="60" spans="1:15">
      <c r="A60" s="43">
        <v>3511</v>
      </c>
      <c r="B60" s="43" t="s">
        <v>261</v>
      </c>
      <c r="C60" s="44">
        <v>0</v>
      </c>
      <c r="D60" s="44">
        <v>0</v>
      </c>
      <c r="E60" s="44">
        <v>896.99</v>
      </c>
      <c r="F60" s="44">
        <v>0</v>
      </c>
      <c r="G60" s="45">
        <v>238.99</v>
      </c>
      <c r="H60" s="44">
        <v>281.88</v>
      </c>
      <c r="I60" s="44">
        <v>205.9</v>
      </c>
      <c r="J60" s="44">
        <v>2000</v>
      </c>
      <c r="K60" s="44">
        <v>2000</v>
      </c>
      <c r="L60" s="44">
        <v>2000</v>
      </c>
      <c r="M60" s="44">
        <v>2000</v>
      </c>
      <c r="N60" s="44">
        <v>2000</v>
      </c>
      <c r="O60" s="46">
        <f t="shared" si="0"/>
        <v>11623.76</v>
      </c>
    </row>
    <row r="61" spans="1:15" ht="39">
      <c r="A61" s="43">
        <v>3521</v>
      </c>
      <c r="B61" s="43" t="s">
        <v>262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406</v>
      </c>
      <c r="I61" s="44">
        <v>0</v>
      </c>
      <c r="J61" s="44">
        <v>200</v>
      </c>
      <c r="K61" s="44">
        <v>200</v>
      </c>
      <c r="L61" s="44">
        <v>200</v>
      </c>
      <c r="M61" s="44">
        <v>200</v>
      </c>
      <c r="N61" s="44">
        <v>200</v>
      </c>
      <c r="O61" s="46">
        <f t="shared" si="0"/>
        <v>1406</v>
      </c>
    </row>
    <row r="62" spans="1:15">
      <c r="A62" s="43">
        <v>3532</v>
      </c>
      <c r="B62" s="43" t="s">
        <v>263</v>
      </c>
      <c r="C62" s="44">
        <v>795.47</v>
      </c>
      <c r="D62" s="44">
        <v>1799.04</v>
      </c>
      <c r="E62" s="44">
        <v>0</v>
      </c>
      <c r="F62" s="45">
        <v>793.44</v>
      </c>
      <c r="G62" s="45">
        <v>1692.96</v>
      </c>
      <c r="H62" s="44">
        <v>2896.52</v>
      </c>
      <c r="I62" s="44">
        <v>793.44</v>
      </c>
      <c r="J62" s="44">
        <v>2300</v>
      </c>
      <c r="K62" s="44">
        <v>2300</v>
      </c>
      <c r="L62" s="44">
        <v>2300</v>
      </c>
      <c r="M62" s="44">
        <v>2300</v>
      </c>
      <c r="N62" s="44">
        <v>2300</v>
      </c>
      <c r="O62" s="46">
        <f t="shared" si="0"/>
        <v>20270.870000000003</v>
      </c>
    </row>
    <row r="63" spans="1:15">
      <c r="A63" s="43">
        <v>3533</v>
      </c>
      <c r="B63" s="43" t="s">
        <v>264</v>
      </c>
      <c r="C63" s="44">
        <v>0</v>
      </c>
      <c r="D63" s="44">
        <v>4640</v>
      </c>
      <c r="E63" s="44">
        <v>10240</v>
      </c>
      <c r="F63" s="45">
        <v>6403.2</v>
      </c>
      <c r="G63" s="45">
        <v>4640</v>
      </c>
      <c r="H63" s="44">
        <v>4640</v>
      </c>
      <c r="I63" s="44">
        <v>4640</v>
      </c>
      <c r="J63" s="44">
        <v>5512.5</v>
      </c>
      <c r="K63" s="44">
        <v>5512.5</v>
      </c>
      <c r="L63" s="44">
        <v>5512.5</v>
      </c>
      <c r="M63" s="44">
        <v>5512.5</v>
      </c>
      <c r="N63" s="44">
        <v>5512.5</v>
      </c>
      <c r="O63" s="46">
        <f t="shared" si="0"/>
        <v>62765.7</v>
      </c>
    </row>
    <row r="64" spans="1:15">
      <c r="A64" s="43">
        <v>3534</v>
      </c>
      <c r="B64" s="43" t="s">
        <v>265</v>
      </c>
      <c r="C64" s="44">
        <v>0</v>
      </c>
      <c r="D64" s="44">
        <v>2320</v>
      </c>
      <c r="E64" s="44"/>
      <c r="F64" s="44">
        <v>0</v>
      </c>
      <c r="G64" s="45">
        <v>725</v>
      </c>
      <c r="H64" s="44">
        <v>0</v>
      </c>
      <c r="I64" s="44">
        <v>290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6">
        <f t="shared" si="0"/>
        <v>3335</v>
      </c>
    </row>
    <row r="65" spans="1:15">
      <c r="A65" s="43">
        <v>3582</v>
      </c>
      <c r="B65" s="43" t="s">
        <v>266</v>
      </c>
      <c r="C65" s="44">
        <v>0</v>
      </c>
      <c r="D65" s="44"/>
      <c r="E65" s="44"/>
      <c r="F65" s="45">
        <v>48</v>
      </c>
      <c r="G65" s="44">
        <v>0</v>
      </c>
      <c r="H65" s="44"/>
      <c r="I65" s="44">
        <v>15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6">
        <f t="shared" si="0"/>
        <v>63</v>
      </c>
    </row>
    <row r="66" spans="1:15">
      <c r="A66" s="43">
        <v>3791</v>
      </c>
      <c r="B66" s="43" t="s">
        <v>267</v>
      </c>
      <c r="C66" s="44">
        <v>1660.14</v>
      </c>
      <c r="D66" s="44">
        <v>40052</v>
      </c>
      <c r="E66" s="44">
        <v>0</v>
      </c>
      <c r="F66" s="45">
        <v>0</v>
      </c>
      <c r="G66" s="45">
        <v>1515.47</v>
      </c>
      <c r="H66" s="44">
        <v>130</v>
      </c>
      <c r="I66" s="44">
        <v>229</v>
      </c>
      <c r="J66" s="44">
        <v>20000</v>
      </c>
      <c r="K66" s="44">
        <v>100000</v>
      </c>
      <c r="L66" s="44">
        <v>0</v>
      </c>
      <c r="M66" s="44">
        <v>0</v>
      </c>
      <c r="N66" s="44">
        <v>8103.375</v>
      </c>
      <c r="O66" s="46">
        <f t="shared" si="0"/>
        <v>171689.98499999999</v>
      </c>
    </row>
    <row r="67" spans="1:15">
      <c r="A67" s="43">
        <v>3812</v>
      </c>
      <c r="B67" s="43" t="s">
        <v>268</v>
      </c>
      <c r="C67" s="44"/>
      <c r="D67" s="44">
        <v>0</v>
      </c>
      <c r="E67" s="44">
        <v>0</v>
      </c>
      <c r="F67" s="45">
        <v>0</v>
      </c>
      <c r="G67" s="45">
        <v>350</v>
      </c>
      <c r="H67" s="44"/>
      <c r="I67" s="44"/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6">
        <f t="shared" si="0"/>
        <v>350</v>
      </c>
    </row>
    <row r="68" spans="1:15">
      <c r="A68" s="43">
        <v>3851</v>
      </c>
      <c r="B68" s="43" t="s">
        <v>269</v>
      </c>
      <c r="C68" s="44">
        <v>0</v>
      </c>
      <c r="D68" s="44">
        <v>0</v>
      </c>
      <c r="E68" s="44">
        <v>0</v>
      </c>
      <c r="F68" s="45">
        <v>0</v>
      </c>
      <c r="G68" s="44">
        <v>0</v>
      </c>
      <c r="H68" s="44">
        <v>0</v>
      </c>
      <c r="I68" s="44">
        <v>0</v>
      </c>
      <c r="J68" s="44">
        <v>400</v>
      </c>
      <c r="K68" s="44">
        <v>400</v>
      </c>
      <c r="L68" s="44">
        <v>400</v>
      </c>
      <c r="M68" s="44">
        <v>400</v>
      </c>
      <c r="N68" s="44">
        <v>400</v>
      </c>
      <c r="O68" s="46">
        <f t="shared" si="0"/>
        <v>2000</v>
      </c>
    </row>
    <row r="69" spans="1:15">
      <c r="A69" s="43">
        <v>3856</v>
      </c>
      <c r="B69" s="43" t="s">
        <v>270</v>
      </c>
      <c r="C69" s="44">
        <v>0</v>
      </c>
      <c r="D69" s="44">
        <v>72</v>
      </c>
      <c r="E69" s="44">
        <v>1055</v>
      </c>
      <c r="F69" s="45">
        <v>487.2</v>
      </c>
      <c r="G69" s="44">
        <v>0</v>
      </c>
      <c r="H69" s="44">
        <v>15</v>
      </c>
      <c r="I69" s="44">
        <v>0</v>
      </c>
      <c r="J69" s="44">
        <v>100</v>
      </c>
      <c r="K69" s="44">
        <v>100</v>
      </c>
      <c r="L69" s="44">
        <v>100</v>
      </c>
      <c r="M69" s="44">
        <v>100</v>
      </c>
      <c r="N69" s="44">
        <v>100</v>
      </c>
      <c r="O69" s="46">
        <f t="shared" si="0"/>
        <v>2129.1999999999998</v>
      </c>
    </row>
    <row r="70" spans="1:15">
      <c r="A70" s="43">
        <v>3857</v>
      </c>
      <c r="B70" s="43" t="s">
        <v>271</v>
      </c>
      <c r="C70" s="44">
        <v>4049.84</v>
      </c>
      <c r="D70" s="44">
        <v>1629.46</v>
      </c>
      <c r="E70" s="44">
        <v>610.98</v>
      </c>
      <c r="F70" s="45">
        <v>612.5</v>
      </c>
      <c r="G70" s="44">
        <v>99.9</v>
      </c>
      <c r="H70" s="44">
        <v>701</v>
      </c>
      <c r="I70" s="44">
        <v>17.989999999999998</v>
      </c>
      <c r="J70" s="44">
        <v>200</v>
      </c>
      <c r="K70" s="44">
        <v>200</v>
      </c>
      <c r="L70" s="44">
        <v>200</v>
      </c>
      <c r="M70" s="44">
        <v>200</v>
      </c>
      <c r="N70" s="44">
        <v>200</v>
      </c>
      <c r="O70" s="46">
        <f t="shared" si="0"/>
        <v>8721.67</v>
      </c>
    </row>
    <row r="71" spans="1:15">
      <c r="A71" s="43">
        <v>3858</v>
      </c>
      <c r="B71" s="43" t="s">
        <v>272</v>
      </c>
      <c r="C71" s="44">
        <v>673</v>
      </c>
      <c r="D71" s="44">
        <v>324</v>
      </c>
      <c r="E71" s="44">
        <v>310</v>
      </c>
      <c r="F71" s="45">
        <v>504</v>
      </c>
      <c r="G71" s="44">
        <v>323</v>
      </c>
      <c r="H71" s="44">
        <v>480</v>
      </c>
      <c r="I71" s="44">
        <v>405</v>
      </c>
      <c r="J71" s="44">
        <v>400</v>
      </c>
      <c r="K71" s="44">
        <v>400</v>
      </c>
      <c r="L71" s="44">
        <v>400</v>
      </c>
      <c r="M71" s="44">
        <v>400</v>
      </c>
      <c r="N71" s="44">
        <v>400</v>
      </c>
      <c r="O71" s="46">
        <f t="shared" si="0"/>
        <v>5019</v>
      </c>
    </row>
    <row r="72" spans="1:15">
      <c r="A72" s="43">
        <v>5151</v>
      </c>
      <c r="B72" s="43" t="s">
        <v>273</v>
      </c>
      <c r="C72" s="44"/>
      <c r="D72" s="44"/>
      <c r="E72" s="44"/>
      <c r="F72" s="44">
        <v>0</v>
      </c>
      <c r="G72" s="44">
        <v>0</v>
      </c>
      <c r="H72" s="44">
        <v>0</v>
      </c>
      <c r="I72" s="44"/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6">
        <f t="shared" si="0"/>
        <v>0</v>
      </c>
    </row>
    <row r="73" spans="1:15">
      <c r="A73" s="43">
        <v>5152</v>
      </c>
      <c r="B73" s="43" t="s">
        <v>274</v>
      </c>
      <c r="C73" s="44">
        <v>6178.74</v>
      </c>
      <c r="D73" s="44"/>
      <c r="E73" s="44">
        <v>1716.8</v>
      </c>
      <c r="F73" s="44">
        <v>0</v>
      </c>
      <c r="G73" s="44">
        <v>0</v>
      </c>
      <c r="H73" s="44">
        <v>0</v>
      </c>
      <c r="I73" s="44"/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6">
        <f t="shared" si="0"/>
        <v>7895.54</v>
      </c>
    </row>
    <row r="74" spans="1:15">
      <c r="A74" s="43">
        <v>5651</v>
      </c>
      <c r="B74" s="43" t="s">
        <v>275</v>
      </c>
      <c r="C74" s="44">
        <v>0</v>
      </c>
      <c r="D74" s="44">
        <v>0</v>
      </c>
      <c r="E74" s="44">
        <v>8468</v>
      </c>
      <c r="F74" s="44">
        <v>0</v>
      </c>
      <c r="G74" s="44">
        <v>0</v>
      </c>
      <c r="H74" s="44">
        <v>0</v>
      </c>
      <c r="I74" s="44"/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6">
        <f t="shared" ref="O74:O75" si="1">SUM(C74:N74)</f>
        <v>8468</v>
      </c>
    </row>
    <row r="75" spans="1:15">
      <c r="A75" s="43"/>
      <c r="B75" s="43" t="s">
        <v>276</v>
      </c>
      <c r="C75" s="44">
        <v>0</v>
      </c>
      <c r="D75" s="44">
        <v>40600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6">
        <f t="shared" si="1"/>
        <v>40600</v>
      </c>
    </row>
    <row r="76" spans="1:15" ht="39">
      <c r="A76" s="43" t="s">
        <v>277</v>
      </c>
      <c r="B76" s="43" t="s">
        <v>209</v>
      </c>
      <c r="C76" s="44">
        <f t="shared" ref="C76:O76" si="2">SUM(C9:C75)</f>
        <v>727697.45000000019</v>
      </c>
      <c r="D76" s="44">
        <f t="shared" si="2"/>
        <v>974858.49000000011</v>
      </c>
      <c r="E76" s="44">
        <f t="shared" si="2"/>
        <v>1120864.1400000001</v>
      </c>
      <c r="F76" s="44">
        <f t="shared" si="2"/>
        <v>1098288.2499999998</v>
      </c>
      <c r="G76" s="44">
        <f>SUM(G9:G75)</f>
        <v>942639.04999999981</v>
      </c>
      <c r="H76" s="44">
        <f>SUM(H9:H75)</f>
        <v>954502.1399999999</v>
      </c>
      <c r="I76" s="44">
        <f>SUM(I9:I75)</f>
        <v>769246.07</v>
      </c>
      <c r="J76" s="44">
        <f t="shared" si="2"/>
        <v>1010704.8123697501</v>
      </c>
      <c r="K76" s="44">
        <f t="shared" si="2"/>
        <v>1027176.5053068498</v>
      </c>
      <c r="L76" s="44">
        <f t="shared" si="2"/>
        <v>884157.28338530008</v>
      </c>
      <c r="M76" s="44">
        <f t="shared" si="2"/>
        <v>836761.74963072478</v>
      </c>
      <c r="N76" s="44">
        <f t="shared" si="2"/>
        <v>999416.92898791225</v>
      </c>
      <c r="O76" s="44">
        <f t="shared" si="2"/>
        <v>11346312.869680533</v>
      </c>
    </row>
    <row r="77" spans="1:15">
      <c r="A77" s="41"/>
      <c r="C77" s="46"/>
      <c r="D77" s="46"/>
      <c r="E77" s="46"/>
      <c r="J77" s="46"/>
      <c r="K77" s="46"/>
      <c r="L77" s="46"/>
      <c r="M77" s="46"/>
      <c r="N77" s="46"/>
      <c r="O77" s="46"/>
    </row>
    <row r="78" spans="1:15">
      <c r="A78" s="40">
        <v>200</v>
      </c>
      <c r="B78" s="40" t="s">
        <v>36</v>
      </c>
      <c r="C78" s="47"/>
      <c r="D78" s="47"/>
      <c r="E78" s="47"/>
      <c r="F78" s="41"/>
      <c r="G78" s="41"/>
      <c r="H78" s="41"/>
      <c r="I78" s="41"/>
      <c r="J78" s="46"/>
      <c r="K78" s="46"/>
      <c r="L78" s="46"/>
      <c r="M78" s="46"/>
      <c r="N78" s="46"/>
      <c r="O78" s="46"/>
    </row>
    <row r="79" spans="1:15">
      <c r="A79" s="43">
        <v>1131</v>
      </c>
      <c r="B79" s="43" t="s">
        <v>210</v>
      </c>
      <c r="C79" s="46">
        <v>223134.09</v>
      </c>
      <c r="D79" s="46">
        <v>303644.15000000002</v>
      </c>
      <c r="E79" s="46">
        <v>231597.48</v>
      </c>
      <c r="F79" s="45">
        <v>238226.53</v>
      </c>
      <c r="G79" s="45">
        <v>296139.26</v>
      </c>
      <c r="H79" s="46">
        <v>239051.85</v>
      </c>
      <c r="I79" s="46">
        <v>241516.49</v>
      </c>
      <c r="J79" s="46">
        <v>239064.53448858755</v>
      </c>
      <c r="K79" s="46">
        <v>323309.42738325003</v>
      </c>
      <c r="L79" s="46">
        <v>245026.24145999999</v>
      </c>
      <c r="M79" s="46">
        <v>247189.91613277502</v>
      </c>
      <c r="N79" s="46">
        <v>309653.68520047504</v>
      </c>
      <c r="O79" s="46">
        <f>SUM(C79:N79)</f>
        <v>3137553.6546650883</v>
      </c>
    </row>
    <row r="80" spans="1:15">
      <c r="A80" s="43">
        <v>1311</v>
      </c>
      <c r="B80" s="43" t="s">
        <v>212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f t="shared" ref="O80:O133" si="3">SUM(C80:N80)</f>
        <v>0</v>
      </c>
    </row>
    <row r="81" spans="1:15">
      <c r="A81" s="43">
        <v>1322</v>
      </c>
      <c r="B81" s="43" t="s">
        <v>213</v>
      </c>
      <c r="C81" s="46">
        <v>3715.28</v>
      </c>
      <c r="D81" s="46">
        <v>5535.3</v>
      </c>
      <c r="E81" s="46">
        <v>4530.87</v>
      </c>
      <c r="F81" s="45">
        <v>4816.57</v>
      </c>
      <c r="G81" s="45">
        <v>6408.18</v>
      </c>
      <c r="H81" s="46">
        <v>4845.67</v>
      </c>
      <c r="I81" s="46">
        <v>4383.63</v>
      </c>
      <c r="J81" s="46">
        <v>4029.9785583750004</v>
      </c>
      <c r="K81" s="46">
        <v>4893.1391817000003</v>
      </c>
      <c r="L81" s="46">
        <v>5374.7572551750009</v>
      </c>
      <c r="M81" s="46">
        <v>4551.4298907000011</v>
      </c>
      <c r="N81" s="46">
        <v>5921.2582419375012</v>
      </c>
      <c r="O81" s="46">
        <f t="shared" si="3"/>
        <v>59006.063127887501</v>
      </c>
    </row>
    <row r="82" spans="1:15">
      <c r="A82" s="43">
        <v>1323</v>
      </c>
      <c r="B82" s="43" t="s">
        <v>214</v>
      </c>
      <c r="C82" s="46">
        <v>28579.84</v>
      </c>
      <c r="D82" s="46">
        <v>26169.26</v>
      </c>
      <c r="E82" s="46">
        <v>28433.200000000001</v>
      </c>
      <c r="F82" s="45">
        <v>28827.22</v>
      </c>
      <c r="G82" s="45">
        <v>30185.200000000001</v>
      </c>
      <c r="H82" s="46">
        <v>27994.28</v>
      </c>
      <c r="I82" s="46">
        <v>28003.33</v>
      </c>
      <c r="J82" s="46">
        <v>37196.791952512496</v>
      </c>
      <c r="K82" s="46">
        <v>35996.895040837502</v>
      </c>
      <c r="L82" s="46">
        <v>35797.704127762503</v>
      </c>
      <c r="M82" s="46">
        <v>34089.046888050005</v>
      </c>
      <c r="N82" s="46">
        <v>52421.922681975011</v>
      </c>
      <c r="O82" s="46">
        <f t="shared" si="3"/>
        <v>393694.69069113751</v>
      </c>
    </row>
    <row r="83" spans="1:15">
      <c r="A83" s="43">
        <v>1324</v>
      </c>
      <c r="B83" s="43" t="s">
        <v>215</v>
      </c>
      <c r="C83" s="46"/>
      <c r="D83" s="46"/>
      <c r="E83" s="46"/>
      <c r="F83" s="45">
        <v>3200.82</v>
      </c>
      <c r="G83" s="45">
        <v>0</v>
      </c>
      <c r="H83" s="46">
        <v>7560.64</v>
      </c>
      <c r="I83" s="46">
        <v>0</v>
      </c>
      <c r="J83" s="46">
        <v>0</v>
      </c>
      <c r="K83" s="46">
        <v>0</v>
      </c>
      <c r="L83" s="46">
        <v>6963.6069830250008</v>
      </c>
      <c r="M83" s="46">
        <v>0</v>
      </c>
      <c r="N83" s="46">
        <v>0</v>
      </c>
      <c r="O83" s="46">
        <f t="shared" si="3"/>
        <v>17725.066983025001</v>
      </c>
    </row>
    <row r="84" spans="1:15">
      <c r="A84" s="43">
        <v>1325</v>
      </c>
      <c r="B84" s="43" t="s">
        <v>216</v>
      </c>
      <c r="C84" s="46">
        <v>8535.18</v>
      </c>
      <c r="D84" s="46">
        <v>7051.66</v>
      </c>
      <c r="E84" s="46">
        <v>7703.16</v>
      </c>
      <c r="F84" s="45">
        <v>7783.67</v>
      </c>
      <c r="G84" s="45">
        <v>8142.76</v>
      </c>
      <c r="H84" s="46"/>
      <c r="I84" s="46">
        <v>7562.91</v>
      </c>
      <c r="J84" s="46">
        <v>10237.455259762502</v>
      </c>
      <c r="K84" s="46">
        <v>9907.2183412125014</v>
      </c>
      <c r="L84" s="46">
        <v>9851.3089896375022</v>
      </c>
      <c r="M84" s="46">
        <v>9380.646293287502</v>
      </c>
      <c r="N84" s="46">
        <v>9775.7907439500013</v>
      </c>
      <c r="O84" s="46">
        <f t="shared" si="3"/>
        <v>95931.759627849999</v>
      </c>
    </row>
    <row r="85" spans="1:15">
      <c r="A85" s="43">
        <v>1331</v>
      </c>
      <c r="B85" s="43" t="s">
        <v>217</v>
      </c>
      <c r="C85" s="46"/>
      <c r="D85" s="46"/>
      <c r="E85" s="46"/>
      <c r="F85" s="46">
        <v>0</v>
      </c>
      <c r="G85" s="46">
        <v>0</v>
      </c>
      <c r="H85" s="46"/>
      <c r="I85" s="46"/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f t="shared" si="3"/>
        <v>0</v>
      </c>
    </row>
    <row r="86" spans="1:15">
      <c r="A86" s="43">
        <v>1332</v>
      </c>
      <c r="B86" s="43" t="s">
        <v>217</v>
      </c>
      <c r="C86" s="46">
        <v>1103.82</v>
      </c>
      <c r="D86" s="46">
        <v>1393.64</v>
      </c>
      <c r="E86" s="46">
        <v>1057.95</v>
      </c>
      <c r="F86" s="45">
        <v>441.59</v>
      </c>
      <c r="G86" s="45">
        <v>1316.74</v>
      </c>
      <c r="H86" s="46">
        <v>659.17</v>
      </c>
      <c r="I86" s="46">
        <v>1049.51</v>
      </c>
      <c r="J86" s="46">
        <v>1331.1152489250003</v>
      </c>
      <c r="K86" s="46">
        <v>2085.3498810374999</v>
      </c>
      <c r="L86" s="46">
        <v>2000.9442395250001</v>
      </c>
      <c r="M86" s="46">
        <v>2491.8805382625001</v>
      </c>
      <c r="N86" s="46">
        <v>1466.8511405625002</v>
      </c>
      <c r="O86" s="46">
        <f t="shared" si="3"/>
        <v>16398.561048312502</v>
      </c>
    </row>
    <row r="87" spans="1:15">
      <c r="A87" s="43">
        <v>1336</v>
      </c>
      <c r="B87" s="43" t="s">
        <v>218</v>
      </c>
      <c r="C87" s="46">
        <v>15322.71</v>
      </c>
      <c r="D87" s="46">
        <v>9531.2900000000009</v>
      </c>
      <c r="E87" s="46">
        <v>8517.7099999999991</v>
      </c>
      <c r="F87" s="45">
        <v>39702.35</v>
      </c>
      <c r="G87" s="45">
        <v>16330.04</v>
      </c>
      <c r="H87" s="46"/>
      <c r="I87" s="46"/>
      <c r="J87" s="46">
        <v>0</v>
      </c>
      <c r="K87" s="46">
        <v>8799.7897362375006</v>
      </c>
      <c r="L87" s="46">
        <v>0</v>
      </c>
      <c r="M87" s="46">
        <v>21573.931795762503</v>
      </c>
      <c r="N87" s="46">
        <v>15981.199464037503</v>
      </c>
      <c r="O87" s="46">
        <f t="shared" si="3"/>
        <v>135759.02099603749</v>
      </c>
    </row>
    <row r="88" spans="1:15">
      <c r="A88" s="43">
        <v>1337</v>
      </c>
      <c r="B88" s="43" t="s">
        <v>278</v>
      </c>
      <c r="C88" s="46"/>
      <c r="D88" s="46">
        <v>170.15</v>
      </c>
      <c r="E88" s="46">
        <v>69479.33</v>
      </c>
      <c r="F88" s="45">
        <v>0</v>
      </c>
      <c r="G88" s="46">
        <v>0</v>
      </c>
      <c r="H88" s="46"/>
      <c r="I88" s="46"/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f t="shared" si="3"/>
        <v>69649.48</v>
      </c>
    </row>
    <row r="89" spans="1:15">
      <c r="A89" s="43">
        <v>1338</v>
      </c>
      <c r="B89" s="43" t="s">
        <v>220</v>
      </c>
      <c r="C89" s="46">
        <v>328.58</v>
      </c>
      <c r="D89" s="46"/>
      <c r="E89" s="46">
        <v>0</v>
      </c>
      <c r="F89" s="46">
        <v>0</v>
      </c>
      <c r="G89" s="45">
        <v>342.89</v>
      </c>
      <c r="H89" s="46">
        <v>1005</v>
      </c>
      <c r="I89" s="46">
        <v>510.45</v>
      </c>
      <c r="J89" s="46">
        <v>495.63849431250009</v>
      </c>
      <c r="K89" s="46">
        <v>2762.9830391625005</v>
      </c>
      <c r="L89" s="46">
        <v>928.95443313750002</v>
      </c>
      <c r="M89" s="46">
        <v>833.81498392500009</v>
      </c>
      <c r="N89" s="46">
        <v>213.18671508750003</v>
      </c>
      <c r="O89" s="46">
        <f t="shared" si="3"/>
        <v>7421.4976656250001</v>
      </c>
    </row>
    <row r="90" spans="1:15">
      <c r="A90" s="43">
        <v>1411</v>
      </c>
      <c r="B90" s="43" t="s">
        <v>221</v>
      </c>
      <c r="C90" s="46">
        <v>33133.79</v>
      </c>
      <c r="D90" s="46">
        <v>30915.07</v>
      </c>
      <c r="E90" s="46">
        <v>35889.760000000002</v>
      </c>
      <c r="F90" s="45">
        <v>35790.74</v>
      </c>
      <c r="G90" s="45">
        <v>39546.160000000003</v>
      </c>
      <c r="H90" s="46">
        <v>39546.160000000003</v>
      </c>
      <c r="I90" s="46">
        <v>36469.26</v>
      </c>
      <c r="J90" s="46">
        <v>37092.234264749997</v>
      </c>
      <c r="K90" s="46">
        <v>41465.565886500008</v>
      </c>
      <c r="L90" s="46">
        <v>38180.524693499996</v>
      </c>
      <c r="M90" s="46">
        <v>36600.083556749996</v>
      </c>
      <c r="N90" s="46">
        <v>22832.683272000002</v>
      </c>
      <c r="O90" s="46">
        <f t="shared" si="3"/>
        <v>427462.03167349997</v>
      </c>
    </row>
    <row r="91" spans="1:15">
      <c r="A91" s="43">
        <v>1421</v>
      </c>
      <c r="B91" s="43" t="s">
        <v>222</v>
      </c>
      <c r="C91" s="46"/>
      <c r="D91" s="46">
        <v>28346.97</v>
      </c>
      <c r="E91" s="46"/>
      <c r="F91" s="45">
        <v>33163.74</v>
      </c>
      <c r="G91" s="46">
        <v>0</v>
      </c>
      <c r="H91" s="46">
        <v>35715.94</v>
      </c>
      <c r="I91" s="46"/>
      <c r="J91" s="46">
        <v>37435.259720249996</v>
      </c>
      <c r="K91" s="46">
        <v>0</v>
      </c>
      <c r="L91" s="46">
        <v>34970.893287750005</v>
      </c>
      <c r="M91" s="46">
        <v>0</v>
      </c>
      <c r="N91" s="46">
        <v>31422.198149999997</v>
      </c>
      <c r="O91" s="46">
        <f t="shared" si="3"/>
        <v>201055.00115800003</v>
      </c>
    </row>
    <row r="92" spans="1:15">
      <c r="A92" s="43">
        <v>1431</v>
      </c>
      <c r="B92" s="43" t="s">
        <v>223</v>
      </c>
      <c r="C92" s="46"/>
      <c r="D92" s="46">
        <v>29197.360000000001</v>
      </c>
      <c r="E92" s="46"/>
      <c r="F92" s="45">
        <v>34158.660000000003</v>
      </c>
      <c r="G92" s="46">
        <v>0</v>
      </c>
      <c r="H92" s="46">
        <v>36703.78</v>
      </c>
      <c r="I92" s="46"/>
      <c r="J92" s="46">
        <v>37435.259720249996</v>
      </c>
      <c r="K92" s="46">
        <v>0</v>
      </c>
      <c r="L92" s="46">
        <v>34970.893287750005</v>
      </c>
      <c r="M92" s="46">
        <v>0</v>
      </c>
      <c r="N92" s="46">
        <v>31422.198149999997</v>
      </c>
      <c r="O92" s="46">
        <f t="shared" si="3"/>
        <v>203888.15115799999</v>
      </c>
    </row>
    <row r="93" spans="1:15">
      <c r="A93" s="43">
        <v>1543</v>
      </c>
      <c r="B93" s="43" t="s">
        <v>224</v>
      </c>
      <c r="C93" s="46">
        <v>3135.36</v>
      </c>
      <c r="D93" s="46">
        <v>3046.5</v>
      </c>
      <c r="E93" s="46">
        <v>3046.5</v>
      </c>
      <c r="F93" s="45">
        <v>3046.5</v>
      </c>
      <c r="G93" s="46">
        <v>0</v>
      </c>
      <c r="H93" s="46">
        <v>6093</v>
      </c>
      <c r="I93" s="46">
        <v>0</v>
      </c>
      <c r="J93" s="46">
        <v>4783.0860000000002</v>
      </c>
      <c r="K93" s="46">
        <v>4783.0860000000002</v>
      </c>
      <c r="L93" s="46">
        <v>4783.0860000000002</v>
      </c>
      <c r="M93" s="46">
        <v>4783.0860000000002</v>
      </c>
      <c r="N93" s="46">
        <v>4783.0860000000002</v>
      </c>
      <c r="O93" s="46">
        <f t="shared" si="3"/>
        <v>42283.29</v>
      </c>
    </row>
    <row r="94" spans="1:15">
      <c r="A94" s="43">
        <v>1545</v>
      </c>
      <c r="B94" s="43" t="s">
        <v>225</v>
      </c>
      <c r="C94" s="46">
        <v>19575</v>
      </c>
      <c r="D94" s="46">
        <v>18900</v>
      </c>
      <c r="E94" s="46">
        <v>19575</v>
      </c>
      <c r="F94" s="45">
        <v>19575</v>
      </c>
      <c r="G94" s="45">
        <v>26325</v>
      </c>
      <c r="H94" s="46">
        <v>26325</v>
      </c>
      <c r="I94" s="46">
        <v>18900</v>
      </c>
      <c r="J94" s="46">
        <f>27281.35092375+675</f>
        <v>27956.35092375</v>
      </c>
      <c r="K94" s="46">
        <f>54562.7018475+675+675</f>
        <v>55912.7018475</v>
      </c>
      <c r="L94" s="46">
        <f>27281.35092375+675</f>
        <v>27956.35092375</v>
      </c>
      <c r="M94" s="46">
        <f>29493.35235+675</f>
        <v>30168.352350000001</v>
      </c>
      <c r="N94" s="46">
        <f>37568.32695+675</f>
        <v>38243.326950000002</v>
      </c>
      <c r="O94" s="46">
        <f t="shared" si="3"/>
        <v>329412.082995</v>
      </c>
    </row>
    <row r="95" spans="1:15">
      <c r="A95" s="43">
        <v>1547</v>
      </c>
      <c r="B95" s="43" t="s">
        <v>226</v>
      </c>
      <c r="C95" s="46">
        <v>28892.42</v>
      </c>
      <c r="D95" s="46"/>
      <c r="E95" s="46"/>
      <c r="F95" s="46">
        <v>0</v>
      </c>
      <c r="G95" s="46">
        <v>0</v>
      </c>
      <c r="H95" s="46"/>
      <c r="I95" s="46"/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f t="shared" si="3"/>
        <v>28892.42</v>
      </c>
    </row>
    <row r="96" spans="1:15">
      <c r="A96" s="43">
        <v>1548</v>
      </c>
      <c r="B96" s="43" t="s">
        <v>227</v>
      </c>
      <c r="C96" s="46"/>
      <c r="D96" s="46"/>
      <c r="E96" s="46"/>
      <c r="F96" s="46">
        <v>0</v>
      </c>
      <c r="G96" s="45">
        <v>30567.11</v>
      </c>
      <c r="H96" s="46"/>
      <c r="I96" s="46"/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f t="shared" si="3"/>
        <v>30567.11</v>
      </c>
    </row>
    <row r="97" spans="1:15">
      <c r="A97" s="43">
        <v>1592</v>
      </c>
      <c r="B97" s="43" t="s">
        <v>228</v>
      </c>
      <c r="C97" s="46">
        <v>22375.77</v>
      </c>
      <c r="D97" s="46">
        <v>28949.91</v>
      </c>
      <c r="E97" s="46">
        <v>23159.919999999998</v>
      </c>
      <c r="F97" s="45">
        <v>23836.45</v>
      </c>
      <c r="G97" s="45">
        <v>29614.18</v>
      </c>
      <c r="H97" s="46">
        <v>24086.06</v>
      </c>
      <c r="I97" s="46">
        <v>24171.68</v>
      </c>
      <c r="J97" s="46">
        <v>23874.462516712505</v>
      </c>
      <c r="K97" s="46">
        <v>32629.519847925007</v>
      </c>
      <c r="L97" s="46">
        <v>29322.116112712501</v>
      </c>
      <c r="M97" s="46">
        <v>24839.852810850003</v>
      </c>
      <c r="N97" s="46">
        <v>31162.644088537505</v>
      </c>
      <c r="O97" s="46">
        <f t="shared" si="3"/>
        <v>318022.5653767375</v>
      </c>
    </row>
    <row r="98" spans="1:15">
      <c r="A98" s="43">
        <v>1593</v>
      </c>
      <c r="B98" s="43" t="s">
        <v>229</v>
      </c>
      <c r="C98" s="46">
        <v>22375.77</v>
      </c>
      <c r="D98" s="46">
        <v>28949.91</v>
      </c>
      <c r="E98" s="46">
        <v>23159.919999999998</v>
      </c>
      <c r="F98" s="45">
        <v>23836.45</v>
      </c>
      <c r="G98" s="45">
        <v>29614.18</v>
      </c>
      <c r="H98" s="46">
        <v>24086.06</v>
      </c>
      <c r="I98" s="46">
        <v>24171.68</v>
      </c>
      <c r="J98" s="46">
        <v>23874.462516712505</v>
      </c>
      <c r="K98" s="46">
        <v>32629.519847925007</v>
      </c>
      <c r="L98" s="46">
        <v>29322.116112712501</v>
      </c>
      <c r="M98" s="46">
        <v>24839.852810850003</v>
      </c>
      <c r="N98" s="46">
        <v>31162.644088537505</v>
      </c>
      <c r="O98" s="46">
        <f t="shared" si="3"/>
        <v>318022.5653767375</v>
      </c>
    </row>
    <row r="99" spans="1:15">
      <c r="A99" s="43">
        <v>1612</v>
      </c>
      <c r="B99" s="43" t="s">
        <v>230</v>
      </c>
      <c r="C99" s="46">
        <v>5357.71</v>
      </c>
      <c r="D99" s="46">
        <v>156817.57</v>
      </c>
      <c r="E99" s="46">
        <v>6947.93</v>
      </c>
      <c r="F99" s="45">
        <v>5717.98</v>
      </c>
      <c r="G99" s="45">
        <v>7107.35</v>
      </c>
      <c r="H99" s="46">
        <v>5744.47</v>
      </c>
      <c r="I99" s="46">
        <v>5797.19</v>
      </c>
      <c r="J99" s="46">
        <v>8604.4024316250016</v>
      </c>
      <c r="K99" s="46">
        <v>11746.687707562502</v>
      </c>
      <c r="L99" s="46">
        <v>9110.1100253625027</v>
      </c>
      <c r="M99" s="46">
        <v>8906.0815131750005</v>
      </c>
      <c r="N99" s="46">
        <v>11159.2579242375</v>
      </c>
      <c r="O99" s="46">
        <f t="shared" si="3"/>
        <v>243016.7396019625</v>
      </c>
    </row>
    <row r="100" spans="1:15">
      <c r="A100" s="43">
        <v>2111</v>
      </c>
      <c r="B100" s="43" t="s">
        <v>231</v>
      </c>
      <c r="C100" s="48">
        <v>388.29</v>
      </c>
      <c r="D100" s="48">
        <v>2072.9899999999998</v>
      </c>
      <c r="E100" s="48">
        <v>1655.18</v>
      </c>
      <c r="F100" s="45">
        <v>1619.16</v>
      </c>
      <c r="G100" s="45">
        <v>63</v>
      </c>
      <c r="H100" s="48">
        <v>1595.06</v>
      </c>
      <c r="I100" s="48">
        <v>649.6</v>
      </c>
      <c r="J100" s="48">
        <v>749.75</v>
      </c>
      <c r="K100" s="48">
        <v>749.75</v>
      </c>
      <c r="L100" s="48">
        <v>749.75</v>
      </c>
      <c r="M100" s="48">
        <v>749.75</v>
      </c>
      <c r="N100" s="48">
        <v>749.75</v>
      </c>
      <c r="O100" s="46">
        <f t="shared" si="3"/>
        <v>11792.03</v>
      </c>
    </row>
    <row r="101" spans="1:15">
      <c r="A101" s="43">
        <v>2161</v>
      </c>
      <c r="B101" s="43" t="s">
        <v>232</v>
      </c>
      <c r="C101" s="46">
        <v>8494.06</v>
      </c>
      <c r="D101" s="46">
        <v>1705.84</v>
      </c>
      <c r="E101" s="46">
        <v>2725.26</v>
      </c>
      <c r="F101" s="45">
        <v>1034.22</v>
      </c>
      <c r="G101" s="45">
        <v>1953.66</v>
      </c>
      <c r="H101" s="46">
        <v>1995.86</v>
      </c>
      <c r="I101" s="46">
        <v>2005.59</v>
      </c>
      <c r="J101" s="46">
        <v>1721.1</v>
      </c>
      <c r="K101" s="46">
        <v>1721.1</v>
      </c>
      <c r="L101" s="46">
        <v>1721.1</v>
      </c>
      <c r="M101" s="46">
        <v>1721.1</v>
      </c>
      <c r="N101" s="46">
        <v>1721.1</v>
      </c>
      <c r="O101" s="46">
        <f t="shared" si="3"/>
        <v>28519.989999999991</v>
      </c>
    </row>
    <row r="102" spans="1:15">
      <c r="A102" s="43">
        <v>2172</v>
      </c>
      <c r="B102" s="43" t="s">
        <v>279</v>
      </c>
      <c r="C102" s="46"/>
      <c r="D102" s="46"/>
      <c r="E102" s="46"/>
      <c r="F102" s="46">
        <v>0</v>
      </c>
      <c r="G102" s="46">
        <v>0</v>
      </c>
      <c r="H102" s="46"/>
      <c r="I102" s="46"/>
      <c r="J102" s="46">
        <v>0</v>
      </c>
      <c r="K102" s="46">
        <v>5389</v>
      </c>
      <c r="L102" s="46">
        <v>0</v>
      </c>
      <c r="M102" s="46">
        <v>0</v>
      </c>
      <c r="N102" s="46">
        <v>0</v>
      </c>
      <c r="O102" s="46">
        <f t="shared" si="3"/>
        <v>5389</v>
      </c>
    </row>
    <row r="103" spans="1:15">
      <c r="A103" s="43">
        <v>2215</v>
      </c>
      <c r="B103" s="43" t="s">
        <v>235</v>
      </c>
      <c r="C103" s="46">
        <v>64.099999999999994</v>
      </c>
      <c r="D103" s="46">
        <v>218.5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6">
        <v>161.43</v>
      </c>
      <c r="K103" s="46">
        <v>161.43</v>
      </c>
      <c r="L103" s="46">
        <v>161.43</v>
      </c>
      <c r="M103" s="46">
        <v>161.43</v>
      </c>
      <c r="N103" s="46">
        <v>161.43</v>
      </c>
      <c r="O103" s="46">
        <f t="shared" si="3"/>
        <v>1089.7500000000002</v>
      </c>
    </row>
    <row r="104" spans="1:15">
      <c r="A104" s="43">
        <v>2531</v>
      </c>
      <c r="B104" s="43" t="s">
        <v>241</v>
      </c>
      <c r="C104" s="46">
        <v>20286.75</v>
      </c>
      <c r="D104" s="46">
        <v>6066.53</v>
      </c>
      <c r="E104" s="46">
        <v>16164.84</v>
      </c>
      <c r="F104" s="45">
        <v>1536.5</v>
      </c>
      <c r="G104" s="45">
        <v>8699.85</v>
      </c>
      <c r="H104" s="46">
        <v>11234.04</v>
      </c>
      <c r="I104" s="46">
        <v>5719.33</v>
      </c>
      <c r="J104" s="46">
        <v>11117.33</v>
      </c>
      <c r="K104" s="46">
        <v>11117.33</v>
      </c>
      <c r="L104" s="46">
        <v>11117.33</v>
      </c>
      <c r="M104" s="46">
        <v>11117.33</v>
      </c>
      <c r="N104" s="46">
        <v>11117.33</v>
      </c>
      <c r="O104" s="46">
        <f t="shared" si="3"/>
        <v>125294.49</v>
      </c>
    </row>
    <row r="105" spans="1:15">
      <c r="A105" s="43">
        <v>2911</v>
      </c>
      <c r="B105" s="43" t="s">
        <v>243</v>
      </c>
      <c r="C105" s="46">
        <v>9861.5400000000009</v>
      </c>
      <c r="D105" s="46">
        <v>1448.1</v>
      </c>
      <c r="E105" s="46">
        <v>1413.51</v>
      </c>
      <c r="F105" s="45">
        <v>1533.38</v>
      </c>
      <c r="G105" s="45">
        <v>1081.7</v>
      </c>
      <c r="H105" s="46">
        <v>2298.75</v>
      </c>
      <c r="I105" s="46">
        <v>1355.56</v>
      </c>
      <c r="J105" s="46">
        <v>2046.2</v>
      </c>
      <c r="K105" s="46">
        <v>2046.2</v>
      </c>
      <c r="L105" s="46">
        <v>2046.2</v>
      </c>
      <c r="M105" s="46">
        <v>2046.2</v>
      </c>
      <c r="N105" s="46">
        <v>2046.2</v>
      </c>
      <c r="O105" s="46">
        <f t="shared" si="3"/>
        <v>29223.540000000008</v>
      </c>
    </row>
    <row r="106" spans="1:15">
      <c r="A106" s="43">
        <v>3121</v>
      </c>
      <c r="B106" s="43" t="s">
        <v>280</v>
      </c>
      <c r="C106" s="46">
        <v>726.4</v>
      </c>
      <c r="D106" s="46">
        <v>770.4</v>
      </c>
      <c r="E106" s="46">
        <v>515.74</v>
      </c>
      <c r="F106" s="45">
        <v>600.34</v>
      </c>
      <c r="G106" s="45">
        <v>1194.8900000000001</v>
      </c>
      <c r="H106" s="46">
        <v>500.16</v>
      </c>
      <c r="I106" s="46">
        <v>806.66</v>
      </c>
      <c r="J106" s="46">
        <v>1287.7</v>
      </c>
      <c r="K106" s="46">
        <v>1287.7</v>
      </c>
      <c r="L106" s="46">
        <v>1287.7</v>
      </c>
      <c r="M106" s="46">
        <v>1287.7</v>
      </c>
      <c r="N106" s="46">
        <v>1287.7</v>
      </c>
      <c r="O106" s="46">
        <f t="shared" si="3"/>
        <v>11553.090000000002</v>
      </c>
    </row>
    <row r="107" spans="1:15">
      <c r="A107" s="43">
        <v>3142</v>
      </c>
      <c r="B107" s="43" t="s">
        <v>244</v>
      </c>
      <c r="C107" s="46">
        <v>889</v>
      </c>
      <c r="D107" s="46">
        <v>813</v>
      </c>
      <c r="E107" s="46">
        <v>0</v>
      </c>
      <c r="F107" s="45">
        <v>2072</v>
      </c>
      <c r="G107" s="45">
        <v>1002</v>
      </c>
      <c r="H107" s="46">
        <v>0</v>
      </c>
      <c r="I107" s="46">
        <v>1838</v>
      </c>
      <c r="J107" s="46">
        <v>1608.95</v>
      </c>
      <c r="K107" s="46">
        <v>1608.95</v>
      </c>
      <c r="L107" s="46">
        <v>1608.95</v>
      </c>
      <c r="M107" s="46">
        <v>1608.95</v>
      </c>
      <c r="N107" s="46">
        <v>1608.95</v>
      </c>
      <c r="O107" s="46">
        <f t="shared" si="3"/>
        <v>14658.750000000004</v>
      </c>
    </row>
    <row r="108" spans="1:15">
      <c r="A108" s="43">
        <v>3172</v>
      </c>
      <c r="B108" s="43" t="s">
        <v>281</v>
      </c>
      <c r="C108" s="46">
        <v>599</v>
      </c>
      <c r="D108" s="46">
        <v>599</v>
      </c>
      <c r="E108" s="46">
        <v>599</v>
      </c>
      <c r="F108" s="45">
        <v>599</v>
      </c>
      <c r="G108" s="45">
        <v>599</v>
      </c>
      <c r="H108" s="46">
        <v>599</v>
      </c>
      <c r="I108" s="46">
        <v>599</v>
      </c>
      <c r="J108" s="46">
        <v>650</v>
      </c>
      <c r="K108" s="46">
        <v>650</v>
      </c>
      <c r="L108" s="46">
        <v>650</v>
      </c>
      <c r="M108" s="46">
        <v>650</v>
      </c>
      <c r="N108" s="46">
        <v>650</v>
      </c>
      <c r="O108" s="46">
        <f t="shared" si="3"/>
        <v>7443</v>
      </c>
    </row>
    <row r="109" spans="1:15">
      <c r="A109" s="43">
        <v>3183</v>
      </c>
      <c r="B109" s="43" t="s">
        <v>247</v>
      </c>
      <c r="C109" s="46"/>
      <c r="D109" s="46"/>
      <c r="E109" s="46"/>
      <c r="F109" s="46">
        <v>0</v>
      </c>
      <c r="G109" s="46">
        <v>0</v>
      </c>
      <c r="H109" s="46">
        <v>0</v>
      </c>
      <c r="I109" s="46"/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f t="shared" si="3"/>
        <v>0</v>
      </c>
    </row>
    <row r="110" spans="1:15">
      <c r="A110" s="43">
        <v>3272</v>
      </c>
      <c r="B110" s="43" t="s">
        <v>250</v>
      </c>
      <c r="C110" s="46">
        <v>0</v>
      </c>
      <c r="D110" s="46"/>
      <c r="E110" s="46"/>
      <c r="F110" s="45">
        <v>38718.239999999998</v>
      </c>
      <c r="G110" s="46">
        <v>0</v>
      </c>
      <c r="H110" s="46">
        <v>0</v>
      </c>
      <c r="I110" s="46">
        <v>1136.8</v>
      </c>
      <c r="J110" s="46">
        <v>0</v>
      </c>
      <c r="K110" s="46">
        <v>2431.0125000000003</v>
      </c>
      <c r="L110" s="46">
        <v>0</v>
      </c>
      <c r="M110" s="46">
        <v>2894.0625</v>
      </c>
      <c r="N110" s="46">
        <v>0</v>
      </c>
      <c r="O110" s="46">
        <f t="shared" si="3"/>
        <v>45180.114999999998</v>
      </c>
    </row>
    <row r="111" spans="1:15">
      <c r="A111" s="43">
        <v>3314</v>
      </c>
      <c r="B111" s="43" t="s">
        <v>251</v>
      </c>
      <c r="C111" s="46">
        <v>3274.02</v>
      </c>
      <c r="D111" s="46">
        <v>8447.51</v>
      </c>
      <c r="E111" s="46">
        <v>41862.6</v>
      </c>
      <c r="F111" s="45">
        <v>18758.32</v>
      </c>
      <c r="G111" s="45">
        <v>16090.81</v>
      </c>
      <c r="H111" s="46">
        <v>3518.84</v>
      </c>
      <c r="I111" s="46">
        <v>37150.26</v>
      </c>
      <c r="J111" s="46">
        <v>20000</v>
      </c>
      <c r="K111" s="46">
        <v>20000</v>
      </c>
      <c r="L111" s="46">
        <v>20000</v>
      </c>
      <c r="M111" s="46">
        <v>20000</v>
      </c>
      <c r="N111" s="46">
        <v>20000</v>
      </c>
      <c r="O111" s="46">
        <f t="shared" si="3"/>
        <v>229102.36</v>
      </c>
    </row>
    <row r="112" spans="1:15">
      <c r="A112" s="43">
        <v>3341</v>
      </c>
      <c r="B112" s="43" t="s">
        <v>252</v>
      </c>
      <c r="C112" s="46"/>
      <c r="D112" s="46"/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5000</v>
      </c>
      <c r="L112" s="46">
        <v>0</v>
      </c>
      <c r="M112" s="46">
        <v>0</v>
      </c>
      <c r="N112" s="46">
        <v>0</v>
      </c>
      <c r="O112" s="46">
        <f t="shared" si="3"/>
        <v>5000</v>
      </c>
    </row>
    <row r="113" spans="1:15">
      <c r="A113" s="43">
        <v>3392</v>
      </c>
      <c r="B113" s="43" t="s">
        <v>282</v>
      </c>
      <c r="C113" s="46">
        <v>190</v>
      </c>
      <c r="D113" s="46">
        <v>2398.88</v>
      </c>
      <c r="E113" s="46">
        <v>1180</v>
      </c>
      <c r="F113" s="45">
        <v>1692</v>
      </c>
      <c r="G113" s="46">
        <v>0</v>
      </c>
      <c r="H113" s="46">
        <v>800</v>
      </c>
      <c r="I113" s="46">
        <v>610</v>
      </c>
      <c r="J113" s="46">
        <v>0</v>
      </c>
      <c r="K113" s="46">
        <v>0</v>
      </c>
      <c r="L113" s="46">
        <v>1122.89625</v>
      </c>
      <c r="M113" s="46">
        <v>0</v>
      </c>
      <c r="N113" s="46">
        <v>1967.9625000000001</v>
      </c>
      <c r="O113" s="46">
        <f t="shared" si="3"/>
        <v>9961.7387500000004</v>
      </c>
    </row>
    <row r="114" spans="1:15">
      <c r="A114" s="43">
        <v>3472</v>
      </c>
      <c r="B114" s="43" t="s">
        <v>283</v>
      </c>
      <c r="C114" s="46">
        <v>6221.86</v>
      </c>
      <c r="D114" s="46">
        <v>4826.4799999999996</v>
      </c>
      <c r="E114" s="46">
        <v>3909.7</v>
      </c>
      <c r="F114" s="45">
        <v>9551.9</v>
      </c>
      <c r="G114" s="45">
        <v>3236.7</v>
      </c>
      <c r="H114" s="46">
        <v>6964.81</v>
      </c>
      <c r="I114" s="46">
        <v>4227.47</v>
      </c>
      <c r="J114" s="46">
        <v>553.96986750000008</v>
      </c>
      <c r="K114" s="46">
        <v>948.46531500000015</v>
      </c>
      <c r="L114" s="46">
        <v>886.72917375000009</v>
      </c>
      <c r="M114" s="46">
        <v>2492.3666250000006</v>
      </c>
      <c r="N114" s="46">
        <v>2105.6156887500006</v>
      </c>
      <c r="O114" s="46">
        <f t="shared" si="3"/>
        <v>45926.066670000015</v>
      </c>
    </row>
    <row r="115" spans="1:15">
      <c r="A115" s="43">
        <v>3473</v>
      </c>
      <c r="B115" s="43" t="s">
        <v>284</v>
      </c>
      <c r="C115" s="46">
        <v>0</v>
      </c>
      <c r="D115" s="46">
        <v>200</v>
      </c>
      <c r="E115" s="46">
        <v>600</v>
      </c>
      <c r="F115" s="45">
        <v>696</v>
      </c>
      <c r="G115" s="46">
        <v>0</v>
      </c>
      <c r="H115" s="46">
        <v>0</v>
      </c>
      <c r="I115" s="46">
        <v>0</v>
      </c>
      <c r="J115" s="46">
        <v>220000</v>
      </c>
      <c r="K115" s="46">
        <v>0</v>
      </c>
      <c r="L115" s="46">
        <v>0</v>
      </c>
      <c r="M115" s="46">
        <v>0</v>
      </c>
      <c r="N115" s="46">
        <v>0</v>
      </c>
      <c r="O115" s="46">
        <f t="shared" si="3"/>
        <v>221496</v>
      </c>
    </row>
    <row r="116" spans="1:15">
      <c r="A116" s="43">
        <v>3511</v>
      </c>
      <c r="B116" s="43" t="s">
        <v>261</v>
      </c>
      <c r="C116" s="46">
        <v>3292.63</v>
      </c>
      <c r="D116" s="46">
        <v>1022.32</v>
      </c>
      <c r="E116" s="46">
        <v>575.36</v>
      </c>
      <c r="F116" s="45">
        <v>427.99</v>
      </c>
      <c r="G116" s="45">
        <v>218.84</v>
      </c>
      <c r="H116" s="46">
        <v>421.88</v>
      </c>
      <c r="I116" s="46">
        <v>75.08</v>
      </c>
      <c r="J116" s="46">
        <v>0</v>
      </c>
      <c r="K116" s="46">
        <v>1776.9312225000001</v>
      </c>
      <c r="L116" s="46">
        <v>0.72930375000000025</v>
      </c>
      <c r="M116" s="46">
        <v>1044.7218337500001</v>
      </c>
      <c r="N116" s="46">
        <v>0</v>
      </c>
      <c r="O116" s="46">
        <f t="shared" si="3"/>
        <v>8856.48236</v>
      </c>
    </row>
    <row r="117" spans="1:15">
      <c r="A117" s="43">
        <v>3532</v>
      </c>
      <c r="B117" s="43" t="s">
        <v>263</v>
      </c>
      <c r="C117" s="46">
        <v>770.53</v>
      </c>
      <c r="D117" s="46">
        <v>1326</v>
      </c>
      <c r="E117" s="46"/>
      <c r="F117" s="45">
        <v>769.08</v>
      </c>
      <c r="G117" s="45">
        <v>1432.08</v>
      </c>
      <c r="H117" s="46">
        <v>769.08</v>
      </c>
      <c r="I117" s="46">
        <v>769.08</v>
      </c>
      <c r="J117" s="46">
        <v>770</v>
      </c>
      <c r="K117" s="46">
        <v>770</v>
      </c>
      <c r="L117" s="46">
        <v>770</v>
      </c>
      <c r="M117" s="46">
        <v>770</v>
      </c>
      <c r="N117" s="46">
        <v>770</v>
      </c>
      <c r="O117" s="46">
        <f t="shared" si="3"/>
        <v>9685.8499999999985</v>
      </c>
    </row>
    <row r="118" spans="1:15">
      <c r="A118" s="2">
        <v>3533</v>
      </c>
      <c r="B118" s="43" t="s">
        <v>285</v>
      </c>
      <c r="C118" s="46"/>
      <c r="D118" s="46"/>
      <c r="E118" s="46"/>
      <c r="F118" s="46">
        <v>0</v>
      </c>
      <c r="G118" s="46">
        <v>0</v>
      </c>
      <c r="H118" s="46"/>
      <c r="I118" s="46"/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f t="shared" si="3"/>
        <v>0</v>
      </c>
    </row>
    <row r="119" spans="1:15">
      <c r="A119" s="43">
        <v>3534</v>
      </c>
      <c r="B119" s="43" t="s">
        <v>286</v>
      </c>
      <c r="C119" s="46">
        <v>0</v>
      </c>
      <c r="D119" s="46">
        <v>783</v>
      </c>
      <c r="E119" s="46">
        <v>0</v>
      </c>
      <c r="F119" s="46">
        <v>0</v>
      </c>
      <c r="G119" s="46">
        <v>0</v>
      </c>
      <c r="H119" s="46">
        <v>382.8</v>
      </c>
      <c r="I119" s="46">
        <v>2291</v>
      </c>
      <c r="J119" s="46">
        <v>0</v>
      </c>
      <c r="K119" s="46">
        <v>1000</v>
      </c>
      <c r="L119" s="46">
        <v>0</v>
      </c>
      <c r="M119" s="46">
        <v>1000</v>
      </c>
      <c r="N119" s="46">
        <v>0</v>
      </c>
      <c r="O119" s="46">
        <f t="shared" si="3"/>
        <v>5456.8</v>
      </c>
    </row>
    <row r="120" spans="1:15">
      <c r="A120" s="43">
        <v>3571</v>
      </c>
      <c r="B120" s="43" t="s">
        <v>287</v>
      </c>
      <c r="C120" s="46">
        <v>360</v>
      </c>
      <c r="D120" s="46">
        <v>0</v>
      </c>
      <c r="E120" s="46">
        <v>0</v>
      </c>
      <c r="F120" s="45">
        <v>0</v>
      </c>
      <c r="G120" s="46">
        <v>0</v>
      </c>
      <c r="H120" s="46">
        <v>754</v>
      </c>
      <c r="I120" s="46">
        <v>0</v>
      </c>
      <c r="J120" s="46">
        <v>371.89</v>
      </c>
      <c r="K120" s="46">
        <v>371.89</v>
      </c>
      <c r="L120" s="46">
        <v>371.89</v>
      </c>
      <c r="M120" s="46">
        <v>371.89</v>
      </c>
      <c r="N120" s="46">
        <v>371.89</v>
      </c>
      <c r="O120" s="46">
        <f t="shared" si="3"/>
        <v>2973.4499999999994</v>
      </c>
    </row>
    <row r="121" spans="1:15">
      <c r="A121" s="43">
        <v>3583</v>
      </c>
      <c r="B121" s="43" t="s">
        <v>288</v>
      </c>
      <c r="C121" s="46">
        <v>580</v>
      </c>
      <c r="D121" s="46">
        <v>580</v>
      </c>
      <c r="E121" s="46">
        <v>580</v>
      </c>
      <c r="F121" s="45">
        <v>1160</v>
      </c>
      <c r="G121" s="45">
        <v>2320</v>
      </c>
      <c r="H121" s="46">
        <v>0</v>
      </c>
      <c r="I121" s="46">
        <v>0</v>
      </c>
      <c r="J121" s="46">
        <v>580</v>
      </c>
      <c r="K121" s="46">
        <v>580</v>
      </c>
      <c r="L121" s="46">
        <v>580</v>
      </c>
      <c r="M121" s="46">
        <v>580</v>
      </c>
      <c r="N121" s="46">
        <v>580</v>
      </c>
      <c r="O121" s="46">
        <f t="shared" si="3"/>
        <v>8120</v>
      </c>
    </row>
    <row r="122" spans="1:15">
      <c r="A122" s="43">
        <v>3791</v>
      </c>
      <c r="B122" s="43" t="s">
        <v>267</v>
      </c>
      <c r="C122" s="46">
        <v>650.99</v>
      </c>
      <c r="D122" s="46">
        <v>271</v>
      </c>
      <c r="E122" s="46">
        <v>18961</v>
      </c>
      <c r="F122" s="46">
        <v>0</v>
      </c>
      <c r="G122" s="45">
        <v>11260.89</v>
      </c>
      <c r="H122" s="46">
        <v>2153</v>
      </c>
      <c r="I122" s="46">
        <v>0</v>
      </c>
      <c r="J122" s="46">
        <v>20000</v>
      </c>
      <c r="K122" s="46">
        <v>5000</v>
      </c>
      <c r="L122" s="46">
        <v>0</v>
      </c>
      <c r="M122" s="46">
        <v>0</v>
      </c>
      <c r="N122" s="46">
        <v>0</v>
      </c>
      <c r="O122" s="46">
        <f t="shared" si="3"/>
        <v>58296.880000000005</v>
      </c>
    </row>
    <row r="123" spans="1:15">
      <c r="A123" s="43">
        <v>3856</v>
      </c>
      <c r="B123" s="43" t="s">
        <v>270</v>
      </c>
      <c r="C123" s="46"/>
      <c r="D123" s="46">
        <v>12</v>
      </c>
      <c r="E123" s="46">
        <v>20</v>
      </c>
      <c r="F123" s="46">
        <v>0</v>
      </c>
      <c r="G123" s="46">
        <v>0</v>
      </c>
      <c r="H123" s="46">
        <v>12</v>
      </c>
      <c r="I123" s="46"/>
      <c r="J123" s="46">
        <v>0</v>
      </c>
      <c r="K123" s="46">
        <v>500</v>
      </c>
      <c r="L123" s="46">
        <v>0</v>
      </c>
      <c r="M123" s="46">
        <v>0</v>
      </c>
      <c r="N123" s="46">
        <v>0</v>
      </c>
      <c r="O123" s="46">
        <f t="shared" si="3"/>
        <v>544</v>
      </c>
    </row>
    <row r="124" spans="1:15">
      <c r="A124" s="43">
        <v>3857</v>
      </c>
      <c r="B124" s="43" t="s">
        <v>271</v>
      </c>
      <c r="C124" s="46">
        <v>1646.01</v>
      </c>
      <c r="D124" s="46">
        <v>37</v>
      </c>
      <c r="E124" s="46">
        <v>271.60000000000002</v>
      </c>
      <c r="F124" s="45">
        <v>274.62</v>
      </c>
      <c r="G124" s="46">
        <v>0</v>
      </c>
      <c r="H124" s="46">
        <v>856.84</v>
      </c>
      <c r="I124" s="46">
        <v>0</v>
      </c>
      <c r="J124" s="46">
        <v>950</v>
      </c>
      <c r="K124" s="46">
        <v>950</v>
      </c>
      <c r="L124" s="46">
        <v>950</v>
      </c>
      <c r="M124" s="46">
        <v>950</v>
      </c>
      <c r="N124" s="46">
        <v>950</v>
      </c>
      <c r="O124" s="46">
        <f t="shared" si="3"/>
        <v>7836.07</v>
      </c>
    </row>
    <row r="125" spans="1:15">
      <c r="A125" s="43">
        <v>3858</v>
      </c>
      <c r="B125" s="43" t="s">
        <v>272</v>
      </c>
      <c r="C125" s="46">
        <v>0</v>
      </c>
      <c r="D125" s="46">
        <v>0</v>
      </c>
      <c r="E125" s="46">
        <v>0</v>
      </c>
      <c r="F125" s="45">
        <v>12</v>
      </c>
      <c r="G125" s="46">
        <v>0</v>
      </c>
      <c r="H125" s="46">
        <v>0</v>
      </c>
      <c r="I125" s="46">
        <v>0</v>
      </c>
      <c r="J125" s="46">
        <v>50</v>
      </c>
      <c r="K125" s="46">
        <v>50</v>
      </c>
      <c r="L125" s="46">
        <v>50</v>
      </c>
      <c r="M125" s="46">
        <v>50</v>
      </c>
      <c r="N125" s="46">
        <v>50</v>
      </c>
      <c r="O125" s="46">
        <f t="shared" si="3"/>
        <v>262</v>
      </c>
    </row>
    <row r="126" spans="1:15">
      <c r="A126" s="43">
        <v>3921</v>
      </c>
      <c r="B126" s="43" t="s">
        <v>289</v>
      </c>
      <c r="C126" s="46"/>
      <c r="D126" s="46"/>
      <c r="E126" s="46">
        <v>0</v>
      </c>
      <c r="F126" s="46">
        <v>0</v>
      </c>
      <c r="G126" s="46">
        <v>0</v>
      </c>
      <c r="H126" s="46">
        <v>0</v>
      </c>
      <c r="I126" s="46"/>
      <c r="J126" s="46">
        <v>0</v>
      </c>
      <c r="K126" s="46">
        <v>450</v>
      </c>
      <c r="L126" s="46">
        <v>0</v>
      </c>
      <c r="M126" s="46">
        <v>0</v>
      </c>
      <c r="N126" s="46">
        <v>450</v>
      </c>
      <c r="O126" s="46">
        <f t="shared" si="3"/>
        <v>900</v>
      </c>
    </row>
    <row r="127" spans="1:15">
      <c r="A127" s="43">
        <v>3992</v>
      </c>
      <c r="B127" s="43" t="s">
        <v>290</v>
      </c>
      <c r="C127" s="46">
        <v>250</v>
      </c>
      <c r="D127" s="46"/>
      <c r="E127" s="46">
        <v>1000</v>
      </c>
      <c r="F127" s="45">
        <v>250</v>
      </c>
      <c r="G127" s="45">
        <v>250</v>
      </c>
      <c r="H127" s="46">
        <v>0</v>
      </c>
      <c r="I127" s="46"/>
      <c r="J127" s="46">
        <v>0</v>
      </c>
      <c r="K127" s="46">
        <v>1000</v>
      </c>
      <c r="L127" s="46">
        <v>0</v>
      </c>
      <c r="M127" s="46">
        <v>0</v>
      </c>
      <c r="N127" s="46">
        <v>1000</v>
      </c>
      <c r="O127" s="46">
        <f t="shared" si="3"/>
        <v>3750</v>
      </c>
    </row>
    <row r="128" spans="1:15">
      <c r="A128" s="43">
        <v>5110</v>
      </c>
      <c r="B128" s="43" t="s">
        <v>291</v>
      </c>
      <c r="C128" s="46"/>
      <c r="D128" s="46">
        <v>0</v>
      </c>
      <c r="E128" s="46"/>
      <c r="F128" s="46">
        <v>0</v>
      </c>
      <c r="G128" s="46">
        <v>0</v>
      </c>
      <c r="H128" s="46"/>
      <c r="I128" s="46"/>
      <c r="J128" s="46">
        <v>0</v>
      </c>
      <c r="K128" s="46">
        <v>0</v>
      </c>
      <c r="L128" s="46">
        <v>0</v>
      </c>
      <c r="M128" s="46">
        <v>0</v>
      </c>
      <c r="N128" s="46">
        <v>0</v>
      </c>
      <c r="O128" s="46">
        <f t="shared" si="3"/>
        <v>0</v>
      </c>
    </row>
    <row r="129" spans="1:16">
      <c r="A129" s="43">
        <v>5152</v>
      </c>
      <c r="B129" s="43" t="s">
        <v>274</v>
      </c>
      <c r="C129" s="46"/>
      <c r="D129" s="46"/>
      <c r="E129" s="46"/>
      <c r="F129" s="46">
        <v>0</v>
      </c>
      <c r="G129" s="46">
        <v>0</v>
      </c>
      <c r="H129" s="46"/>
      <c r="I129" s="46"/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f t="shared" si="3"/>
        <v>0</v>
      </c>
    </row>
    <row r="130" spans="1:16">
      <c r="A130" s="43">
        <v>5321</v>
      </c>
      <c r="B130" s="43" t="s">
        <v>292</v>
      </c>
      <c r="C130" s="46"/>
      <c r="D130" s="46">
        <v>0</v>
      </c>
      <c r="E130" s="46"/>
      <c r="F130" s="46">
        <v>0</v>
      </c>
      <c r="G130" s="46">
        <v>0</v>
      </c>
      <c r="H130" s="46"/>
      <c r="I130" s="46"/>
      <c r="J130" s="46">
        <v>5000</v>
      </c>
      <c r="K130" s="46">
        <v>0</v>
      </c>
      <c r="L130" s="46">
        <v>0</v>
      </c>
      <c r="M130" s="46">
        <v>2000</v>
      </c>
      <c r="N130" s="46">
        <v>0</v>
      </c>
      <c r="O130" s="46">
        <f t="shared" si="3"/>
        <v>7000</v>
      </c>
    </row>
    <row r="131" spans="1:16">
      <c r="A131" s="43">
        <v>5651</v>
      </c>
      <c r="B131" s="43" t="s">
        <v>293</v>
      </c>
      <c r="C131" s="46">
        <v>0</v>
      </c>
      <c r="D131" s="46"/>
      <c r="E131" s="46"/>
      <c r="F131" s="46">
        <v>0</v>
      </c>
      <c r="G131" s="46">
        <v>0</v>
      </c>
      <c r="H131" s="46"/>
      <c r="I131" s="46"/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f t="shared" si="3"/>
        <v>0</v>
      </c>
    </row>
    <row r="132" spans="1:16">
      <c r="A132" s="43">
        <v>5671</v>
      </c>
      <c r="B132" s="43" t="s">
        <v>294</v>
      </c>
      <c r="C132" s="46">
        <v>2485</v>
      </c>
      <c r="D132" s="46">
        <v>0</v>
      </c>
      <c r="E132" s="46"/>
      <c r="F132" s="46">
        <v>0</v>
      </c>
      <c r="G132" s="46">
        <v>0</v>
      </c>
      <c r="H132" s="46">
        <v>0</v>
      </c>
      <c r="I132" s="46"/>
      <c r="J132" s="46">
        <v>0</v>
      </c>
      <c r="K132" s="46">
        <v>0</v>
      </c>
      <c r="L132" s="46">
        <v>3000</v>
      </c>
      <c r="M132" s="46">
        <v>0</v>
      </c>
      <c r="N132" s="46">
        <v>0</v>
      </c>
      <c r="O132" s="46">
        <f t="shared" si="3"/>
        <v>5485</v>
      </c>
    </row>
    <row r="133" spans="1:16">
      <c r="A133" s="43">
        <v>5791</v>
      </c>
      <c r="B133" s="43" t="s">
        <v>295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3000</v>
      </c>
      <c r="L133" s="46">
        <v>0</v>
      </c>
      <c r="M133" s="46">
        <v>3000</v>
      </c>
      <c r="N133" s="46">
        <v>0</v>
      </c>
      <c r="O133" s="46">
        <f t="shared" si="3"/>
        <v>6000</v>
      </c>
    </row>
    <row r="134" spans="1:16" ht="39">
      <c r="A134" s="43" t="s">
        <v>296</v>
      </c>
      <c r="B134" s="43" t="s">
        <v>36</v>
      </c>
      <c r="C134" s="44">
        <f t="shared" ref="C134:O134" si="4">SUM(C79:C133)</f>
        <v>476595.50000000006</v>
      </c>
      <c r="D134" s="44">
        <f t="shared" si="4"/>
        <v>712217.28999999992</v>
      </c>
      <c r="E134" s="44">
        <f t="shared" si="4"/>
        <v>555132.5199999999</v>
      </c>
      <c r="F134" s="44">
        <f t="shared" si="4"/>
        <v>583429.0199999999</v>
      </c>
      <c r="G134" s="44">
        <f t="shared" si="4"/>
        <v>571042.46999999986</v>
      </c>
      <c r="H134" s="44">
        <f t="shared" si="4"/>
        <v>514273.19999999995</v>
      </c>
      <c r="I134" s="44">
        <f t="shared" si="4"/>
        <v>451769.56</v>
      </c>
      <c r="J134" s="44">
        <f t="shared" si="4"/>
        <v>781029.35196402506</v>
      </c>
      <c r="K134" s="44">
        <f t="shared" si="4"/>
        <v>635481.64277834992</v>
      </c>
      <c r="L134" s="44">
        <f t="shared" si="4"/>
        <v>561634.31265929982</v>
      </c>
      <c r="M134" s="44">
        <f t="shared" si="4"/>
        <v>504743.47652313765</v>
      </c>
      <c r="N134" s="44">
        <f t="shared" si="4"/>
        <v>645209.86100008758</v>
      </c>
      <c r="O134" s="44">
        <f t="shared" si="4"/>
        <v>6992558.204924901</v>
      </c>
      <c r="P134" s="44"/>
    </row>
    <row r="135" spans="1:16">
      <c r="A135" s="41"/>
      <c r="C135" s="46"/>
      <c r="D135" s="46"/>
      <c r="E135" s="46"/>
      <c r="J135" s="46"/>
      <c r="K135" s="46"/>
      <c r="L135" s="46"/>
      <c r="M135" s="46"/>
      <c r="N135" s="46"/>
      <c r="O135" s="46"/>
    </row>
    <row r="136" spans="1:16">
      <c r="A136" s="40">
        <v>300</v>
      </c>
      <c r="B136" s="40" t="s">
        <v>45</v>
      </c>
      <c r="C136" s="47"/>
      <c r="D136" s="47"/>
      <c r="E136" s="47"/>
      <c r="F136" s="41"/>
      <c r="G136" s="41"/>
      <c r="H136" s="41"/>
      <c r="I136" s="41"/>
      <c r="J136" s="46"/>
      <c r="K136" s="46"/>
      <c r="L136" s="46"/>
      <c r="M136" s="46"/>
      <c r="N136" s="46"/>
      <c r="O136" s="46"/>
    </row>
    <row r="137" spans="1:16">
      <c r="A137" s="43">
        <v>1131</v>
      </c>
      <c r="B137" s="43" t="s">
        <v>210</v>
      </c>
      <c r="C137" s="46">
        <v>38989.72</v>
      </c>
      <c r="D137" s="46">
        <v>51722.19</v>
      </c>
      <c r="E137" s="46">
        <v>40113.599999999999</v>
      </c>
      <c r="F137" s="45">
        <v>40303.480000000003</v>
      </c>
      <c r="G137" s="45">
        <v>50449.59</v>
      </c>
      <c r="H137" s="46">
        <v>40113.599999999999</v>
      </c>
      <c r="I137" s="46">
        <v>40113.599999999999</v>
      </c>
      <c r="J137" s="46">
        <v>31541.700109500001</v>
      </c>
      <c r="K137" s="46">
        <v>43885.050205500003</v>
      </c>
      <c r="L137" s="46">
        <v>34620.375352500007</v>
      </c>
      <c r="M137" s="46">
        <v>35020.958363999998</v>
      </c>
      <c r="N137" s="46">
        <v>38479.12634475001</v>
      </c>
      <c r="O137" s="46">
        <f>SUM(C137:N137)</f>
        <v>485352.99037625</v>
      </c>
    </row>
    <row r="138" spans="1:16">
      <c r="A138" s="43">
        <v>1322</v>
      </c>
      <c r="B138" s="43" t="s">
        <v>213</v>
      </c>
      <c r="C138" s="46">
        <v>992.7</v>
      </c>
      <c r="D138" s="46">
        <v>1353.3</v>
      </c>
      <c r="E138" s="46">
        <v>985.75</v>
      </c>
      <c r="F138" s="45">
        <v>1149.8499999999999</v>
      </c>
      <c r="G138" s="45">
        <v>1420.2</v>
      </c>
      <c r="H138" s="46">
        <v>1131.42</v>
      </c>
      <c r="I138" s="46">
        <v>1131.42</v>
      </c>
      <c r="J138" s="46">
        <v>599.9972580000001</v>
      </c>
      <c r="K138" s="46">
        <v>515.33573175000004</v>
      </c>
      <c r="L138" s="46">
        <v>943.3421077500002</v>
      </c>
      <c r="M138" s="46">
        <v>596.12770350000017</v>
      </c>
      <c r="N138" s="46">
        <v>556.39867500000003</v>
      </c>
      <c r="O138" s="46">
        <f t="shared" ref="O138:O179" si="5">SUM(C138:N138)</f>
        <v>11375.841476000001</v>
      </c>
    </row>
    <row r="139" spans="1:16">
      <c r="A139" s="43">
        <v>1323</v>
      </c>
      <c r="B139" s="43" t="s">
        <v>214</v>
      </c>
      <c r="C139" s="46">
        <v>4853.2</v>
      </c>
      <c r="D139" s="46">
        <v>5477.75</v>
      </c>
      <c r="E139" s="46">
        <v>4872.82</v>
      </c>
      <c r="F139" s="45">
        <v>4715.63</v>
      </c>
      <c r="G139" s="45">
        <v>4872.82</v>
      </c>
      <c r="H139" s="46">
        <v>4715.63</v>
      </c>
      <c r="I139" s="46">
        <v>4421.34</v>
      </c>
      <c r="J139" s="46">
        <v>3971.4247282500005</v>
      </c>
      <c r="K139" s="46">
        <v>4153.7384280000006</v>
      </c>
      <c r="L139" s="46">
        <v>4292.1891652500008</v>
      </c>
      <c r="M139" s="46">
        <v>4153.7264107500005</v>
      </c>
      <c r="N139" s="46">
        <v>5556.9686760000004</v>
      </c>
      <c r="O139" s="46">
        <f t="shared" si="5"/>
        <v>56057.237408250003</v>
      </c>
    </row>
    <row r="140" spans="1:16">
      <c r="A140" s="43">
        <v>1324</v>
      </c>
      <c r="B140" s="43" t="s">
        <v>215</v>
      </c>
      <c r="C140" s="46"/>
      <c r="D140" s="46"/>
      <c r="E140" s="46"/>
      <c r="F140" s="46">
        <v>0</v>
      </c>
      <c r="G140" s="46">
        <v>0</v>
      </c>
      <c r="H140" s="46">
        <v>0</v>
      </c>
      <c r="I140" s="46"/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f t="shared" si="5"/>
        <v>0</v>
      </c>
    </row>
    <row r="141" spans="1:16">
      <c r="A141" s="43">
        <v>1325</v>
      </c>
      <c r="B141" s="43" t="s">
        <v>216</v>
      </c>
      <c r="C141" s="46">
        <v>1233.1500000000001</v>
      </c>
      <c r="D141" s="46">
        <v>1452.85</v>
      </c>
      <c r="E141" s="46">
        <v>1314.38</v>
      </c>
      <c r="F141" s="45">
        <v>1271.98</v>
      </c>
      <c r="G141" s="45">
        <v>1314.38</v>
      </c>
      <c r="H141" s="46">
        <v>1271.98</v>
      </c>
      <c r="I141" s="46">
        <v>1198.1400000000001</v>
      </c>
      <c r="J141" s="46">
        <v>1079.4254467500002</v>
      </c>
      <c r="K141" s="46">
        <v>1122.4952707500004</v>
      </c>
      <c r="L141" s="46">
        <v>1159.90497</v>
      </c>
      <c r="M141" s="46">
        <v>1122.4832535</v>
      </c>
      <c r="N141" s="46">
        <v>1159.90497</v>
      </c>
      <c r="O141" s="46">
        <f t="shared" si="5"/>
        <v>14701.073910999999</v>
      </c>
    </row>
    <row r="142" spans="1:16">
      <c r="A142" s="43">
        <v>1332</v>
      </c>
      <c r="B142" s="43" t="s">
        <v>297</v>
      </c>
      <c r="C142" s="46"/>
      <c r="D142" s="46"/>
      <c r="E142" s="46"/>
      <c r="F142" s="46">
        <v>0</v>
      </c>
      <c r="G142" s="46">
        <v>0</v>
      </c>
      <c r="H142" s="46"/>
      <c r="I142" s="46"/>
      <c r="J142" s="46">
        <v>1663.6680900000001</v>
      </c>
      <c r="K142" s="46">
        <v>2626.682436000001</v>
      </c>
      <c r="L142" s="46">
        <v>1237.5123705000003</v>
      </c>
      <c r="M142" s="46">
        <v>0</v>
      </c>
      <c r="N142" s="46">
        <v>0</v>
      </c>
      <c r="O142" s="46">
        <f t="shared" si="5"/>
        <v>5527.8628965000016</v>
      </c>
    </row>
    <row r="143" spans="1:16">
      <c r="A143" s="43">
        <v>1336</v>
      </c>
      <c r="B143" s="43" t="s">
        <v>218</v>
      </c>
      <c r="C143" s="46">
        <v>1760.2</v>
      </c>
      <c r="D143" s="46">
        <v>651.02</v>
      </c>
      <c r="E143" s="46">
        <v>1963.79</v>
      </c>
      <c r="F143" s="45">
        <v>6909.16</v>
      </c>
      <c r="G143" s="45">
        <v>3265.83</v>
      </c>
      <c r="H143" s="46"/>
      <c r="I143" s="46">
        <v>0</v>
      </c>
      <c r="J143" s="46">
        <v>0</v>
      </c>
      <c r="K143" s="46">
        <v>0</v>
      </c>
      <c r="L143" s="46">
        <v>0</v>
      </c>
      <c r="M143" s="46">
        <v>3808.5669562500007</v>
      </c>
      <c r="N143" s="46">
        <v>0</v>
      </c>
      <c r="O143" s="46">
        <f t="shared" si="5"/>
        <v>18358.566956250001</v>
      </c>
    </row>
    <row r="144" spans="1:16">
      <c r="A144" s="43">
        <v>1337</v>
      </c>
      <c r="B144" s="43" t="s">
        <v>219</v>
      </c>
      <c r="C144" s="46"/>
      <c r="D144" s="46"/>
      <c r="E144" s="46">
        <v>12091.05</v>
      </c>
      <c r="F144" s="45">
        <v>0</v>
      </c>
      <c r="G144" s="46">
        <v>0</v>
      </c>
      <c r="H144" s="46"/>
      <c r="I144" s="46"/>
      <c r="J144" s="46">
        <v>0</v>
      </c>
      <c r="K144" s="46">
        <v>0</v>
      </c>
      <c r="L144" s="46">
        <v>0</v>
      </c>
      <c r="M144" s="46">
        <v>0</v>
      </c>
      <c r="N144" s="46">
        <v>0</v>
      </c>
      <c r="O144" s="46">
        <f t="shared" si="5"/>
        <v>12091.05</v>
      </c>
    </row>
    <row r="145" spans="1:15">
      <c r="A145" s="43">
        <v>1338</v>
      </c>
      <c r="B145" s="43" t="s">
        <v>298</v>
      </c>
      <c r="C145" s="46"/>
      <c r="D145" s="46"/>
      <c r="E145" s="46"/>
      <c r="F145" s="46">
        <v>0</v>
      </c>
      <c r="G145" s="45">
        <v>651</v>
      </c>
      <c r="H145" s="46"/>
      <c r="I145" s="46">
        <v>0</v>
      </c>
      <c r="J145" s="46">
        <v>368.71326450000004</v>
      </c>
      <c r="K145" s="46">
        <v>0</v>
      </c>
      <c r="L145" s="46">
        <v>0</v>
      </c>
      <c r="M145" s="46">
        <v>515.02328325000008</v>
      </c>
      <c r="N145" s="46">
        <v>0</v>
      </c>
      <c r="O145" s="46">
        <f t="shared" si="5"/>
        <v>1534.7365477500002</v>
      </c>
    </row>
    <row r="146" spans="1:15">
      <c r="A146" s="43">
        <v>1411</v>
      </c>
      <c r="B146" s="43" t="s">
        <v>221</v>
      </c>
      <c r="C146" s="46">
        <v>6935.78</v>
      </c>
      <c r="D146" s="46">
        <v>5585.69</v>
      </c>
      <c r="E146" s="46">
        <v>6026.7</v>
      </c>
      <c r="F146" s="45">
        <v>5840.63</v>
      </c>
      <c r="G146" s="45">
        <v>6510.05</v>
      </c>
      <c r="H146" s="46">
        <v>6510.05</v>
      </c>
      <c r="I146" s="46">
        <v>6179.32</v>
      </c>
      <c r="J146" s="46">
        <v>5957.6222475000004</v>
      </c>
      <c r="K146" s="46">
        <v>6331.2705225000009</v>
      </c>
      <c r="L146" s="46">
        <v>5800.4377200000008</v>
      </c>
      <c r="M146" s="46">
        <v>5555.2924350000012</v>
      </c>
      <c r="N146" s="46">
        <v>2962.2267675000007</v>
      </c>
      <c r="O146" s="46">
        <f t="shared" si="5"/>
        <v>70195.069692500008</v>
      </c>
    </row>
    <row r="147" spans="1:15">
      <c r="A147" s="43">
        <v>1421</v>
      </c>
      <c r="B147" s="43" t="s">
        <v>222</v>
      </c>
      <c r="C147" s="46"/>
      <c r="D147" s="46">
        <v>5719.03</v>
      </c>
      <c r="E147" s="46"/>
      <c r="F147" s="45">
        <v>5446.2</v>
      </c>
      <c r="G147" s="46">
        <v>0</v>
      </c>
      <c r="H147" s="46">
        <v>6210.88</v>
      </c>
      <c r="I147" s="46"/>
      <c r="J147" s="46">
        <v>5566.777177500001</v>
      </c>
      <c r="K147" s="46">
        <v>0</v>
      </c>
      <c r="L147" s="46">
        <v>5333.3591850000012</v>
      </c>
      <c r="M147" s="46">
        <v>0</v>
      </c>
      <c r="N147" s="46">
        <v>4571.0973000000004</v>
      </c>
      <c r="O147" s="46">
        <f t="shared" si="5"/>
        <v>32847.343662500003</v>
      </c>
    </row>
    <row r="148" spans="1:15">
      <c r="A148" s="43">
        <v>1431</v>
      </c>
      <c r="B148" s="43" t="s">
        <v>223</v>
      </c>
      <c r="C148" s="46"/>
      <c r="D148" s="46">
        <v>5890.59</v>
      </c>
      <c r="E148" s="46"/>
      <c r="F148" s="45">
        <v>5609.59</v>
      </c>
      <c r="G148" s="46">
        <v>0</v>
      </c>
      <c r="H148" s="46">
        <v>6397.22</v>
      </c>
      <c r="I148" s="46"/>
      <c r="J148" s="46">
        <v>5566.777177500001</v>
      </c>
      <c r="K148" s="46">
        <v>0</v>
      </c>
      <c r="L148" s="46">
        <v>5333.3591850000012</v>
      </c>
      <c r="M148" s="46">
        <v>0</v>
      </c>
      <c r="N148" s="46">
        <v>4571.0973000000004</v>
      </c>
      <c r="O148" s="46">
        <f t="shared" si="5"/>
        <v>33368.633662500004</v>
      </c>
    </row>
    <row r="149" spans="1:15">
      <c r="A149" s="43">
        <v>1543</v>
      </c>
      <c r="B149" s="43" t="s">
        <v>224</v>
      </c>
      <c r="C149" s="46">
        <v>101.55</v>
      </c>
      <c r="D149" s="46"/>
      <c r="E149" s="46"/>
      <c r="F149" s="46">
        <v>0</v>
      </c>
      <c r="G149" s="46">
        <v>0</v>
      </c>
      <c r="H149" s="46">
        <v>0</v>
      </c>
      <c r="I149" s="46">
        <v>0</v>
      </c>
      <c r="J149" s="46">
        <v>889.44</v>
      </c>
      <c r="K149" s="46">
        <v>889.44</v>
      </c>
      <c r="L149" s="46">
        <v>889.44</v>
      </c>
      <c r="M149" s="46">
        <v>889.44</v>
      </c>
      <c r="N149" s="46">
        <v>889.44</v>
      </c>
      <c r="O149" s="46">
        <f t="shared" si="5"/>
        <v>4548.75</v>
      </c>
    </row>
    <row r="150" spans="1:15">
      <c r="A150" s="43">
        <v>1545</v>
      </c>
      <c r="B150" s="43" t="s">
        <v>225</v>
      </c>
      <c r="C150" s="46">
        <v>2025</v>
      </c>
      <c r="D150" s="46">
        <v>2025</v>
      </c>
      <c r="E150" s="46">
        <v>2025</v>
      </c>
      <c r="F150" s="45">
        <v>2025</v>
      </c>
      <c r="G150" s="45">
        <v>4725</v>
      </c>
      <c r="H150" s="46">
        <v>4725</v>
      </c>
      <c r="I150" s="46">
        <v>2700</v>
      </c>
      <c r="J150" s="46">
        <f>2025+675</f>
        <v>2700</v>
      </c>
      <c r="K150" s="46">
        <f>(2025+675)*2</f>
        <v>5400</v>
      </c>
      <c r="L150" s="46">
        <f>2025+675</f>
        <v>2700</v>
      </c>
      <c r="M150" s="46">
        <f>4725</f>
        <v>4725</v>
      </c>
      <c r="N150" s="46">
        <f>4725</f>
        <v>4725</v>
      </c>
      <c r="O150" s="46">
        <f t="shared" si="5"/>
        <v>40500</v>
      </c>
    </row>
    <row r="151" spans="1:15">
      <c r="A151" s="43">
        <v>1547</v>
      </c>
      <c r="B151" s="43" t="s">
        <v>226</v>
      </c>
      <c r="C151" s="46">
        <v>5012.99</v>
      </c>
      <c r="D151" s="46"/>
      <c r="E151" s="46"/>
      <c r="F151" s="46">
        <v>0</v>
      </c>
      <c r="G151" s="46">
        <v>0</v>
      </c>
      <c r="H151" s="46"/>
      <c r="I151" s="46"/>
      <c r="J151" s="46">
        <v>0</v>
      </c>
      <c r="K151" s="46">
        <v>0</v>
      </c>
      <c r="L151" s="46">
        <v>0</v>
      </c>
      <c r="M151" s="46">
        <v>0</v>
      </c>
      <c r="N151" s="46">
        <v>0</v>
      </c>
      <c r="O151" s="46">
        <f t="shared" si="5"/>
        <v>5012.99</v>
      </c>
    </row>
    <row r="152" spans="1:15">
      <c r="A152" s="43">
        <v>1548</v>
      </c>
      <c r="B152" s="43" t="s">
        <v>227</v>
      </c>
      <c r="C152" s="46"/>
      <c r="D152" s="46"/>
      <c r="E152" s="46"/>
      <c r="F152" s="46">
        <v>0</v>
      </c>
      <c r="G152" s="45">
        <v>5181.8900000000003</v>
      </c>
      <c r="H152" s="46"/>
      <c r="I152" s="46"/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f t="shared" si="5"/>
        <v>5181.8900000000003</v>
      </c>
    </row>
    <row r="153" spans="1:15">
      <c r="A153" s="43">
        <v>1592</v>
      </c>
      <c r="B153" s="43" t="s">
        <v>228</v>
      </c>
      <c r="C153" s="46">
        <v>3899.04</v>
      </c>
      <c r="D153" s="46">
        <v>5037.95</v>
      </c>
      <c r="E153" s="46">
        <v>4030.36</v>
      </c>
      <c r="F153" s="45">
        <v>4030.36</v>
      </c>
      <c r="G153" s="45">
        <v>5037.95</v>
      </c>
      <c r="H153" s="46">
        <v>4030.36</v>
      </c>
      <c r="I153" s="46">
        <v>4030.36</v>
      </c>
      <c r="J153" s="46">
        <v>3101.5080180000009</v>
      </c>
      <c r="K153" s="46">
        <v>4377.5837437500013</v>
      </c>
      <c r="L153" s="46">
        <v>3502.0669950000001</v>
      </c>
      <c r="M153" s="46">
        <v>3502.0669950000001</v>
      </c>
      <c r="N153" s="46">
        <v>3867.9201540000008</v>
      </c>
      <c r="O153" s="46">
        <f t="shared" si="5"/>
        <v>48447.525905750008</v>
      </c>
    </row>
    <row r="154" spans="1:15">
      <c r="A154" s="43">
        <v>1593</v>
      </c>
      <c r="B154" s="43" t="s">
        <v>229</v>
      </c>
      <c r="C154" s="46">
        <v>3899.04</v>
      </c>
      <c r="D154" s="46">
        <v>5037.95</v>
      </c>
      <c r="E154" s="46">
        <v>4030.36</v>
      </c>
      <c r="F154" s="45">
        <v>4030.36</v>
      </c>
      <c r="G154" s="45">
        <v>5037.95</v>
      </c>
      <c r="H154" s="46">
        <v>4030.36</v>
      </c>
      <c r="I154" s="46">
        <v>4030.36</v>
      </c>
      <c r="J154" s="46">
        <v>3101.5080180000009</v>
      </c>
      <c r="K154" s="46">
        <v>4377.5837437500013</v>
      </c>
      <c r="L154" s="46">
        <v>3502.0669950000001</v>
      </c>
      <c r="M154" s="46">
        <v>3502.0669950000001</v>
      </c>
      <c r="N154" s="46">
        <v>3867.9201540000008</v>
      </c>
      <c r="O154" s="46">
        <f t="shared" si="5"/>
        <v>48447.525905750008</v>
      </c>
    </row>
    <row r="155" spans="1:15">
      <c r="A155" s="43">
        <v>1612</v>
      </c>
      <c r="B155" s="43" t="s">
        <v>230</v>
      </c>
      <c r="C155" s="46">
        <v>935.75</v>
      </c>
      <c r="D155" s="46">
        <v>1235.96</v>
      </c>
      <c r="E155" s="46">
        <v>1205.3</v>
      </c>
      <c r="F155" s="45">
        <v>967.28</v>
      </c>
      <c r="G155" s="45">
        <v>1210.5</v>
      </c>
      <c r="H155" s="46">
        <v>963.48</v>
      </c>
      <c r="I155" s="46">
        <v>963.48</v>
      </c>
      <c r="J155" s="46">
        <v>1132.3373985000001</v>
      </c>
      <c r="K155" s="46">
        <v>1595.3980927500002</v>
      </c>
      <c r="L155" s="46">
        <v>960.31046475000016</v>
      </c>
      <c r="M155" s="46">
        <v>1260.74171475</v>
      </c>
      <c r="N155" s="46">
        <v>1386.4421497500005</v>
      </c>
      <c r="O155" s="46">
        <f t="shared" si="5"/>
        <v>13816.979820500001</v>
      </c>
    </row>
    <row r="156" spans="1:15">
      <c r="A156" s="43">
        <v>2111</v>
      </c>
      <c r="B156" s="43" t="s">
        <v>231</v>
      </c>
      <c r="C156" s="46">
        <v>1347.15</v>
      </c>
      <c r="D156" s="46">
        <v>1029.22</v>
      </c>
      <c r="E156" s="46">
        <v>0</v>
      </c>
      <c r="F156" s="45">
        <v>911.06</v>
      </c>
      <c r="G156" s="45">
        <v>2783.6</v>
      </c>
      <c r="H156" s="46">
        <v>0</v>
      </c>
      <c r="I156" s="46">
        <v>200.95</v>
      </c>
      <c r="J156" s="46">
        <v>0</v>
      </c>
      <c r="K156" s="46">
        <v>1000</v>
      </c>
      <c r="L156" s="46">
        <v>700</v>
      </c>
      <c r="M156" s="46">
        <v>1000</v>
      </c>
      <c r="N156" s="46">
        <v>359</v>
      </c>
      <c r="O156" s="46">
        <f t="shared" si="5"/>
        <v>9330.98</v>
      </c>
    </row>
    <row r="157" spans="1:15">
      <c r="A157" s="43">
        <v>2161</v>
      </c>
      <c r="B157" s="43" t="s">
        <v>232</v>
      </c>
      <c r="C157" s="46">
        <v>1790.75</v>
      </c>
      <c r="D157" s="46">
        <v>842.12</v>
      </c>
      <c r="E157" s="46">
        <v>1208.5999999999999</v>
      </c>
      <c r="F157" s="45">
        <v>236.06</v>
      </c>
      <c r="G157" s="45">
        <v>886.5</v>
      </c>
      <c r="H157" s="46">
        <v>2077.56</v>
      </c>
      <c r="I157" s="46">
        <v>1858.56</v>
      </c>
      <c r="J157" s="46">
        <v>1300</v>
      </c>
      <c r="K157" s="46">
        <v>700</v>
      </c>
      <c r="L157" s="46">
        <v>1100</v>
      </c>
      <c r="M157" s="46">
        <v>1000</v>
      </c>
      <c r="N157" s="46">
        <v>500</v>
      </c>
      <c r="O157" s="46">
        <f t="shared" si="5"/>
        <v>13500.15</v>
      </c>
    </row>
    <row r="158" spans="1:15">
      <c r="A158" s="43">
        <v>2172</v>
      </c>
      <c r="B158" s="43" t="s">
        <v>279</v>
      </c>
      <c r="C158" s="46"/>
      <c r="D158" s="46">
        <v>0</v>
      </c>
      <c r="E158" s="46"/>
      <c r="F158" s="46">
        <v>0</v>
      </c>
      <c r="G158" s="46">
        <v>0</v>
      </c>
      <c r="H158" s="46"/>
      <c r="I158" s="46"/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>
        <f t="shared" si="5"/>
        <v>0</v>
      </c>
    </row>
    <row r="159" spans="1:15">
      <c r="A159" s="43">
        <v>2215</v>
      </c>
      <c r="B159" s="43" t="s">
        <v>235</v>
      </c>
      <c r="C159" s="46"/>
      <c r="D159" s="46"/>
      <c r="E159" s="46"/>
      <c r="F159" s="45">
        <v>200</v>
      </c>
      <c r="G159" s="46">
        <v>0</v>
      </c>
      <c r="H159" s="46">
        <v>0</v>
      </c>
      <c r="I159" s="46"/>
      <c r="J159" s="46">
        <v>0</v>
      </c>
      <c r="K159" s="46">
        <v>0</v>
      </c>
      <c r="L159" s="46">
        <v>0</v>
      </c>
      <c r="M159" s="46">
        <v>0</v>
      </c>
      <c r="N159" s="46">
        <v>0</v>
      </c>
      <c r="O159" s="46">
        <f t="shared" si="5"/>
        <v>200</v>
      </c>
    </row>
    <row r="160" spans="1:15">
      <c r="A160" s="43">
        <v>2385</v>
      </c>
      <c r="B160" s="43" t="s">
        <v>299</v>
      </c>
      <c r="C160" s="46"/>
      <c r="D160" s="46"/>
      <c r="E160" s="46">
        <v>8159.87</v>
      </c>
      <c r="F160" s="45">
        <v>229</v>
      </c>
      <c r="G160" s="46">
        <v>0</v>
      </c>
      <c r="H160" s="46"/>
      <c r="I160" s="46"/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>
        <f t="shared" si="5"/>
        <v>8388.869999999999</v>
      </c>
    </row>
    <row r="161" spans="1:16">
      <c r="A161" s="43">
        <v>2911</v>
      </c>
      <c r="B161" s="43" t="s">
        <v>243</v>
      </c>
      <c r="C161" s="46">
        <v>317.75</v>
      </c>
      <c r="D161" s="46">
        <v>788.18</v>
      </c>
      <c r="E161" s="46">
        <v>100</v>
      </c>
      <c r="F161" s="46">
        <v>0</v>
      </c>
      <c r="G161" s="46">
        <v>0</v>
      </c>
      <c r="H161" s="46"/>
      <c r="I161" s="46"/>
      <c r="J161" s="46">
        <v>0</v>
      </c>
      <c r="K161" s="46">
        <v>0</v>
      </c>
      <c r="L161" s="46">
        <v>0</v>
      </c>
      <c r="M161" s="46">
        <v>0</v>
      </c>
      <c r="N161" s="46">
        <v>0</v>
      </c>
      <c r="O161" s="46">
        <f t="shared" si="5"/>
        <v>1205.9299999999998</v>
      </c>
    </row>
    <row r="162" spans="1:16">
      <c r="A162" s="43">
        <v>3142</v>
      </c>
      <c r="B162" s="43" t="s">
        <v>244</v>
      </c>
      <c r="C162" s="46">
        <v>899</v>
      </c>
      <c r="D162" s="46">
        <v>899</v>
      </c>
      <c r="E162" s="46">
        <v>0</v>
      </c>
      <c r="F162" s="45">
        <v>1798</v>
      </c>
      <c r="G162" s="45">
        <v>899</v>
      </c>
      <c r="H162" s="46">
        <v>0</v>
      </c>
      <c r="I162" s="46">
        <v>1798</v>
      </c>
      <c r="J162" s="46">
        <v>1200</v>
      </c>
      <c r="K162" s="46">
        <v>1200</v>
      </c>
      <c r="L162" s="46">
        <v>1200</v>
      </c>
      <c r="M162" s="46">
        <v>1200</v>
      </c>
      <c r="N162" s="46">
        <v>1200</v>
      </c>
      <c r="O162" s="46">
        <f t="shared" si="5"/>
        <v>12293</v>
      </c>
    </row>
    <row r="163" spans="1:16">
      <c r="A163" s="43">
        <v>3183</v>
      </c>
      <c r="B163" s="43" t="s">
        <v>247</v>
      </c>
      <c r="C163" s="46"/>
      <c r="D163" s="46">
        <v>0</v>
      </c>
      <c r="E163" s="46"/>
      <c r="F163" s="46">
        <v>0</v>
      </c>
      <c r="G163" s="46">
        <v>0</v>
      </c>
      <c r="H163" s="46"/>
      <c r="I163" s="46"/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f t="shared" si="5"/>
        <v>0</v>
      </c>
    </row>
    <row r="164" spans="1:16">
      <c r="A164" s="43">
        <v>3272</v>
      </c>
      <c r="B164" s="43" t="s">
        <v>300</v>
      </c>
      <c r="C164" s="46"/>
      <c r="D164" s="46"/>
      <c r="E164" s="46">
        <v>0</v>
      </c>
      <c r="F164" s="46">
        <v>0</v>
      </c>
      <c r="G164" s="46">
        <v>0</v>
      </c>
      <c r="H164" s="46"/>
      <c r="I164" s="46">
        <v>0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f t="shared" si="5"/>
        <v>0</v>
      </c>
      <c r="P164" s="46"/>
    </row>
    <row r="165" spans="1:16">
      <c r="A165" s="43">
        <v>3341</v>
      </c>
      <c r="B165" s="43" t="s">
        <v>252</v>
      </c>
      <c r="C165" s="46"/>
      <c r="D165" s="46"/>
      <c r="E165" s="46"/>
      <c r="F165" s="46">
        <v>0</v>
      </c>
      <c r="G165" s="46">
        <v>0</v>
      </c>
      <c r="H165" s="46"/>
      <c r="I165" s="46">
        <v>8000</v>
      </c>
      <c r="J165" s="46">
        <v>0</v>
      </c>
      <c r="K165" s="46">
        <v>0</v>
      </c>
      <c r="L165" s="46">
        <v>0</v>
      </c>
      <c r="M165" s="46">
        <v>0</v>
      </c>
      <c r="N165" s="46">
        <v>0</v>
      </c>
      <c r="O165" s="46">
        <f t="shared" si="5"/>
        <v>8000</v>
      </c>
      <c r="P165" s="46"/>
    </row>
    <row r="166" spans="1:16">
      <c r="A166" s="43">
        <v>3364</v>
      </c>
      <c r="B166" s="43" t="s">
        <v>253</v>
      </c>
      <c r="C166" s="46">
        <v>0</v>
      </c>
      <c r="D166" s="46">
        <v>280.14</v>
      </c>
      <c r="E166" s="46">
        <v>280.14</v>
      </c>
      <c r="F166" s="45">
        <v>280.14</v>
      </c>
      <c r="G166" s="45">
        <v>280.14</v>
      </c>
      <c r="H166" s="46">
        <v>280.14</v>
      </c>
      <c r="I166" s="46">
        <v>280.14</v>
      </c>
      <c r="J166" s="46">
        <v>292</v>
      </c>
      <c r="K166" s="46">
        <v>292</v>
      </c>
      <c r="L166" s="46">
        <v>292</v>
      </c>
      <c r="M166" s="46">
        <v>292</v>
      </c>
      <c r="N166" s="46">
        <v>292</v>
      </c>
      <c r="O166" s="46">
        <f t="shared" si="5"/>
        <v>3140.8399999999997</v>
      </c>
      <c r="P166" s="46"/>
    </row>
    <row r="167" spans="1:16">
      <c r="A167" s="43">
        <v>3471</v>
      </c>
      <c r="B167" s="43" t="s">
        <v>260</v>
      </c>
      <c r="C167" s="46"/>
      <c r="D167" s="46">
        <v>0</v>
      </c>
      <c r="E167" s="46"/>
      <c r="F167" s="46">
        <v>0</v>
      </c>
      <c r="G167" s="46">
        <v>0</v>
      </c>
      <c r="H167" s="46">
        <v>0</v>
      </c>
      <c r="I167" s="46"/>
      <c r="J167" s="46">
        <v>65</v>
      </c>
      <c r="K167" s="46">
        <v>0</v>
      </c>
      <c r="L167" s="46">
        <v>65</v>
      </c>
      <c r="M167" s="46">
        <v>0</v>
      </c>
      <c r="N167" s="46">
        <v>65</v>
      </c>
      <c r="O167" s="46">
        <f t="shared" si="5"/>
        <v>195</v>
      </c>
    </row>
    <row r="168" spans="1:16">
      <c r="A168" s="43">
        <v>3511</v>
      </c>
      <c r="B168" s="43" t="s">
        <v>261</v>
      </c>
      <c r="C168" s="46">
        <v>673.4</v>
      </c>
      <c r="D168" s="46">
        <v>0</v>
      </c>
      <c r="E168" s="46">
        <v>118.32</v>
      </c>
      <c r="F168" s="46">
        <v>0</v>
      </c>
      <c r="G168" s="46">
        <v>0</v>
      </c>
      <c r="H168" s="46">
        <v>32.200000000000003</v>
      </c>
      <c r="I168" s="46">
        <v>58</v>
      </c>
      <c r="J168" s="46">
        <v>2284.9312500000001</v>
      </c>
      <c r="K168" s="46">
        <v>1827.9450000000002</v>
      </c>
      <c r="L168" s="46">
        <v>560.05897500000003</v>
      </c>
      <c r="M168" s="46">
        <v>143.95342500000001</v>
      </c>
      <c r="N168" s="46">
        <v>500</v>
      </c>
      <c r="O168" s="46">
        <f t="shared" si="5"/>
        <v>6198.8086499999999</v>
      </c>
    </row>
    <row r="169" spans="1:16">
      <c r="A169" s="43">
        <v>3521</v>
      </c>
      <c r="B169" s="43" t="s">
        <v>287</v>
      </c>
      <c r="C169" s="46"/>
      <c r="D169" s="46"/>
      <c r="E169" s="46"/>
      <c r="F169" s="46">
        <v>0</v>
      </c>
      <c r="G169" s="46">
        <v>0</v>
      </c>
      <c r="H169" s="46"/>
      <c r="I169" s="46"/>
      <c r="J169" s="46">
        <v>0</v>
      </c>
      <c r="K169" s="46">
        <v>0</v>
      </c>
      <c r="L169" s="46">
        <v>105</v>
      </c>
      <c r="M169" s="46">
        <v>50.064524999999996</v>
      </c>
      <c r="N169" s="46">
        <v>0</v>
      </c>
      <c r="O169" s="46">
        <f t="shared" si="5"/>
        <v>155.064525</v>
      </c>
    </row>
    <row r="170" spans="1:16">
      <c r="A170" s="43">
        <v>3534</v>
      </c>
      <c r="B170" s="43" t="s">
        <v>265</v>
      </c>
      <c r="C170" s="46">
        <v>0</v>
      </c>
      <c r="D170" s="46">
        <v>2262</v>
      </c>
      <c r="E170" s="46">
        <v>-1131</v>
      </c>
      <c r="F170" s="46">
        <v>0</v>
      </c>
      <c r="G170" s="46">
        <v>0</v>
      </c>
      <c r="H170" s="46"/>
      <c r="I170" s="46"/>
      <c r="J170" s="46">
        <v>0</v>
      </c>
      <c r="K170" s="46">
        <v>0</v>
      </c>
      <c r="L170" s="46">
        <v>0</v>
      </c>
      <c r="M170" s="46">
        <v>0</v>
      </c>
      <c r="N170" s="46">
        <v>0</v>
      </c>
      <c r="O170" s="46">
        <f t="shared" si="5"/>
        <v>1131</v>
      </c>
    </row>
    <row r="171" spans="1:16">
      <c r="A171" s="43">
        <v>3582</v>
      </c>
      <c r="B171" s="43" t="s">
        <v>266</v>
      </c>
      <c r="C171" s="46"/>
      <c r="D171" s="46"/>
      <c r="E171" s="46">
        <v>0</v>
      </c>
      <c r="F171" s="45">
        <v>1624</v>
      </c>
      <c r="G171" s="46">
        <v>0</v>
      </c>
      <c r="H171" s="46"/>
      <c r="I171" s="46">
        <v>0</v>
      </c>
      <c r="J171" s="46">
        <v>262.5</v>
      </c>
      <c r="K171" s="46">
        <v>0</v>
      </c>
      <c r="L171" s="46">
        <v>262.5</v>
      </c>
      <c r="M171" s="46">
        <v>0</v>
      </c>
      <c r="N171" s="46">
        <v>262.5</v>
      </c>
      <c r="O171" s="46">
        <f t="shared" si="5"/>
        <v>2411.5</v>
      </c>
    </row>
    <row r="172" spans="1:16">
      <c r="A172" s="43">
        <v>3791</v>
      </c>
      <c r="B172" s="43" t="s">
        <v>267</v>
      </c>
      <c r="C172" s="46">
        <v>0</v>
      </c>
      <c r="D172" s="46">
        <v>3736</v>
      </c>
      <c r="E172" s="46">
        <v>3200</v>
      </c>
      <c r="F172" s="46">
        <v>0</v>
      </c>
      <c r="G172" s="46">
        <v>0</v>
      </c>
      <c r="H172" s="46"/>
      <c r="I172" s="46"/>
      <c r="J172" s="46">
        <v>0</v>
      </c>
      <c r="K172" s="46">
        <v>0</v>
      </c>
      <c r="L172" s="46">
        <v>0</v>
      </c>
      <c r="M172" s="46">
        <v>0</v>
      </c>
      <c r="N172" s="46">
        <v>0</v>
      </c>
      <c r="O172" s="46">
        <f t="shared" si="5"/>
        <v>6936</v>
      </c>
    </row>
    <row r="173" spans="1:16">
      <c r="A173" s="43">
        <v>3841</v>
      </c>
      <c r="B173" s="43" t="s">
        <v>301</v>
      </c>
      <c r="C173" s="46">
        <v>0</v>
      </c>
      <c r="D173" s="46">
        <v>1299.2</v>
      </c>
      <c r="E173" s="46">
        <v>10667.52</v>
      </c>
      <c r="F173" s="45">
        <v>74.8</v>
      </c>
      <c r="G173" s="46">
        <v>0</v>
      </c>
      <c r="H173" s="46">
        <v>0</v>
      </c>
      <c r="I173" s="46">
        <v>9092.6</v>
      </c>
      <c r="J173" s="46">
        <v>4000</v>
      </c>
      <c r="K173" s="46">
        <v>4000</v>
      </c>
      <c r="L173" s="46">
        <v>4000</v>
      </c>
      <c r="M173" s="46">
        <v>1817.1561749999998</v>
      </c>
      <c r="N173" s="46">
        <v>1000</v>
      </c>
      <c r="O173" s="46">
        <f t="shared" si="5"/>
        <v>35951.276174999999</v>
      </c>
    </row>
    <row r="174" spans="1:16">
      <c r="A174" s="43">
        <v>3856</v>
      </c>
      <c r="B174" s="43" t="s">
        <v>270</v>
      </c>
      <c r="C174" s="46">
        <v>0</v>
      </c>
      <c r="D174" s="46"/>
      <c r="E174" s="46"/>
      <c r="F174" s="46">
        <v>0</v>
      </c>
      <c r="G174" s="46">
        <v>0</v>
      </c>
      <c r="H174" s="46"/>
      <c r="I174" s="46"/>
      <c r="J174" s="46">
        <v>0</v>
      </c>
      <c r="K174" s="46">
        <v>0</v>
      </c>
      <c r="L174" s="46">
        <v>250</v>
      </c>
      <c r="M174" s="46">
        <v>0</v>
      </c>
      <c r="N174" s="46">
        <v>0</v>
      </c>
      <c r="O174" s="46">
        <f t="shared" si="5"/>
        <v>250</v>
      </c>
    </row>
    <row r="175" spans="1:16">
      <c r="A175" s="43">
        <v>3857</v>
      </c>
      <c r="B175" s="43" t="s">
        <v>271</v>
      </c>
      <c r="C175" s="46">
        <v>339.01</v>
      </c>
      <c r="D175" s="46">
        <v>5684</v>
      </c>
      <c r="E175" s="46">
        <v>0</v>
      </c>
      <c r="F175" s="45">
        <v>755</v>
      </c>
      <c r="G175" s="45">
        <v>46</v>
      </c>
      <c r="H175" s="46">
        <v>0</v>
      </c>
      <c r="I175" s="46">
        <v>0</v>
      </c>
      <c r="J175" s="46">
        <v>465.25500000000005</v>
      </c>
      <c r="K175" s="46">
        <v>2977.4115000000002</v>
      </c>
      <c r="L175" s="46">
        <v>1295.6580000000001</v>
      </c>
      <c r="M175" s="46">
        <v>0</v>
      </c>
      <c r="N175" s="46">
        <v>84.892499999999998</v>
      </c>
      <c r="O175" s="46">
        <f t="shared" si="5"/>
        <v>11647.227000000001</v>
      </c>
    </row>
    <row r="176" spans="1:16">
      <c r="A176" s="43">
        <v>3858</v>
      </c>
      <c r="B176" s="43" t="s">
        <v>272</v>
      </c>
      <c r="C176" s="46">
        <v>14</v>
      </c>
      <c r="D176" s="46">
        <v>0</v>
      </c>
      <c r="E176" s="46">
        <v>0</v>
      </c>
      <c r="F176" s="46">
        <v>0</v>
      </c>
      <c r="G176" s="45">
        <v>24</v>
      </c>
      <c r="H176" s="46"/>
      <c r="I176" s="46">
        <v>0</v>
      </c>
      <c r="J176" s="46">
        <v>0</v>
      </c>
      <c r="K176" s="46">
        <v>157.5</v>
      </c>
      <c r="L176" s="46">
        <v>0</v>
      </c>
      <c r="M176" s="46">
        <v>0</v>
      </c>
      <c r="N176" s="46">
        <v>157.5</v>
      </c>
      <c r="O176" s="46">
        <f t="shared" si="5"/>
        <v>353</v>
      </c>
    </row>
    <row r="177" spans="1:18">
      <c r="A177" s="43">
        <v>5110</v>
      </c>
      <c r="B177" s="43" t="s">
        <v>291</v>
      </c>
      <c r="C177" s="46"/>
      <c r="D177" s="46"/>
      <c r="E177" s="46"/>
      <c r="F177" s="46">
        <v>0</v>
      </c>
      <c r="G177" s="46">
        <v>0</v>
      </c>
      <c r="H177" s="46"/>
      <c r="I177" s="46"/>
      <c r="J177" s="46">
        <v>0</v>
      </c>
      <c r="K177" s="46">
        <v>0</v>
      </c>
      <c r="L177" s="46">
        <v>0</v>
      </c>
      <c r="M177" s="46">
        <v>0</v>
      </c>
      <c r="N177" s="46">
        <v>0</v>
      </c>
      <c r="O177" s="46">
        <f t="shared" si="5"/>
        <v>0</v>
      </c>
    </row>
    <row r="178" spans="1:18">
      <c r="A178" s="43">
        <v>5152</v>
      </c>
      <c r="B178" s="43" t="s">
        <v>274</v>
      </c>
      <c r="C178" s="46">
        <v>0</v>
      </c>
      <c r="D178" s="46"/>
      <c r="E178" s="46"/>
      <c r="F178" s="46">
        <v>0</v>
      </c>
      <c r="G178" s="46">
        <v>0</v>
      </c>
      <c r="H178" s="46"/>
      <c r="I178" s="46"/>
      <c r="J178" s="46">
        <v>0</v>
      </c>
      <c r="K178" s="46">
        <v>0</v>
      </c>
      <c r="L178" s="46">
        <v>0</v>
      </c>
      <c r="M178" s="46">
        <v>0</v>
      </c>
      <c r="N178" s="46">
        <v>0</v>
      </c>
      <c r="O178" s="46">
        <f t="shared" si="5"/>
        <v>0</v>
      </c>
    </row>
    <row r="179" spans="1:18">
      <c r="A179" s="43">
        <v>5771</v>
      </c>
      <c r="B179" s="43" t="s">
        <v>302</v>
      </c>
      <c r="C179" s="46">
        <v>3500</v>
      </c>
      <c r="D179" s="46">
        <v>3780</v>
      </c>
      <c r="E179" s="46">
        <v>7500</v>
      </c>
      <c r="F179" s="45">
        <v>12450</v>
      </c>
      <c r="G179" s="46">
        <v>0</v>
      </c>
      <c r="H179" s="46"/>
      <c r="I179" s="46">
        <v>0</v>
      </c>
      <c r="J179" s="46">
        <v>0</v>
      </c>
      <c r="K179" s="46">
        <v>0</v>
      </c>
      <c r="L179" s="46">
        <v>0</v>
      </c>
      <c r="M179" s="46">
        <v>0</v>
      </c>
      <c r="N179" s="46">
        <v>0</v>
      </c>
      <c r="O179" s="46">
        <f t="shared" si="5"/>
        <v>27230</v>
      </c>
    </row>
    <row r="180" spans="1:18" ht="39">
      <c r="A180" s="43" t="s">
        <v>303</v>
      </c>
      <c r="B180" s="43" t="s">
        <v>45</v>
      </c>
      <c r="C180" s="44">
        <f t="shared" ref="C180:O180" si="6">SUM(C137:C179)</f>
        <v>79519.179999999964</v>
      </c>
      <c r="D180" s="44">
        <f t="shared" si="6"/>
        <v>111789.13999999998</v>
      </c>
      <c r="E180" s="44">
        <f>SUM(E137:E179)</f>
        <v>108762.56000000001</v>
      </c>
      <c r="F180" s="44">
        <f t="shared" si="6"/>
        <v>100857.58</v>
      </c>
      <c r="G180" s="44">
        <f t="shared" si="6"/>
        <v>94596.4</v>
      </c>
      <c r="H180" s="44">
        <f t="shared" si="6"/>
        <v>82489.87999999999</v>
      </c>
      <c r="I180" s="44">
        <f t="shared" si="6"/>
        <v>86056.27</v>
      </c>
      <c r="J180" s="44">
        <f t="shared" si="6"/>
        <v>77110.585184000025</v>
      </c>
      <c r="K180" s="44">
        <f t="shared" si="6"/>
        <v>87429.434674750009</v>
      </c>
      <c r="L180" s="44">
        <f t="shared" si="6"/>
        <v>80104.581485750023</v>
      </c>
      <c r="M180" s="44">
        <f t="shared" si="6"/>
        <v>70154.668235999998</v>
      </c>
      <c r="N180" s="44">
        <f t="shared" si="6"/>
        <v>77014.434991000031</v>
      </c>
      <c r="O180" s="44">
        <f t="shared" si="6"/>
        <v>1055884.7145715002</v>
      </c>
    </row>
    <row r="181" spans="1:18">
      <c r="A181" s="41"/>
      <c r="C181" s="46"/>
      <c r="D181" s="46"/>
      <c r="E181" s="46"/>
      <c r="J181" s="46"/>
      <c r="K181" s="46"/>
      <c r="L181" s="46"/>
      <c r="M181" s="46"/>
      <c r="N181" s="46"/>
      <c r="O181" s="46"/>
    </row>
    <row r="182" spans="1:18">
      <c r="A182" s="40">
        <v>400</v>
      </c>
      <c r="B182" s="40" t="s">
        <v>304</v>
      </c>
      <c r="C182" s="47"/>
      <c r="D182" s="47"/>
      <c r="E182" s="47"/>
      <c r="F182" s="41"/>
      <c r="G182" s="41"/>
      <c r="H182" s="41"/>
      <c r="I182" s="41"/>
      <c r="J182" s="46"/>
      <c r="K182" s="46"/>
      <c r="L182" s="46"/>
      <c r="M182" s="46"/>
      <c r="N182" s="46"/>
      <c r="O182" s="46"/>
    </row>
    <row r="183" spans="1:18">
      <c r="A183" s="43">
        <v>1211</v>
      </c>
      <c r="B183" s="43" t="s">
        <v>305</v>
      </c>
      <c r="C183" s="46">
        <v>8045.7</v>
      </c>
      <c r="D183" s="46">
        <v>10516.7</v>
      </c>
      <c r="E183" s="46">
        <v>10809.15</v>
      </c>
      <c r="F183" s="45">
        <v>15419.72</v>
      </c>
      <c r="G183" s="45">
        <v>10397</v>
      </c>
      <c r="H183" s="46">
        <v>14858.25</v>
      </c>
      <c r="I183" s="46">
        <v>9117.26</v>
      </c>
      <c r="J183" s="46">
        <v>10400</v>
      </c>
      <c r="K183" s="46">
        <v>10900</v>
      </c>
      <c r="L183" s="46">
        <v>10400</v>
      </c>
      <c r="M183" s="46">
        <v>10400</v>
      </c>
      <c r="N183" s="46">
        <v>10400</v>
      </c>
      <c r="O183" s="46">
        <f>SUM(C183:N183)</f>
        <v>131663.78</v>
      </c>
    </row>
    <row r="184" spans="1:18">
      <c r="A184" s="43">
        <v>1212</v>
      </c>
      <c r="B184" s="43" t="s">
        <v>306</v>
      </c>
      <c r="C184" s="46">
        <v>7000</v>
      </c>
      <c r="D184" s="46">
        <v>7000</v>
      </c>
      <c r="E184" s="46">
        <v>7000</v>
      </c>
      <c r="F184" s="45">
        <v>7700</v>
      </c>
      <c r="G184" s="45">
        <v>7700</v>
      </c>
      <c r="H184" s="46">
        <v>7700</v>
      </c>
      <c r="I184" s="46">
        <v>7253.4</v>
      </c>
      <c r="J184" s="46">
        <v>7700</v>
      </c>
      <c r="K184" s="46">
        <v>7700</v>
      </c>
      <c r="L184" s="46">
        <v>7700</v>
      </c>
      <c r="M184" s="46">
        <v>7700</v>
      </c>
      <c r="N184" s="46">
        <v>7700</v>
      </c>
      <c r="O184" s="46">
        <f t="shared" ref="O184:O235" si="7">SUM(C184:N184)</f>
        <v>89853.4</v>
      </c>
      <c r="P184" s="49"/>
    </row>
    <row r="185" spans="1:18">
      <c r="A185" s="43">
        <v>1564</v>
      </c>
      <c r="B185" s="43" t="s">
        <v>307</v>
      </c>
      <c r="C185" s="46"/>
      <c r="D185" s="46">
        <v>6138</v>
      </c>
      <c r="E185" s="46"/>
      <c r="F185" s="46">
        <v>0</v>
      </c>
      <c r="G185" s="46">
        <v>0</v>
      </c>
      <c r="H185" s="46"/>
      <c r="I185" s="46"/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f t="shared" si="7"/>
        <v>6138</v>
      </c>
    </row>
    <row r="186" spans="1:18">
      <c r="A186" s="43">
        <v>2111</v>
      </c>
      <c r="B186" s="43" t="s">
        <v>231</v>
      </c>
      <c r="C186" s="46">
        <v>89.02</v>
      </c>
      <c r="D186" s="46">
        <v>0</v>
      </c>
      <c r="E186" s="46">
        <v>423.17</v>
      </c>
      <c r="F186" s="45">
        <v>0</v>
      </c>
      <c r="G186" s="45">
        <v>1200.8800000000001</v>
      </c>
      <c r="H186" s="46">
        <v>0</v>
      </c>
      <c r="I186" s="46">
        <v>0</v>
      </c>
      <c r="J186" s="46">
        <v>1500</v>
      </c>
      <c r="K186" s="46">
        <v>1500</v>
      </c>
      <c r="L186" s="46">
        <v>1500</v>
      </c>
      <c r="M186" s="46">
        <v>1500</v>
      </c>
      <c r="N186" s="46">
        <v>1500</v>
      </c>
      <c r="O186" s="46">
        <f t="shared" si="7"/>
        <v>9213.07</v>
      </c>
      <c r="P186" s="50"/>
    </row>
    <row r="187" spans="1:18">
      <c r="A187" s="43">
        <v>2161</v>
      </c>
      <c r="B187" s="43" t="s">
        <v>232</v>
      </c>
      <c r="C187" s="46">
        <v>23871.06</v>
      </c>
      <c r="D187" s="46">
        <v>9943.18</v>
      </c>
      <c r="E187" s="46">
        <v>9714.42</v>
      </c>
      <c r="F187" s="45">
        <v>16343.52</v>
      </c>
      <c r="G187" s="45">
        <v>12226.9</v>
      </c>
      <c r="H187" s="46">
        <v>8310.9500000000007</v>
      </c>
      <c r="I187" s="46">
        <v>19096.080000000002</v>
      </c>
      <c r="J187" s="46">
        <v>9000</v>
      </c>
      <c r="K187" s="46">
        <v>9000</v>
      </c>
      <c r="L187" s="46">
        <v>9000</v>
      </c>
      <c r="M187" s="46">
        <v>9000</v>
      </c>
      <c r="N187" s="46">
        <v>9000</v>
      </c>
      <c r="O187" s="46">
        <f t="shared" si="7"/>
        <v>144506.10999999999</v>
      </c>
    </row>
    <row r="188" spans="1:18">
      <c r="A188" s="43">
        <v>2172</v>
      </c>
      <c r="B188" s="43" t="s">
        <v>279</v>
      </c>
      <c r="C188" s="46"/>
      <c r="D188" s="46">
        <v>0</v>
      </c>
      <c r="E188" s="46">
        <v>0</v>
      </c>
      <c r="F188" s="46">
        <v>0</v>
      </c>
      <c r="G188" s="45">
        <v>12</v>
      </c>
      <c r="H188" s="46">
        <v>36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f t="shared" si="7"/>
        <v>48</v>
      </c>
    </row>
    <row r="189" spans="1:18">
      <c r="A189" s="43">
        <v>2213</v>
      </c>
      <c r="B189" s="43" t="s">
        <v>233</v>
      </c>
      <c r="C189" s="46"/>
      <c r="D189" s="46"/>
      <c r="E189" s="46">
        <v>26816.799999999999</v>
      </c>
      <c r="F189" s="46">
        <v>0</v>
      </c>
      <c r="G189" s="46">
        <v>0</v>
      </c>
      <c r="H189" s="46">
        <v>607.4</v>
      </c>
      <c r="I189" s="46">
        <v>266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f t="shared" si="7"/>
        <v>27690.2</v>
      </c>
    </row>
    <row r="190" spans="1:18">
      <c r="A190" s="43">
        <v>2215</v>
      </c>
      <c r="B190" s="43" t="s">
        <v>235</v>
      </c>
      <c r="C190" s="46">
        <v>64.8</v>
      </c>
      <c r="D190" s="46">
        <v>0</v>
      </c>
      <c r="E190" s="46">
        <v>130</v>
      </c>
      <c r="F190" s="45">
        <v>126.9</v>
      </c>
      <c r="G190" s="45">
        <v>65.8</v>
      </c>
      <c r="H190" s="46">
        <v>128.9</v>
      </c>
      <c r="I190" s="46">
        <v>64.5</v>
      </c>
      <c r="J190" s="46">
        <v>0</v>
      </c>
      <c r="K190" s="46">
        <v>0</v>
      </c>
      <c r="L190" s="46">
        <v>0</v>
      </c>
      <c r="M190" s="46">
        <v>0</v>
      </c>
      <c r="N190" s="46">
        <v>0</v>
      </c>
      <c r="O190" s="46">
        <f t="shared" si="7"/>
        <v>580.90000000000009</v>
      </c>
    </row>
    <row r="191" spans="1:18">
      <c r="A191" s="43">
        <v>2222</v>
      </c>
      <c r="B191" s="43" t="s">
        <v>308</v>
      </c>
      <c r="C191" s="46">
        <v>85566.97</v>
      </c>
      <c r="D191" s="46">
        <v>88027.86</v>
      </c>
      <c r="E191" s="46">
        <v>73947.64</v>
      </c>
      <c r="F191" s="45">
        <v>101578.09</v>
      </c>
      <c r="G191" s="45">
        <v>92295.72</v>
      </c>
      <c r="H191" s="46">
        <v>85149.5</v>
      </c>
      <c r="I191" s="46">
        <v>93721.32</v>
      </c>
      <c r="J191" s="46">
        <v>80564.850000000006</v>
      </c>
      <c r="K191" s="46">
        <v>80564.850000000006</v>
      </c>
      <c r="L191" s="46">
        <v>80564.850000000006</v>
      </c>
      <c r="M191" s="46">
        <v>80564.850000000006</v>
      </c>
      <c r="N191" s="46">
        <v>80564.850000000006</v>
      </c>
      <c r="O191" s="46">
        <f t="shared" si="7"/>
        <v>1023111.35</v>
      </c>
      <c r="R191" s="50"/>
    </row>
    <row r="192" spans="1:18">
      <c r="A192" s="43">
        <v>2223</v>
      </c>
      <c r="B192" s="43" t="s">
        <v>309</v>
      </c>
      <c r="C192" s="46">
        <v>51364.55</v>
      </c>
      <c r="D192" s="46">
        <v>43203.72</v>
      </c>
      <c r="E192" s="46">
        <v>44235.9</v>
      </c>
      <c r="F192" s="45">
        <v>55182.5</v>
      </c>
      <c r="G192" s="45">
        <v>66245</v>
      </c>
      <c r="H192" s="46">
        <v>42622.5</v>
      </c>
      <c r="I192" s="46">
        <v>48555</v>
      </c>
      <c r="J192" s="46">
        <v>49956.77</v>
      </c>
      <c r="K192" s="46">
        <v>49956.77</v>
      </c>
      <c r="L192" s="46">
        <v>49956.77</v>
      </c>
      <c r="M192" s="46">
        <v>49956.77</v>
      </c>
      <c r="N192" s="46">
        <v>49956.77</v>
      </c>
      <c r="O192" s="46">
        <f t="shared" si="7"/>
        <v>601193.02000000014</v>
      </c>
      <c r="R192" s="50"/>
    </row>
    <row r="193" spans="1:18">
      <c r="A193" s="43">
        <v>2224</v>
      </c>
      <c r="B193" s="43" t="s">
        <v>310</v>
      </c>
      <c r="C193" s="46">
        <v>79000</v>
      </c>
      <c r="D193" s="46">
        <v>50440</v>
      </c>
      <c r="E193" s="46">
        <v>144125</v>
      </c>
      <c r="F193" s="45">
        <v>106000</v>
      </c>
      <c r="G193" s="45">
        <v>112741.5</v>
      </c>
      <c r="H193" s="46">
        <v>119646</v>
      </c>
      <c r="I193" s="46">
        <v>107427.5</v>
      </c>
      <c r="J193" s="46">
        <v>90882.87</v>
      </c>
      <c r="K193" s="46">
        <v>90882.87</v>
      </c>
      <c r="L193" s="46">
        <v>121177.15</v>
      </c>
      <c r="M193" s="46">
        <v>121177.15</v>
      </c>
      <c r="N193" s="46">
        <v>121177.15</v>
      </c>
      <c r="O193" s="46">
        <f t="shared" si="7"/>
        <v>1264677.19</v>
      </c>
      <c r="R193" s="50"/>
    </row>
    <row r="194" spans="1:18">
      <c r="A194" s="43">
        <v>2225</v>
      </c>
      <c r="B194" s="43" t="s">
        <v>311</v>
      </c>
      <c r="C194" s="46">
        <v>217508.17</v>
      </c>
      <c r="D194" s="46">
        <v>42184.43</v>
      </c>
      <c r="E194" s="46">
        <v>164414.29</v>
      </c>
      <c r="F194" s="45">
        <v>194853.82</v>
      </c>
      <c r="G194" s="45">
        <v>86690.92</v>
      </c>
      <c r="H194" s="46">
        <v>136945.54</v>
      </c>
      <c r="I194" s="46">
        <v>193494.12</v>
      </c>
      <c r="J194" s="46">
        <v>180000</v>
      </c>
      <c r="K194" s="46">
        <v>180000</v>
      </c>
      <c r="L194" s="46">
        <v>180000</v>
      </c>
      <c r="M194" s="46">
        <v>180000</v>
      </c>
      <c r="N194" s="46">
        <v>180000</v>
      </c>
      <c r="O194" s="46">
        <f t="shared" si="7"/>
        <v>1936091.29</v>
      </c>
      <c r="R194" s="50"/>
    </row>
    <row r="195" spans="1:18">
      <c r="A195" s="43">
        <v>2226</v>
      </c>
      <c r="B195" s="43" t="s">
        <v>312</v>
      </c>
      <c r="C195" s="46">
        <v>4890.7</v>
      </c>
      <c r="D195" s="46">
        <v>3688.5</v>
      </c>
      <c r="E195" s="46">
        <v>3080</v>
      </c>
      <c r="F195" s="45">
        <v>3193</v>
      </c>
      <c r="G195" s="45">
        <v>2840</v>
      </c>
      <c r="H195" s="46">
        <v>2824</v>
      </c>
      <c r="I195" s="46">
        <v>4167.5</v>
      </c>
      <c r="J195" s="46">
        <v>2816.07</v>
      </c>
      <c r="K195" s="46">
        <v>2816.07</v>
      </c>
      <c r="L195" s="46">
        <v>2816.07</v>
      </c>
      <c r="M195" s="46">
        <v>2816.07</v>
      </c>
      <c r="N195" s="46">
        <v>2816.07</v>
      </c>
      <c r="O195" s="46">
        <f t="shared" si="7"/>
        <v>38764.050000000003</v>
      </c>
      <c r="R195" s="50"/>
    </row>
    <row r="196" spans="1:18">
      <c r="A196" s="43">
        <v>2386</v>
      </c>
      <c r="B196" s="43" t="s">
        <v>313</v>
      </c>
      <c r="C196" s="46">
        <v>73154.5</v>
      </c>
      <c r="D196" s="46">
        <v>99285.78</v>
      </c>
      <c r="E196" s="46">
        <v>302630.87</v>
      </c>
      <c r="F196" s="45">
        <v>177398.17</v>
      </c>
      <c r="G196" s="45">
        <v>183318.87</v>
      </c>
      <c r="H196" s="46">
        <v>172378.54</v>
      </c>
      <c r="I196" s="46">
        <v>132627.39000000001</v>
      </c>
      <c r="J196" s="46">
        <v>121498.50872249999</v>
      </c>
      <c r="K196" s="46">
        <v>124903.79999999999</v>
      </c>
      <c r="L196" s="46">
        <v>122376.87049999999</v>
      </c>
      <c r="M196" s="46">
        <v>98048.999999999985</v>
      </c>
      <c r="N196" s="46">
        <v>100946.99999999999</v>
      </c>
      <c r="O196" s="46">
        <f t="shared" si="7"/>
        <v>1708569.2992225001</v>
      </c>
    </row>
    <row r="197" spans="1:18">
      <c r="A197" s="43">
        <v>2387</v>
      </c>
      <c r="B197" s="43" t="s">
        <v>314</v>
      </c>
      <c r="C197" s="46"/>
      <c r="D197" s="46"/>
      <c r="E197" s="46"/>
      <c r="F197" s="46">
        <v>0</v>
      </c>
      <c r="G197" s="46">
        <v>0</v>
      </c>
      <c r="H197" s="46"/>
      <c r="I197" s="46"/>
      <c r="J197" s="46">
        <v>0</v>
      </c>
      <c r="K197" s="46">
        <v>0</v>
      </c>
      <c r="L197" s="46">
        <v>0</v>
      </c>
      <c r="M197" s="46">
        <v>0</v>
      </c>
      <c r="N197" s="46">
        <v>10000</v>
      </c>
      <c r="O197" s="46">
        <f t="shared" si="7"/>
        <v>10000</v>
      </c>
    </row>
    <row r="198" spans="1:18">
      <c r="A198" s="43">
        <v>2388</v>
      </c>
      <c r="B198" s="43" t="s">
        <v>315</v>
      </c>
      <c r="C198" s="46">
        <v>0</v>
      </c>
      <c r="D198" s="46"/>
      <c r="E198" s="46">
        <v>0</v>
      </c>
      <c r="F198" s="45">
        <v>3110.54</v>
      </c>
      <c r="G198" s="46">
        <v>0</v>
      </c>
      <c r="H198" s="46">
        <v>2549.1</v>
      </c>
      <c r="I198" s="46">
        <v>5358.92</v>
      </c>
      <c r="J198" s="46">
        <v>1646.3279700000005</v>
      </c>
      <c r="K198" s="46">
        <v>3528.5104575000005</v>
      </c>
      <c r="L198" s="46">
        <v>6568.5263175000009</v>
      </c>
      <c r="M198" s="46">
        <v>0</v>
      </c>
      <c r="N198" s="46">
        <v>1699.7639400000003</v>
      </c>
      <c r="O198" s="46">
        <f t="shared" si="7"/>
        <v>24461.688685000001</v>
      </c>
    </row>
    <row r="199" spans="1:18">
      <c r="A199" s="43">
        <v>2612</v>
      </c>
      <c r="B199" s="43" t="s">
        <v>316</v>
      </c>
      <c r="C199" s="46">
        <v>24901.65</v>
      </c>
      <c r="D199" s="46">
        <v>23670.27</v>
      </c>
      <c r="E199" s="46">
        <v>25503.7</v>
      </c>
      <c r="F199" s="45">
        <v>32349.21</v>
      </c>
      <c r="G199" s="45">
        <v>26192.48</v>
      </c>
      <c r="H199" s="46">
        <v>30968.65</v>
      </c>
      <c r="I199" s="46">
        <v>29096.54</v>
      </c>
      <c r="J199" s="46">
        <v>27442.623521250003</v>
      </c>
      <c r="K199" s="46">
        <v>23916.99555</v>
      </c>
      <c r="L199" s="46">
        <v>22564.299161250001</v>
      </c>
      <c r="M199" s="46">
        <v>23368.640163750002</v>
      </c>
      <c r="N199" s="46">
        <v>14952.451736250003</v>
      </c>
      <c r="O199" s="46">
        <f t="shared" si="7"/>
        <v>304927.51013249997</v>
      </c>
    </row>
    <row r="200" spans="1:18">
      <c r="A200" s="43">
        <v>2712</v>
      </c>
      <c r="B200" s="43" t="s">
        <v>317</v>
      </c>
      <c r="C200" s="46"/>
      <c r="D200" s="46">
        <v>170624.4</v>
      </c>
      <c r="E200" s="46">
        <v>0</v>
      </c>
      <c r="F200" s="46">
        <v>0</v>
      </c>
      <c r="G200" s="46">
        <v>0</v>
      </c>
      <c r="H200" s="46"/>
      <c r="I200" s="46"/>
      <c r="J200" s="46">
        <v>0</v>
      </c>
      <c r="K200" s="46">
        <v>0</v>
      </c>
      <c r="L200" s="46">
        <v>0</v>
      </c>
      <c r="M200" s="46">
        <v>0</v>
      </c>
      <c r="N200" s="46">
        <v>0</v>
      </c>
      <c r="O200" s="46">
        <f t="shared" si="7"/>
        <v>170624.4</v>
      </c>
    </row>
    <row r="201" spans="1:18">
      <c r="A201" s="43">
        <v>3111</v>
      </c>
      <c r="B201" s="43" t="s">
        <v>318</v>
      </c>
      <c r="C201" s="46">
        <v>79733</v>
      </c>
      <c r="D201" s="46">
        <v>73471</v>
      </c>
      <c r="E201" s="46">
        <v>67642</v>
      </c>
      <c r="F201" s="45">
        <v>80961</v>
      </c>
      <c r="G201" s="45">
        <v>93734</v>
      </c>
      <c r="H201" s="46">
        <v>82141</v>
      </c>
      <c r="I201" s="46">
        <v>78031</v>
      </c>
      <c r="J201" s="46">
        <v>92075.177250000008</v>
      </c>
      <c r="K201" s="46">
        <v>89629.115625000006</v>
      </c>
      <c r="L201" s="46">
        <v>87393.741750000001</v>
      </c>
      <c r="M201" s="46">
        <v>85423.960125000012</v>
      </c>
      <c r="N201" s="46">
        <v>78360.793875000003</v>
      </c>
      <c r="O201" s="46">
        <f t="shared" si="7"/>
        <v>988595.78862499993</v>
      </c>
    </row>
    <row r="202" spans="1:18">
      <c r="A202" s="45">
        <v>3162</v>
      </c>
      <c r="B202" s="45" t="s">
        <v>319</v>
      </c>
      <c r="C202" s="46"/>
      <c r="D202" s="46"/>
      <c r="E202" s="46"/>
      <c r="F202" s="45"/>
      <c r="G202" s="45"/>
      <c r="H202" s="46">
        <v>7740</v>
      </c>
      <c r="I202" s="46"/>
      <c r="J202" s="46"/>
      <c r="K202" s="46"/>
      <c r="L202" s="46"/>
      <c r="M202" s="46"/>
      <c r="N202" s="46"/>
      <c r="O202" s="46">
        <f t="shared" si="7"/>
        <v>7740</v>
      </c>
    </row>
    <row r="203" spans="1:18">
      <c r="A203" s="43">
        <v>3261</v>
      </c>
      <c r="B203" s="43" t="s">
        <v>320</v>
      </c>
      <c r="C203" s="46">
        <v>0</v>
      </c>
      <c r="D203" s="46"/>
      <c r="E203" s="46">
        <v>0</v>
      </c>
      <c r="F203" s="46">
        <v>0</v>
      </c>
      <c r="G203" s="46">
        <v>0</v>
      </c>
      <c r="H203" s="46"/>
      <c r="I203" s="46"/>
      <c r="J203" s="46">
        <v>0</v>
      </c>
      <c r="K203" s="46">
        <v>0</v>
      </c>
      <c r="L203" s="46">
        <v>0</v>
      </c>
      <c r="M203" s="46">
        <v>0</v>
      </c>
      <c r="N203" s="46">
        <v>0</v>
      </c>
      <c r="O203" s="46">
        <f t="shared" si="7"/>
        <v>0</v>
      </c>
    </row>
    <row r="204" spans="1:18">
      <c r="A204" s="43">
        <v>3273</v>
      </c>
      <c r="B204" s="43" t="s">
        <v>321</v>
      </c>
      <c r="C204" s="46"/>
      <c r="D204" s="46">
        <v>850</v>
      </c>
      <c r="E204" s="46"/>
      <c r="F204" s="46">
        <v>0</v>
      </c>
      <c r="G204" s="46">
        <v>0</v>
      </c>
      <c r="H204" s="46">
        <v>20201.23</v>
      </c>
      <c r="I204" s="46">
        <v>0</v>
      </c>
      <c r="J204" s="46">
        <v>20306</v>
      </c>
      <c r="K204" s="46">
        <v>5788.125</v>
      </c>
      <c r="L204" s="46">
        <v>0</v>
      </c>
      <c r="M204" s="46">
        <v>0</v>
      </c>
      <c r="N204" s="46">
        <v>0</v>
      </c>
      <c r="O204" s="46">
        <f t="shared" si="7"/>
        <v>47145.354999999996</v>
      </c>
    </row>
    <row r="205" spans="1:18">
      <c r="A205" s="43">
        <v>3341</v>
      </c>
      <c r="B205" s="43" t="s">
        <v>252</v>
      </c>
      <c r="C205" s="46">
        <v>4060</v>
      </c>
      <c r="D205" s="46">
        <v>8060</v>
      </c>
      <c r="E205" s="46">
        <v>8060</v>
      </c>
      <c r="F205" s="45">
        <v>8060</v>
      </c>
      <c r="G205" s="45">
        <v>8060</v>
      </c>
      <c r="H205" s="46">
        <v>8060</v>
      </c>
      <c r="I205" s="46">
        <v>8060</v>
      </c>
      <c r="J205" s="46">
        <v>10550</v>
      </c>
      <c r="K205" s="46">
        <v>8060</v>
      </c>
      <c r="L205" s="46">
        <v>8060</v>
      </c>
      <c r="M205" s="46">
        <v>8060</v>
      </c>
      <c r="N205" s="46">
        <v>8060</v>
      </c>
      <c r="O205" s="46">
        <f t="shared" si="7"/>
        <v>95210</v>
      </c>
    </row>
    <row r="206" spans="1:18">
      <c r="A206" s="43">
        <v>3381</v>
      </c>
      <c r="B206" s="43" t="s">
        <v>322</v>
      </c>
      <c r="C206" s="46"/>
      <c r="D206" s="46"/>
      <c r="E206" s="46"/>
      <c r="F206" s="46">
        <v>0</v>
      </c>
      <c r="G206" s="46">
        <v>0</v>
      </c>
      <c r="H206" s="46"/>
      <c r="I206" s="46"/>
      <c r="J206" s="46">
        <v>0</v>
      </c>
      <c r="K206" s="46">
        <v>0</v>
      </c>
      <c r="L206" s="46">
        <v>0</v>
      </c>
      <c r="M206" s="46">
        <v>0</v>
      </c>
      <c r="N206" s="46">
        <v>0</v>
      </c>
      <c r="O206" s="46">
        <f t="shared" si="7"/>
        <v>0</v>
      </c>
    </row>
    <row r="207" spans="1:18">
      <c r="A207" s="43">
        <v>3441</v>
      </c>
      <c r="B207" s="43" t="s">
        <v>323</v>
      </c>
      <c r="C207" s="46">
        <v>21376.75</v>
      </c>
      <c r="D207" s="46"/>
      <c r="E207" s="46">
        <v>13050.15</v>
      </c>
      <c r="F207" s="45">
        <v>26320</v>
      </c>
      <c r="G207" s="46">
        <v>0</v>
      </c>
      <c r="H207" s="46">
        <v>83955.73</v>
      </c>
      <c r="I207" s="46">
        <v>97732.71</v>
      </c>
      <c r="J207" s="46">
        <v>23505.980793750001</v>
      </c>
      <c r="K207" s="46">
        <v>7293.7436512499999</v>
      </c>
      <c r="L207" s="46">
        <v>0</v>
      </c>
      <c r="M207" s="46">
        <v>29157.702840000005</v>
      </c>
      <c r="N207" s="46">
        <v>0</v>
      </c>
      <c r="O207" s="46">
        <f t="shared" si="7"/>
        <v>302392.76728500001</v>
      </c>
    </row>
    <row r="208" spans="1:18">
      <c r="A208" s="43">
        <v>3471</v>
      </c>
      <c r="B208" s="43" t="s">
        <v>260</v>
      </c>
      <c r="C208" s="46"/>
      <c r="D208" s="46">
        <v>0</v>
      </c>
      <c r="E208" s="46">
        <v>169.55</v>
      </c>
      <c r="F208" s="45">
        <v>464</v>
      </c>
      <c r="G208" s="46">
        <v>0</v>
      </c>
      <c r="H208" s="46">
        <v>0</v>
      </c>
      <c r="I208" s="46"/>
      <c r="J208" s="46">
        <v>306.77062500000005</v>
      </c>
      <c r="K208" s="46">
        <v>0</v>
      </c>
      <c r="L208" s="46">
        <v>0</v>
      </c>
      <c r="M208" s="46">
        <v>0</v>
      </c>
      <c r="N208" s="46">
        <v>0</v>
      </c>
      <c r="O208" s="46">
        <f t="shared" si="7"/>
        <v>940.32062500000006</v>
      </c>
    </row>
    <row r="209" spans="1:16">
      <c r="A209" s="43">
        <v>3511</v>
      </c>
      <c r="B209" s="43" t="s">
        <v>261</v>
      </c>
      <c r="C209" s="46">
        <v>16468.09</v>
      </c>
      <c r="D209" s="46">
        <v>38855.33</v>
      </c>
      <c r="E209" s="46">
        <v>22629.48</v>
      </c>
      <c r="F209" s="45">
        <v>170.75</v>
      </c>
      <c r="G209" s="45">
        <v>1705.35</v>
      </c>
      <c r="H209" s="46">
        <v>4420.75</v>
      </c>
      <c r="I209" s="46">
        <v>1180.79</v>
      </c>
      <c r="J209" s="46">
        <v>16756.169999999998</v>
      </c>
      <c r="K209" s="46">
        <v>16756.169999999998</v>
      </c>
      <c r="L209" s="46">
        <v>16756.169999999998</v>
      </c>
      <c r="M209" s="46">
        <v>16756.169999999998</v>
      </c>
      <c r="N209" s="46">
        <v>16756.169999999998</v>
      </c>
      <c r="O209" s="46">
        <f t="shared" si="7"/>
        <v>169211.38999999996</v>
      </c>
    </row>
    <row r="210" spans="1:16">
      <c r="A210" s="43">
        <v>3514</v>
      </c>
      <c r="B210" s="43" t="s">
        <v>324</v>
      </c>
      <c r="C210" s="46">
        <v>36586.43</v>
      </c>
      <c r="D210" s="46">
        <v>41918.839999999997</v>
      </c>
      <c r="E210" s="46">
        <v>32489.56</v>
      </c>
      <c r="F210" s="45">
        <v>36832.17</v>
      </c>
      <c r="G210" s="45">
        <v>37644.42</v>
      </c>
      <c r="H210" s="46">
        <v>51453.05</v>
      </c>
      <c r="I210" s="46">
        <v>34883.39</v>
      </c>
      <c r="J210" s="46">
        <v>41181.89</v>
      </c>
      <c r="K210" s="46">
        <v>41181.89</v>
      </c>
      <c r="L210" s="46">
        <v>41181.89</v>
      </c>
      <c r="M210" s="46">
        <v>41181.89</v>
      </c>
      <c r="N210" s="46">
        <v>41181.89</v>
      </c>
      <c r="O210" s="46">
        <f t="shared" si="7"/>
        <v>477717.31000000006</v>
      </c>
    </row>
    <row r="211" spans="1:16">
      <c r="A211" s="43">
        <v>3521</v>
      </c>
      <c r="B211" s="43" t="s">
        <v>287</v>
      </c>
      <c r="C211" s="46"/>
      <c r="D211" s="46"/>
      <c r="E211" s="46"/>
      <c r="F211" s="46">
        <v>0</v>
      </c>
      <c r="G211" s="46">
        <v>0</v>
      </c>
      <c r="H211" s="46"/>
      <c r="I211" s="46"/>
      <c r="J211" s="46">
        <v>0</v>
      </c>
      <c r="K211" s="46">
        <v>0</v>
      </c>
      <c r="L211" s="46">
        <v>0</v>
      </c>
      <c r="M211" s="46">
        <v>0</v>
      </c>
      <c r="N211" s="46">
        <v>0</v>
      </c>
      <c r="O211" s="46">
        <f t="shared" si="7"/>
        <v>0</v>
      </c>
    </row>
    <row r="212" spans="1:16">
      <c r="A212" s="43">
        <v>3551</v>
      </c>
      <c r="B212" s="43" t="s">
        <v>325</v>
      </c>
      <c r="C212" s="46">
        <v>3424.5</v>
      </c>
      <c r="D212" s="46">
        <v>7969.2</v>
      </c>
      <c r="E212" s="46">
        <v>21523.51</v>
      </c>
      <c r="F212" s="45">
        <v>4400.37</v>
      </c>
      <c r="G212" s="45">
        <v>1898.59</v>
      </c>
      <c r="H212" s="46">
        <v>13167.92</v>
      </c>
      <c r="I212" s="46">
        <v>8511.24</v>
      </c>
      <c r="J212" s="46">
        <v>7437.82</v>
      </c>
      <c r="K212" s="46">
        <v>7437.82</v>
      </c>
      <c r="L212" s="46">
        <v>7437.82</v>
      </c>
      <c r="M212" s="46">
        <v>7437.82</v>
      </c>
      <c r="N212" s="46">
        <v>7437.82</v>
      </c>
      <c r="O212" s="46">
        <f t="shared" si="7"/>
        <v>98084.430000000022</v>
      </c>
      <c r="P212" s="46"/>
    </row>
    <row r="213" spans="1:16">
      <c r="A213" s="43">
        <v>3571</v>
      </c>
      <c r="B213" s="43" t="s">
        <v>287</v>
      </c>
      <c r="C213" s="46">
        <v>215.6</v>
      </c>
      <c r="D213" s="46">
        <v>1873.96</v>
      </c>
      <c r="E213" s="46">
        <v>31349.8</v>
      </c>
      <c r="F213" s="45">
        <v>23855.46</v>
      </c>
      <c r="G213" s="45">
        <v>4516</v>
      </c>
      <c r="H213" s="46">
        <v>8684.9</v>
      </c>
      <c r="I213" s="46">
        <v>9430.7999999999993</v>
      </c>
      <c r="J213" s="46">
        <v>12420.53</v>
      </c>
      <c r="K213" s="46">
        <v>12420.53</v>
      </c>
      <c r="L213" s="46">
        <v>12420.53</v>
      </c>
      <c r="M213" s="46">
        <v>12420.53</v>
      </c>
      <c r="N213" s="46">
        <v>12420.53</v>
      </c>
      <c r="O213" s="46">
        <f t="shared" si="7"/>
        <v>142029.17000000001</v>
      </c>
    </row>
    <row r="214" spans="1:16">
      <c r="A214" s="43">
        <v>3622</v>
      </c>
      <c r="B214" s="43" t="s">
        <v>326</v>
      </c>
      <c r="C214" s="46">
        <v>6371.84</v>
      </c>
      <c r="D214" s="46">
        <v>5358.26</v>
      </c>
      <c r="E214" s="46">
        <v>79799.81</v>
      </c>
      <c r="F214" s="45">
        <v>5935.85</v>
      </c>
      <c r="G214" s="46">
        <v>0</v>
      </c>
      <c r="H214" s="46">
        <v>69322.740000000005</v>
      </c>
      <c r="I214" s="46">
        <v>879.5</v>
      </c>
      <c r="J214" s="46">
        <f>5000+3732+746.4</f>
        <v>9478.4</v>
      </c>
      <c r="K214" s="46">
        <f>5000+3732+746.4</f>
        <v>9478.4</v>
      </c>
      <c r="L214" s="46">
        <f>5000+3732+746.4</f>
        <v>9478.4</v>
      </c>
      <c r="M214" s="46">
        <f>5000+3732+746.4</f>
        <v>9478.4</v>
      </c>
      <c r="N214" s="46">
        <f>5000+3732+746.4</f>
        <v>9478.4</v>
      </c>
      <c r="O214" s="46">
        <f t="shared" si="7"/>
        <v>215059.99999999997</v>
      </c>
    </row>
    <row r="215" spans="1:16">
      <c r="A215" s="43">
        <v>3623</v>
      </c>
      <c r="B215" s="43" t="s">
        <v>327</v>
      </c>
      <c r="C215" s="46">
        <v>14320.2</v>
      </c>
      <c r="D215" s="46">
        <v>0</v>
      </c>
      <c r="E215" s="46">
        <v>35264</v>
      </c>
      <c r="F215" s="46">
        <v>0</v>
      </c>
      <c r="G215" s="45">
        <v>6942.6</v>
      </c>
      <c r="H215" s="46">
        <v>0</v>
      </c>
      <c r="I215" s="46">
        <v>20763.990000000002</v>
      </c>
      <c r="J215" s="46">
        <v>20000</v>
      </c>
      <c r="K215" s="46">
        <v>20000</v>
      </c>
      <c r="L215" s="46">
        <v>20000</v>
      </c>
      <c r="M215" s="46">
        <v>20000</v>
      </c>
      <c r="N215" s="46">
        <v>20000</v>
      </c>
      <c r="O215" s="46">
        <f t="shared" si="7"/>
        <v>177290.78999999998</v>
      </c>
    </row>
    <row r="216" spans="1:16">
      <c r="A216" s="43">
        <v>3624</v>
      </c>
      <c r="B216" s="43" t="s">
        <v>328</v>
      </c>
      <c r="C216" s="46">
        <v>29427.75</v>
      </c>
      <c r="D216" s="46">
        <v>135263.81</v>
      </c>
      <c r="E216" s="46">
        <v>167070.13</v>
      </c>
      <c r="F216" s="45">
        <v>50130.75</v>
      </c>
      <c r="G216" s="45">
        <v>198785.87</v>
      </c>
      <c r="H216" s="46">
        <v>116652.81</v>
      </c>
      <c r="I216" s="46">
        <v>127500.6</v>
      </c>
      <c r="J216" s="46">
        <v>100000</v>
      </c>
      <c r="K216" s="46">
        <v>100000</v>
      </c>
      <c r="L216" s="46">
        <v>100000</v>
      </c>
      <c r="M216" s="46">
        <v>100000</v>
      </c>
      <c r="N216" s="46">
        <v>100000</v>
      </c>
      <c r="O216" s="46">
        <f t="shared" si="7"/>
        <v>1324831.7200000002</v>
      </c>
      <c r="P216" s="46"/>
    </row>
    <row r="217" spans="1:16">
      <c r="A217" s="43">
        <v>3625</v>
      </c>
      <c r="B217" s="43" t="s">
        <v>329</v>
      </c>
      <c r="C217" s="46">
        <v>0</v>
      </c>
      <c r="D217" s="46">
        <v>17400</v>
      </c>
      <c r="E217" s="46">
        <v>0</v>
      </c>
      <c r="F217" s="46">
        <v>0</v>
      </c>
      <c r="G217" s="46">
        <v>0</v>
      </c>
      <c r="H217" s="46">
        <v>0</v>
      </c>
      <c r="I217" s="46">
        <v>0</v>
      </c>
      <c r="J217" s="46">
        <v>10000</v>
      </c>
      <c r="K217" s="46">
        <v>10000</v>
      </c>
      <c r="L217" s="46">
        <v>10000</v>
      </c>
      <c r="M217" s="46">
        <v>10000</v>
      </c>
      <c r="N217" s="46">
        <v>10000</v>
      </c>
      <c r="O217" s="46">
        <f t="shared" si="7"/>
        <v>67400</v>
      </c>
    </row>
    <row r="218" spans="1:16">
      <c r="A218" s="43">
        <v>3814</v>
      </c>
      <c r="B218" s="43" t="s">
        <v>330</v>
      </c>
      <c r="C218" s="46">
        <v>46400</v>
      </c>
      <c r="D218" s="46">
        <v>38136</v>
      </c>
      <c r="E218" s="46">
        <v>53122.48</v>
      </c>
      <c r="F218" s="45">
        <v>62735.53</v>
      </c>
      <c r="G218" s="45">
        <v>158545.23000000001</v>
      </c>
      <c r="H218" s="46">
        <v>141443.76</v>
      </c>
      <c r="I218" s="46">
        <v>0</v>
      </c>
      <c r="J218" s="46">
        <v>14400</v>
      </c>
      <c r="K218" s="46">
        <f>14400+18000+50000</f>
        <v>82400</v>
      </c>
      <c r="L218" s="46">
        <v>14400</v>
      </c>
      <c r="M218" s="46">
        <f>14400+100000</f>
        <v>114400</v>
      </c>
      <c r="N218" s="46">
        <v>14400</v>
      </c>
      <c r="O218" s="46">
        <f t="shared" si="7"/>
        <v>740383</v>
      </c>
    </row>
    <row r="219" spans="1:16">
      <c r="A219" s="43">
        <v>3815</v>
      </c>
      <c r="B219" s="43" t="s">
        <v>331</v>
      </c>
      <c r="C219" s="46">
        <v>1205</v>
      </c>
      <c r="D219" s="46">
        <v>2039.43</v>
      </c>
      <c r="E219" s="46">
        <v>1202</v>
      </c>
      <c r="F219" s="45">
        <v>324</v>
      </c>
      <c r="G219" s="45">
        <v>926.8</v>
      </c>
      <c r="H219" s="46">
        <v>1262.55</v>
      </c>
      <c r="I219" s="46">
        <v>687.44</v>
      </c>
      <c r="J219" s="46">
        <v>6058.56</v>
      </c>
      <c r="K219" s="46">
        <v>6058.56</v>
      </c>
      <c r="L219" s="46">
        <v>6058.56</v>
      </c>
      <c r="M219" s="46">
        <v>6058.56</v>
      </c>
      <c r="N219" s="46">
        <v>6059</v>
      </c>
      <c r="O219" s="46">
        <f t="shared" si="7"/>
        <v>37940.460000000006</v>
      </c>
    </row>
    <row r="220" spans="1:16">
      <c r="A220" s="43">
        <v>3854</v>
      </c>
      <c r="B220" s="43" t="s">
        <v>332</v>
      </c>
      <c r="C220" s="46">
        <v>0</v>
      </c>
      <c r="D220" s="46">
        <v>0</v>
      </c>
      <c r="E220" s="46">
        <v>0</v>
      </c>
      <c r="F220" s="45">
        <v>4260.6899999999996</v>
      </c>
      <c r="G220" s="45">
        <v>45</v>
      </c>
      <c r="H220" s="46">
        <v>29</v>
      </c>
      <c r="I220" s="46">
        <v>0</v>
      </c>
      <c r="J220" s="46">
        <v>500</v>
      </c>
      <c r="K220" s="46">
        <v>500</v>
      </c>
      <c r="L220" s="46">
        <v>500</v>
      </c>
      <c r="M220" s="46">
        <v>500</v>
      </c>
      <c r="N220" s="46">
        <v>500</v>
      </c>
      <c r="O220" s="46">
        <f t="shared" si="7"/>
        <v>6834.69</v>
      </c>
    </row>
    <row r="221" spans="1:16">
      <c r="A221" s="43">
        <v>3855</v>
      </c>
      <c r="B221" s="43" t="s">
        <v>333</v>
      </c>
      <c r="C221" s="46">
        <v>0</v>
      </c>
      <c r="D221" s="46">
        <v>600</v>
      </c>
      <c r="E221" s="46">
        <v>780.2</v>
      </c>
      <c r="F221" s="46">
        <v>0</v>
      </c>
      <c r="G221" s="46">
        <v>0</v>
      </c>
      <c r="H221" s="46">
        <v>0</v>
      </c>
      <c r="I221" s="46">
        <v>0</v>
      </c>
      <c r="J221" s="46">
        <v>250</v>
      </c>
      <c r="K221" s="46">
        <v>250</v>
      </c>
      <c r="L221" s="46">
        <v>250</v>
      </c>
      <c r="M221" s="46">
        <v>250</v>
      </c>
      <c r="N221" s="46">
        <v>250</v>
      </c>
      <c r="O221" s="46">
        <f t="shared" si="7"/>
        <v>2630.2</v>
      </c>
    </row>
    <row r="222" spans="1:16">
      <c r="A222" s="43">
        <v>3857</v>
      </c>
      <c r="B222" s="43" t="s">
        <v>271</v>
      </c>
      <c r="C222" s="46">
        <v>0</v>
      </c>
      <c r="D222" s="46">
        <v>58</v>
      </c>
      <c r="E222" s="46"/>
      <c r="F222" s="46">
        <v>0</v>
      </c>
      <c r="G222" s="46">
        <v>0</v>
      </c>
      <c r="H222" s="46">
        <v>460</v>
      </c>
      <c r="I222" s="46"/>
      <c r="J222" s="46">
        <v>0</v>
      </c>
      <c r="K222" s="46">
        <v>0</v>
      </c>
      <c r="L222" s="46">
        <v>0</v>
      </c>
      <c r="M222" s="46">
        <v>0</v>
      </c>
      <c r="N222" s="46">
        <v>0</v>
      </c>
      <c r="O222" s="46">
        <f t="shared" si="7"/>
        <v>518</v>
      </c>
    </row>
    <row r="223" spans="1:16">
      <c r="A223" s="43">
        <v>3858</v>
      </c>
      <c r="B223" s="43" t="s">
        <v>272</v>
      </c>
      <c r="C223" s="46"/>
      <c r="D223" s="46"/>
      <c r="E223" s="46">
        <v>0</v>
      </c>
      <c r="F223" s="46">
        <v>0</v>
      </c>
      <c r="G223" s="46">
        <v>0</v>
      </c>
      <c r="H223" s="46"/>
      <c r="I223" s="46">
        <v>0</v>
      </c>
      <c r="J223" s="46">
        <v>141.23025000000001</v>
      </c>
      <c r="K223" s="46">
        <v>173.64375000000001</v>
      </c>
      <c r="L223" s="46">
        <v>173.64375000000001</v>
      </c>
      <c r="M223" s="46">
        <v>23.152500000000003</v>
      </c>
      <c r="N223" s="46">
        <v>0</v>
      </c>
      <c r="O223" s="46">
        <f t="shared" si="7"/>
        <v>511.67025000000001</v>
      </c>
    </row>
    <row r="224" spans="1:16">
      <c r="A224" s="43">
        <v>3923</v>
      </c>
      <c r="B224" s="43" t="s">
        <v>334</v>
      </c>
      <c r="C224" s="46"/>
      <c r="D224" s="46">
        <v>0</v>
      </c>
      <c r="E224" s="46">
        <v>650.6</v>
      </c>
      <c r="F224" s="45">
        <v>4748</v>
      </c>
      <c r="G224" s="46">
        <v>325.3</v>
      </c>
      <c r="H224" s="46">
        <v>325.3</v>
      </c>
      <c r="I224" s="46"/>
      <c r="J224" s="46">
        <v>0</v>
      </c>
      <c r="K224" s="46">
        <v>0</v>
      </c>
      <c r="L224" s="46">
        <v>0</v>
      </c>
      <c r="M224" s="46">
        <v>0</v>
      </c>
      <c r="N224" s="46">
        <v>0</v>
      </c>
      <c r="O224" s="46">
        <f t="shared" si="7"/>
        <v>6049.2000000000007</v>
      </c>
    </row>
    <row r="225" spans="1:16">
      <c r="A225" s="43">
        <v>3924</v>
      </c>
      <c r="B225" s="43" t="s">
        <v>335</v>
      </c>
      <c r="C225" s="46"/>
      <c r="D225" s="46"/>
      <c r="E225" s="46">
        <v>0</v>
      </c>
      <c r="F225" s="45">
        <v>15447.48</v>
      </c>
      <c r="G225" s="46">
        <v>0</v>
      </c>
      <c r="H225" s="46">
        <v>-7723.74</v>
      </c>
      <c r="I225" s="46"/>
      <c r="J225" s="46">
        <v>0</v>
      </c>
      <c r="K225" s="46">
        <v>0</v>
      </c>
      <c r="L225" s="46">
        <v>0</v>
      </c>
      <c r="M225" s="46">
        <v>0</v>
      </c>
      <c r="N225" s="46">
        <v>0</v>
      </c>
      <c r="O225" s="46">
        <f t="shared" si="7"/>
        <v>7723.74</v>
      </c>
    </row>
    <row r="226" spans="1:16">
      <c r="A226" s="43">
        <v>3981</v>
      </c>
      <c r="B226" s="43" t="s">
        <v>336</v>
      </c>
      <c r="C226" s="46">
        <v>40764</v>
      </c>
      <c r="D226" s="46">
        <v>20781</v>
      </c>
      <c r="E226" s="46">
        <v>25026</v>
      </c>
      <c r="F226" s="45">
        <v>24232</v>
      </c>
      <c r="G226" s="45">
        <v>21982</v>
      </c>
      <c r="H226" s="46">
        <v>26941</v>
      </c>
      <c r="I226" s="46">
        <v>19290</v>
      </c>
      <c r="J226" s="46">
        <v>23077.254375000004</v>
      </c>
      <c r="K226" s="46">
        <v>18008.014500000001</v>
      </c>
      <c r="L226" s="46">
        <v>24421.257000000001</v>
      </c>
      <c r="M226" s="46">
        <v>20083.636125000005</v>
      </c>
      <c r="N226" s="46">
        <v>19591.645500000002</v>
      </c>
      <c r="O226" s="46">
        <f t="shared" si="7"/>
        <v>284197.8075</v>
      </c>
    </row>
    <row r="227" spans="1:16">
      <c r="A227" s="43">
        <v>3993</v>
      </c>
      <c r="B227" s="43" t="s">
        <v>337</v>
      </c>
      <c r="C227" s="46">
        <v>3069.36</v>
      </c>
      <c r="D227" s="46">
        <v>3006.72</v>
      </c>
      <c r="E227" s="46">
        <v>3069.36</v>
      </c>
      <c r="F227" s="45">
        <v>3069.36</v>
      </c>
      <c r="G227" s="45">
        <v>4572.72</v>
      </c>
      <c r="H227" s="46">
        <v>4510.08</v>
      </c>
      <c r="I227" s="46">
        <v>2414.36</v>
      </c>
      <c r="J227" s="46">
        <v>3069.36</v>
      </c>
      <c r="K227" s="46">
        <v>6192.9000000000005</v>
      </c>
      <c r="L227" s="46">
        <v>3069.36</v>
      </c>
      <c r="M227" s="46">
        <v>6192.9000000000005</v>
      </c>
      <c r="N227" s="46">
        <v>6192.9000000000005</v>
      </c>
      <c r="O227" s="46">
        <f t="shared" si="7"/>
        <v>48429.380000000005</v>
      </c>
    </row>
    <row r="228" spans="1:16">
      <c r="A228" s="43">
        <v>5671</v>
      </c>
      <c r="B228" s="43" t="s">
        <v>294</v>
      </c>
      <c r="C228" s="46"/>
      <c r="D228" s="46"/>
      <c r="E228" s="46">
        <v>7995.99</v>
      </c>
      <c r="F228" s="45">
        <v>53349.440000000002</v>
      </c>
      <c r="G228" s="46">
        <v>0</v>
      </c>
      <c r="H228" s="46"/>
      <c r="I228" s="46"/>
      <c r="J228" s="46">
        <v>0</v>
      </c>
      <c r="K228" s="46">
        <v>0</v>
      </c>
      <c r="L228" s="46">
        <v>0</v>
      </c>
      <c r="M228" s="46">
        <v>0</v>
      </c>
      <c r="N228" s="46">
        <v>0</v>
      </c>
      <c r="O228" s="46">
        <f t="shared" si="7"/>
        <v>61345.43</v>
      </c>
    </row>
    <row r="229" spans="1:16">
      <c r="A229" s="43">
        <v>6122</v>
      </c>
      <c r="B229" s="43" t="s">
        <v>338</v>
      </c>
      <c r="C229" s="46"/>
      <c r="D229" s="46"/>
      <c r="E229" s="46"/>
      <c r="F229" s="46">
        <v>0</v>
      </c>
      <c r="G229" s="46">
        <v>0</v>
      </c>
      <c r="H229" s="46"/>
      <c r="I229" s="46"/>
      <c r="J229" s="46">
        <v>0</v>
      </c>
      <c r="K229" s="46">
        <v>0</v>
      </c>
      <c r="L229" s="46">
        <v>0</v>
      </c>
      <c r="M229" s="46">
        <v>0</v>
      </c>
      <c r="N229" s="46">
        <v>0</v>
      </c>
      <c r="O229" s="46">
        <f t="shared" si="7"/>
        <v>0</v>
      </c>
    </row>
    <row r="230" spans="1:16">
      <c r="A230" s="43">
        <v>6123</v>
      </c>
      <c r="B230" s="43" t="s">
        <v>339</v>
      </c>
      <c r="C230" s="46"/>
      <c r="D230" s="46"/>
      <c r="E230" s="46"/>
      <c r="F230" s="46">
        <v>0</v>
      </c>
      <c r="G230" s="46">
        <v>0</v>
      </c>
      <c r="H230" s="46"/>
      <c r="I230" s="46"/>
      <c r="J230" s="46">
        <v>0</v>
      </c>
      <c r="K230" s="46">
        <v>0</v>
      </c>
      <c r="L230" s="46">
        <v>0</v>
      </c>
      <c r="M230" s="46">
        <v>0</v>
      </c>
      <c r="N230" s="46">
        <v>0</v>
      </c>
      <c r="O230" s="46">
        <f t="shared" si="7"/>
        <v>0</v>
      </c>
    </row>
    <row r="231" spans="1:16">
      <c r="A231" s="43">
        <v>5110</v>
      </c>
      <c r="B231" s="43" t="s">
        <v>340</v>
      </c>
      <c r="C231" s="46"/>
      <c r="D231" s="46">
        <v>20435</v>
      </c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>
        <f t="shared" si="7"/>
        <v>20435</v>
      </c>
    </row>
    <row r="232" spans="1:16">
      <c r="A232" s="43">
        <v>5152</v>
      </c>
      <c r="B232" s="43" t="s">
        <v>341</v>
      </c>
      <c r="C232" s="46">
        <v>0</v>
      </c>
      <c r="D232" s="46"/>
      <c r="E232" s="46"/>
      <c r="F232" s="46">
        <v>0</v>
      </c>
      <c r="G232" s="46"/>
      <c r="H232" s="46">
        <v>0</v>
      </c>
      <c r="I232" s="46"/>
      <c r="J232" s="46"/>
      <c r="K232" s="46"/>
      <c r="L232" s="46"/>
      <c r="M232" s="46"/>
      <c r="N232" s="46"/>
      <c r="O232" s="46">
        <f t="shared" si="7"/>
        <v>0</v>
      </c>
    </row>
    <row r="233" spans="1:16">
      <c r="A233" s="43"/>
      <c r="B233" s="43" t="s">
        <v>342</v>
      </c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>
        <f t="shared" si="7"/>
        <v>0</v>
      </c>
    </row>
    <row r="234" spans="1:16">
      <c r="A234" s="43"/>
      <c r="B234" s="43" t="s">
        <v>343</v>
      </c>
      <c r="C234" s="46">
        <v>0</v>
      </c>
      <c r="D234" s="46"/>
      <c r="E234" s="46"/>
      <c r="F234" s="46">
        <v>0</v>
      </c>
      <c r="G234" s="46">
        <v>0</v>
      </c>
      <c r="H234" s="46"/>
      <c r="I234" s="46"/>
      <c r="J234" s="46">
        <v>0</v>
      </c>
      <c r="K234" s="46">
        <v>0</v>
      </c>
      <c r="L234" s="46">
        <v>0</v>
      </c>
      <c r="M234" s="46">
        <v>0</v>
      </c>
      <c r="N234" s="46">
        <v>0</v>
      </c>
      <c r="O234" s="46">
        <f t="shared" si="7"/>
        <v>0</v>
      </c>
    </row>
    <row r="235" spans="1:16">
      <c r="A235" s="43"/>
      <c r="B235" s="43" t="s">
        <v>344</v>
      </c>
      <c r="C235" s="46"/>
      <c r="D235" s="46">
        <v>77301.279999999999</v>
      </c>
      <c r="E235" s="46"/>
      <c r="F235" s="46">
        <v>0</v>
      </c>
      <c r="G235" s="45">
        <v>1317922.3600000001</v>
      </c>
      <c r="H235" s="46">
        <v>0</v>
      </c>
      <c r="I235" s="46">
        <v>77301.289999999994</v>
      </c>
      <c r="J235" s="46">
        <v>210000</v>
      </c>
      <c r="K235" s="46">
        <v>210000</v>
      </c>
      <c r="L235" s="46">
        <v>210000</v>
      </c>
      <c r="M235" s="46">
        <v>210000</v>
      </c>
      <c r="N235" s="46">
        <v>210000</v>
      </c>
      <c r="O235" s="46">
        <f t="shared" si="7"/>
        <v>2522524.9300000002</v>
      </c>
    </row>
    <row r="236" spans="1:16" ht="39">
      <c r="A236" s="43" t="s">
        <v>345</v>
      </c>
      <c r="B236" s="43" t="s">
        <v>304</v>
      </c>
      <c r="C236" s="44">
        <f t="shared" ref="C236:N236" si="8">SUM(C183:C235)</f>
        <v>878879.6399999999</v>
      </c>
      <c r="D236" s="44">
        <f t="shared" si="8"/>
        <v>1048100.67</v>
      </c>
      <c r="E236" s="44">
        <f t="shared" si="8"/>
        <v>1383725.5600000003</v>
      </c>
      <c r="F236" s="44">
        <f>SUM(F183:F235)</f>
        <v>1118552.32</v>
      </c>
      <c r="G236" s="44">
        <f>SUM(G183:G235)</f>
        <v>2459533.31</v>
      </c>
      <c r="H236" s="44">
        <f>SUM(H183:H235)</f>
        <v>1257773.4100000004</v>
      </c>
      <c r="I236" s="44">
        <f>SUM(I183:I235)</f>
        <v>1136912.6400000004</v>
      </c>
      <c r="J236" s="44">
        <f t="shared" si="8"/>
        <v>1204923.1635075002</v>
      </c>
      <c r="K236" s="44">
        <f t="shared" si="8"/>
        <v>1237298.7785337502</v>
      </c>
      <c r="L236" s="44">
        <f t="shared" si="8"/>
        <v>1186225.9084787504</v>
      </c>
      <c r="M236" s="44">
        <f t="shared" si="8"/>
        <v>1281957.20175375</v>
      </c>
      <c r="N236" s="44">
        <f t="shared" si="8"/>
        <v>1151403.2050512498</v>
      </c>
      <c r="O236" s="44">
        <f>SUM(O183:O235)</f>
        <v>15345285.807325</v>
      </c>
      <c r="P236" s="44"/>
    </row>
    <row r="237" spans="1:16">
      <c r="A237" s="41"/>
      <c r="C237" s="46"/>
      <c r="D237" s="46"/>
      <c r="E237" s="46"/>
      <c r="J237" s="46"/>
      <c r="K237" s="46"/>
      <c r="L237" s="46"/>
      <c r="M237" s="46"/>
      <c r="N237" s="46"/>
      <c r="O237" s="46"/>
    </row>
    <row r="238" spans="1:16">
      <c r="A238" s="40">
        <v>500</v>
      </c>
      <c r="B238" s="40" t="s">
        <v>346</v>
      </c>
      <c r="C238" s="47"/>
      <c r="D238" s="47"/>
      <c r="E238" s="47"/>
      <c r="F238" s="41"/>
      <c r="G238" s="41"/>
      <c r="H238" s="41"/>
      <c r="I238" s="41"/>
      <c r="J238" s="46"/>
      <c r="K238" s="46"/>
      <c r="L238" s="46"/>
      <c r="M238" s="46"/>
      <c r="N238" s="46"/>
      <c r="O238" s="46"/>
    </row>
    <row r="239" spans="1:16">
      <c r="A239" s="43">
        <v>1131</v>
      </c>
      <c r="B239" s="43" t="s">
        <v>210</v>
      </c>
      <c r="C239" s="46">
        <v>137002.57</v>
      </c>
      <c r="D239" s="46">
        <v>184805.81</v>
      </c>
      <c r="E239" s="46">
        <v>148359.82</v>
      </c>
      <c r="F239" s="45">
        <v>147789.99</v>
      </c>
      <c r="G239" s="45">
        <v>187426.1</v>
      </c>
      <c r="H239" s="46">
        <v>150043.96</v>
      </c>
      <c r="I239" s="46">
        <v>144092.84</v>
      </c>
      <c r="J239" s="46">
        <v>169963.92637875004</v>
      </c>
      <c r="K239" s="46">
        <v>211719.22860375</v>
      </c>
      <c r="L239" s="46">
        <v>163280.73730500002</v>
      </c>
      <c r="M239" s="46">
        <v>171137.72339999999</v>
      </c>
      <c r="N239" s="46">
        <v>212143.97279250002</v>
      </c>
      <c r="O239" s="46">
        <f>SUM(C239:N239)</f>
        <v>2027766.6784799998</v>
      </c>
    </row>
    <row r="240" spans="1:16">
      <c r="A240" s="43">
        <v>1311</v>
      </c>
      <c r="B240" s="43" t="s">
        <v>212</v>
      </c>
      <c r="C240" s="46">
        <v>0</v>
      </c>
      <c r="D240" s="46">
        <v>0</v>
      </c>
      <c r="E240" s="46">
        <v>0</v>
      </c>
      <c r="F240" s="45">
        <v>0</v>
      </c>
      <c r="G240" s="46">
        <v>0</v>
      </c>
      <c r="H240" s="46">
        <v>0</v>
      </c>
      <c r="I240" s="46">
        <v>0</v>
      </c>
      <c r="J240" s="46">
        <v>0</v>
      </c>
      <c r="K240" s="46">
        <v>0</v>
      </c>
      <c r="L240" s="46">
        <v>0</v>
      </c>
      <c r="M240" s="46">
        <v>0</v>
      </c>
      <c r="N240" s="46">
        <v>0</v>
      </c>
      <c r="O240" s="46">
        <f t="shared" ref="O240:O265" si="9">SUM(C240:N240)</f>
        <v>0</v>
      </c>
    </row>
    <row r="241" spans="1:15">
      <c r="A241" s="43">
        <v>1322</v>
      </c>
      <c r="B241" s="43" t="s">
        <v>213</v>
      </c>
      <c r="C241" s="46">
        <v>2666.6</v>
      </c>
      <c r="D241" s="46">
        <v>3938.79</v>
      </c>
      <c r="E241" s="46">
        <v>3301.23</v>
      </c>
      <c r="F241" s="45">
        <v>3173.16</v>
      </c>
      <c r="G241" s="45">
        <v>4553.55</v>
      </c>
      <c r="H241" s="46">
        <v>2678.52</v>
      </c>
      <c r="I241" s="46">
        <v>2977.59</v>
      </c>
      <c r="J241" s="46">
        <v>3521.7846562500008</v>
      </c>
      <c r="K241" s="46">
        <v>3339.1345837499998</v>
      </c>
      <c r="L241" s="46">
        <v>3751.1680500000002</v>
      </c>
      <c r="M241" s="46">
        <v>3175.1454262500001</v>
      </c>
      <c r="N241" s="46">
        <v>5162.9727712500016</v>
      </c>
      <c r="O241" s="46">
        <f t="shared" si="9"/>
        <v>42239.645487499998</v>
      </c>
    </row>
    <row r="242" spans="1:15">
      <c r="A242" s="43">
        <v>1323</v>
      </c>
      <c r="B242" s="43" t="s">
        <v>214</v>
      </c>
      <c r="C242" s="46">
        <v>20437.080000000002</v>
      </c>
      <c r="D242" s="46">
        <v>25473.03</v>
      </c>
      <c r="E242" s="46">
        <v>20976.53</v>
      </c>
      <c r="F242" s="45">
        <v>20299.87</v>
      </c>
      <c r="G242" s="45">
        <v>20976.53</v>
      </c>
      <c r="H242" s="46">
        <v>20299.87</v>
      </c>
      <c r="I242" s="46">
        <v>20299.87</v>
      </c>
      <c r="J242" s="46">
        <v>23609.970247500005</v>
      </c>
      <c r="K242" s="46">
        <v>22848.357183750002</v>
      </c>
      <c r="L242" s="46">
        <v>23609.970247500005</v>
      </c>
      <c r="M242" s="46">
        <v>23320.30932</v>
      </c>
      <c r="N242" s="46">
        <v>37441.065375000006</v>
      </c>
      <c r="O242" s="46">
        <f t="shared" si="9"/>
        <v>279592.45237374998</v>
      </c>
    </row>
    <row r="243" spans="1:15">
      <c r="A243" s="43">
        <v>1325</v>
      </c>
      <c r="B243" s="43" t="s">
        <v>216</v>
      </c>
      <c r="C243" s="46">
        <v>5458.56</v>
      </c>
      <c r="D243" s="46">
        <v>6870.78</v>
      </c>
      <c r="E243" s="46">
        <v>5761.23</v>
      </c>
      <c r="F243" s="45">
        <v>5575.38</v>
      </c>
      <c r="G243" s="45">
        <v>5761.23</v>
      </c>
      <c r="H243" s="46">
        <v>5575.38</v>
      </c>
      <c r="I243" s="46">
        <v>5575.38</v>
      </c>
      <c r="J243" s="46">
        <v>6475.4879962500008</v>
      </c>
      <c r="K243" s="46">
        <v>6266.6061412500012</v>
      </c>
      <c r="L243" s="46">
        <v>6475.4879962500008</v>
      </c>
      <c r="M243" s="46">
        <v>6411.332418750002</v>
      </c>
      <c r="N243" s="46">
        <v>6625.0415700000003</v>
      </c>
      <c r="O243" s="46">
        <f t="shared" si="9"/>
        <v>72831.896122499995</v>
      </c>
    </row>
    <row r="244" spans="1:15">
      <c r="A244" s="43">
        <v>1332</v>
      </c>
      <c r="B244" s="43" t="s">
        <v>217</v>
      </c>
      <c r="C244" s="46"/>
      <c r="D244" s="46"/>
      <c r="E244" s="46">
        <v>0</v>
      </c>
      <c r="F244" s="46">
        <v>0</v>
      </c>
      <c r="G244" s="46">
        <v>0</v>
      </c>
      <c r="H244" s="46"/>
      <c r="I244" s="46"/>
      <c r="J244" s="46">
        <v>3925.0317487500006</v>
      </c>
      <c r="K244" s="46">
        <v>6040.4872500000001</v>
      </c>
      <c r="L244" s="46">
        <v>4175.1597824999999</v>
      </c>
      <c r="M244" s="46">
        <v>423.59814000000006</v>
      </c>
      <c r="N244" s="46">
        <v>0</v>
      </c>
      <c r="O244" s="46">
        <f t="shared" si="9"/>
        <v>14564.276921250001</v>
      </c>
    </row>
    <row r="245" spans="1:15">
      <c r="A245" s="43">
        <v>1336</v>
      </c>
      <c r="B245" s="43" t="s">
        <v>218</v>
      </c>
      <c r="C245" s="46">
        <v>9952.34</v>
      </c>
      <c r="D245" s="46">
        <v>5695.97</v>
      </c>
      <c r="E245" s="46">
        <v>4831.7299999999996</v>
      </c>
      <c r="F245" s="45">
        <v>24671.81</v>
      </c>
      <c r="G245" s="45">
        <v>6655.03</v>
      </c>
      <c r="H245" s="46"/>
      <c r="I245" s="46"/>
      <c r="J245" s="46">
        <v>0</v>
      </c>
      <c r="K245" s="46">
        <v>5175.4751212500014</v>
      </c>
      <c r="L245" s="46">
        <v>0</v>
      </c>
      <c r="M245" s="46">
        <v>9837.1152337500007</v>
      </c>
      <c r="N245" s="46">
        <v>11784.055263750002</v>
      </c>
      <c r="O245" s="46">
        <f t="shared" si="9"/>
        <v>78603.525618750005</v>
      </c>
    </row>
    <row r="246" spans="1:15">
      <c r="A246" s="43">
        <v>1337</v>
      </c>
      <c r="B246" s="43" t="s">
        <v>219</v>
      </c>
      <c r="C246" s="46"/>
      <c r="D246" s="46"/>
      <c r="E246" s="46">
        <v>43175.57</v>
      </c>
      <c r="F246" s="45">
        <v>0</v>
      </c>
      <c r="G246" s="46">
        <v>0</v>
      </c>
      <c r="H246" s="46"/>
      <c r="I246" s="46"/>
      <c r="J246" s="46">
        <v>0</v>
      </c>
      <c r="K246" s="46">
        <v>0</v>
      </c>
      <c r="L246" s="46">
        <v>0</v>
      </c>
      <c r="M246" s="46">
        <v>0</v>
      </c>
      <c r="N246" s="46">
        <v>0</v>
      </c>
      <c r="O246" s="46">
        <f t="shared" si="9"/>
        <v>43175.57</v>
      </c>
    </row>
    <row r="247" spans="1:15">
      <c r="A247" s="43">
        <v>1338</v>
      </c>
      <c r="B247" s="43" t="s">
        <v>220</v>
      </c>
      <c r="C247" s="46"/>
      <c r="D247" s="46"/>
      <c r="E247" s="46"/>
      <c r="F247" s="46">
        <v>0</v>
      </c>
      <c r="G247" s="46">
        <v>0</v>
      </c>
      <c r="H247" s="46">
        <v>0</v>
      </c>
      <c r="I247" s="46"/>
      <c r="J247" s="46">
        <v>562.90673250000009</v>
      </c>
      <c r="K247" s="46">
        <v>545.73915375000001</v>
      </c>
      <c r="L247" s="46">
        <v>0</v>
      </c>
      <c r="M247" s="46">
        <v>0</v>
      </c>
      <c r="N247" s="46">
        <v>0</v>
      </c>
      <c r="O247" s="46">
        <f t="shared" si="9"/>
        <v>1108.6458862500001</v>
      </c>
    </row>
    <row r="248" spans="1:15">
      <c r="A248" s="43">
        <v>1411</v>
      </c>
      <c r="B248" s="43" t="s">
        <v>221</v>
      </c>
      <c r="C248" s="46">
        <v>27159.31</v>
      </c>
      <c r="D248" s="46">
        <v>23762.66</v>
      </c>
      <c r="E248" s="46">
        <v>27072.81</v>
      </c>
      <c r="F248" s="45">
        <v>24467.81</v>
      </c>
      <c r="G248" s="45">
        <v>27276.28</v>
      </c>
      <c r="H248" s="46">
        <v>27276.28</v>
      </c>
      <c r="I248" s="46">
        <v>27653.06</v>
      </c>
      <c r="J248" s="46">
        <v>31939.476486750005</v>
      </c>
      <c r="K248" s="46">
        <v>33638.975275500001</v>
      </c>
      <c r="L248" s="46">
        <v>29404.154367000006</v>
      </c>
      <c r="M248" s="46">
        <v>30232.592932500007</v>
      </c>
      <c r="N248" s="46">
        <v>17957.449329750001</v>
      </c>
      <c r="O248" s="46">
        <f t="shared" si="9"/>
        <v>327840.85839149996</v>
      </c>
    </row>
    <row r="249" spans="1:15">
      <c r="A249" s="43">
        <v>1421</v>
      </c>
      <c r="B249" s="43" t="s">
        <v>222</v>
      </c>
      <c r="C249" s="46"/>
      <c r="D249" s="46">
        <v>19285.54</v>
      </c>
      <c r="E249" s="46"/>
      <c r="F249" s="45">
        <v>21535.9</v>
      </c>
      <c r="G249" s="46">
        <v>0</v>
      </c>
      <c r="H249" s="46">
        <v>24803.11</v>
      </c>
      <c r="I249" s="46"/>
      <c r="J249" s="46">
        <v>27380.233156500002</v>
      </c>
      <c r="K249" s="46">
        <v>0</v>
      </c>
      <c r="L249" s="46">
        <v>25022.499311250005</v>
      </c>
      <c r="M249" s="46">
        <v>0</v>
      </c>
      <c r="N249" s="46">
        <v>23150.213525250005</v>
      </c>
      <c r="O249" s="46">
        <f t="shared" si="9"/>
        <v>141177.49599300002</v>
      </c>
    </row>
    <row r="250" spans="1:15">
      <c r="A250" s="43">
        <v>1431</v>
      </c>
      <c r="B250" s="43" t="s">
        <v>223</v>
      </c>
      <c r="C250" s="46"/>
      <c r="D250" s="46">
        <v>19805.86</v>
      </c>
      <c r="E250" s="46"/>
      <c r="F250" s="45">
        <v>22088.84</v>
      </c>
      <c r="G250" s="46">
        <v>0</v>
      </c>
      <c r="H250" s="46">
        <v>25466.82</v>
      </c>
      <c r="I250" s="46"/>
      <c r="J250" s="46">
        <v>27380.233156500002</v>
      </c>
      <c r="K250" s="46">
        <v>0</v>
      </c>
      <c r="L250" s="46">
        <v>25022.499311250005</v>
      </c>
      <c r="M250" s="46">
        <v>0</v>
      </c>
      <c r="N250" s="46">
        <v>23150.213525250005</v>
      </c>
      <c r="O250" s="46">
        <f t="shared" si="9"/>
        <v>142914.46599300002</v>
      </c>
    </row>
    <row r="251" spans="1:15">
      <c r="A251" s="43">
        <v>1543</v>
      </c>
      <c r="B251" s="43" t="s">
        <v>347</v>
      </c>
      <c r="C251" s="46">
        <v>3351.15</v>
      </c>
      <c r="D251" s="46">
        <v>3351.15</v>
      </c>
      <c r="E251" s="46">
        <v>3351.15</v>
      </c>
      <c r="F251" s="45">
        <v>3351.15</v>
      </c>
      <c r="G251" s="46">
        <v>0</v>
      </c>
      <c r="H251" s="46">
        <v>6397.65</v>
      </c>
      <c r="I251" s="46">
        <v>0</v>
      </c>
      <c r="J251" s="46">
        <v>3641.4</v>
      </c>
      <c r="K251" s="46">
        <v>3641.4</v>
      </c>
      <c r="L251" s="46">
        <v>3641.4</v>
      </c>
      <c r="M251" s="46">
        <v>3641.4</v>
      </c>
      <c r="N251" s="46">
        <v>3641.4</v>
      </c>
      <c r="O251" s="46">
        <f t="shared" si="9"/>
        <v>38009.250000000007</v>
      </c>
    </row>
    <row r="252" spans="1:15">
      <c r="A252" s="43">
        <v>1545</v>
      </c>
      <c r="B252" s="43" t="s">
        <v>225</v>
      </c>
      <c r="C252" s="46">
        <v>22275</v>
      </c>
      <c r="D252" s="46">
        <v>22275</v>
      </c>
      <c r="E252" s="46">
        <v>22275</v>
      </c>
      <c r="F252" s="45">
        <v>22275</v>
      </c>
      <c r="G252" s="45">
        <v>23625</v>
      </c>
      <c r="H252" s="46">
        <v>24300</v>
      </c>
      <c r="I252" s="46">
        <v>22275</v>
      </c>
      <c r="J252" s="46">
        <v>22882.773375000001</v>
      </c>
      <c r="K252" s="46">
        <v>45765.546750000001</v>
      </c>
      <c r="L252" s="46">
        <v>22882.773375000001</v>
      </c>
      <c r="M252" s="46">
        <v>26349.860250000002</v>
      </c>
      <c r="N252" s="46">
        <v>33564.179250000001</v>
      </c>
      <c r="O252" s="46">
        <f t="shared" si="9"/>
        <v>310745.13299999997</v>
      </c>
    </row>
    <row r="253" spans="1:15">
      <c r="A253" s="43">
        <v>1547</v>
      </c>
      <c r="B253" s="43" t="s">
        <v>226</v>
      </c>
      <c r="C253" s="46">
        <v>17779.29</v>
      </c>
      <c r="D253" s="46"/>
      <c r="E253" s="46"/>
      <c r="F253" s="46">
        <v>0</v>
      </c>
      <c r="G253" s="46">
        <v>0</v>
      </c>
      <c r="H253" s="46"/>
      <c r="I253" s="46"/>
      <c r="J253" s="46">
        <v>0</v>
      </c>
      <c r="K253" s="46">
        <v>0</v>
      </c>
      <c r="L253" s="46">
        <v>0</v>
      </c>
      <c r="M253" s="46">
        <v>0</v>
      </c>
      <c r="N253" s="46">
        <v>0</v>
      </c>
      <c r="O253" s="46">
        <f t="shared" si="9"/>
        <v>17779.29</v>
      </c>
    </row>
    <row r="254" spans="1:15">
      <c r="A254" s="43">
        <v>1548</v>
      </c>
      <c r="B254" s="43" t="s">
        <v>227</v>
      </c>
      <c r="C254" s="46"/>
      <c r="D254" s="46"/>
      <c r="E254" s="46"/>
      <c r="F254" s="46">
        <v>0</v>
      </c>
      <c r="G254" s="45">
        <v>19370.05</v>
      </c>
      <c r="H254" s="46"/>
      <c r="I254" s="46"/>
      <c r="J254" s="46">
        <v>0</v>
      </c>
      <c r="K254" s="46">
        <v>0</v>
      </c>
      <c r="L254" s="46">
        <v>0</v>
      </c>
      <c r="M254" s="46">
        <v>0</v>
      </c>
      <c r="N254" s="46">
        <v>0</v>
      </c>
      <c r="O254" s="46">
        <f t="shared" si="9"/>
        <v>19370.05</v>
      </c>
    </row>
    <row r="255" spans="1:15">
      <c r="A255" s="43">
        <v>1592</v>
      </c>
      <c r="B255" s="43" t="s">
        <v>228</v>
      </c>
      <c r="C255" s="46">
        <v>13846.43</v>
      </c>
      <c r="D255" s="46">
        <v>17989.59</v>
      </c>
      <c r="E255" s="46">
        <v>14896.88</v>
      </c>
      <c r="F255" s="45">
        <v>15065.28</v>
      </c>
      <c r="G255" s="45">
        <v>18831.599999999999</v>
      </c>
      <c r="H255" s="46">
        <v>15065.28</v>
      </c>
      <c r="I255" s="46">
        <v>14590.58</v>
      </c>
      <c r="J255" s="46">
        <v>17131.229325000004</v>
      </c>
      <c r="K255" s="46">
        <v>21240.392906250006</v>
      </c>
      <c r="L255" s="46">
        <v>12097.447503750001</v>
      </c>
      <c r="M255" s="46">
        <v>17131.229325000004</v>
      </c>
      <c r="N255" s="46">
        <v>21327.214781250004</v>
      </c>
      <c r="O255" s="46">
        <f t="shared" si="9"/>
        <v>199213.15384124999</v>
      </c>
    </row>
    <row r="256" spans="1:15">
      <c r="A256" s="43">
        <v>1593</v>
      </c>
      <c r="B256" s="43" t="s">
        <v>229</v>
      </c>
      <c r="C256" s="46">
        <v>13846.43</v>
      </c>
      <c r="D256" s="46">
        <v>17989.59</v>
      </c>
      <c r="E256" s="46">
        <v>14896.88</v>
      </c>
      <c r="F256" s="45">
        <v>15065.28</v>
      </c>
      <c r="G256" s="45">
        <v>18831.599999999999</v>
      </c>
      <c r="H256" s="46">
        <v>15065.28</v>
      </c>
      <c r="I256" s="46">
        <v>14590.58</v>
      </c>
      <c r="J256" s="46">
        <v>17131.229325000004</v>
      </c>
      <c r="K256" s="46">
        <v>21240.392906250006</v>
      </c>
      <c r="L256" s="46">
        <v>12097.447503750001</v>
      </c>
      <c r="M256" s="46">
        <v>17131.229325000004</v>
      </c>
      <c r="N256" s="46">
        <v>21327.214781250004</v>
      </c>
      <c r="O256" s="46">
        <f t="shared" si="9"/>
        <v>199213.15384124999</v>
      </c>
    </row>
    <row r="257" spans="1:15">
      <c r="A257" s="43">
        <v>1612</v>
      </c>
      <c r="B257" s="43" t="s">
        <v>230</v>
      </c>
      <c r="C257" s="46">
        <v>3293.9</v>
      </c>
      <c r="D257" s="46">
        <v>149630.72</v>
      </c>
      <c r="E257" s="46">
        <v>4441.54</v>
      </c>
      <c r="F257" s="45">
        <v>3558.41</v>
      </c>
      <c r="G257" s="45">
        <v>4501.78</v>
      </c>
      <c r="H257" s="46">
        <v>3603.49</v>
      </c>
      <c r="I257" s="46">
        <v>3465.48</v>
      </c>
      <c r="J257" s="46">
        <v>6126.7881937500006</v>
      </c>
      <c r="K257" s="46">
        <v>7646.5067175000013</v>
      </c>
      <c r="L257" s="46">
        <v>5624.2631812500003</v>
      </c>
      <c r="M257" s="46">
        <v>6162.003146250001</v>
      </c>
      <c r="N257" s="46">
        <v>7643.9483662500015</v>
      </c>
      <c r="O257" s="46">
        <f t="shared" si="9"/>
        <v>205698.82960500001</v>
      </c>
    </row>
    <row r="258" spans="1:15">
      <c r="A258" s="43">
        <v>2111</v>
      </c>
      <c r="B258" s="43" t="s">
        <v>231</v>
      </c>
      <c r="C258" s="46">
        <v>0</v>
      </c>
      <c r="D258" s="46"/>
      <c r="E258" s="46"/>
      <c r="F258" s="46">
        <v>0</v>
      </c>
      <c r="G258" s="46">
        <v>0</v>
      </c>
      <c r="H258" s="46"/>
      <c r="I258" s="46">
        <v>0</v>
      </c>
      <c r="J258" s="46">
        <v>0</v>
      </c>
      <c r="K258" s="46">
        <v>0</v>
      </c>
      <c r="L258" s="46">
        <v>0</v>
      </c>
      <c r="M258" s="46">
        <v>0</v>
      </c>
      <c r="N258" s="46">
        <v>0</v>
      </c>
      <c r="O258" s="46">
        <f t="shared" si="9"/>
        <v>0</v>
      </c>
    </row>
    <row r="259" spans="1:15">
      <c r="A259" s="43">
        <v>2161</v>
      </c>
      <c r="B259" s="43" t="s">
        <v>232</v>
      </c>
      <c r="C259" s="46">
        <v>0</v>
      </c>
      <c r="D259" s="46"/>
      <c r="E259" s="46"/>
      <c r="F259" s="46">
        <v>0</v>
      </c>
      <c r="G259" s="46">
        <v>0</v>
      </c>
      <c r="H259" s="46"/>
      <c r="I259" s="46">
        <v>0</v>
      </c>
      <c r="J259" s="46">
        <v>0</v>
      </c>
      <c r="K259" s="46">
        <v>0</v>
      </c>
      <c r="L259" s="46">
        <v>0</v>
      </c>
      <c r="M259" s="46">
        <v>0</v>
      </c>
      <c r="N259" s="46">
        <v>0</v>
      </c>
      <c r="O259" s="46">
        <f t="shared" si="9"/>
        <v>0</v>
      </c>
    </row>
    <row r="260" spans="1:15">
      <c r="A260" s="43">
        <v>2712</v>
      </c>
      <c r="B260" s="43" t="s">
        <v>317</v>
      </c>
      <c r="C260" s="46">
        <v>0</v>
      </c>
      <c r="D260" s="46"/>
      <c r="E260" s="46"/>
      <c r="F260" s="46">
        <v>0</v>
      </c>
      <c r="G260" s="46">
        <v>0</v>
      </c>
      <c r="H260" s="46"/>
      <c r="I260" s="46">
        <v>0</v>
      </c>
      <c r="J260" s="46">
        <v>0</v>
      </c>
      <c r="K260" s="46">
        <v>0</v>
      </c>
      <c r="L260" s="46">
        <v>0</v>
      </c>
      <c r="M260" s="46">
        <v>0</v>
      </c>
      <c r="N260" s="46">
        <v>0</v>
      </c>
      <c r="O260" s="46">
        <f t="shared" si="9"/>
        <v>0</v>
      </c>
    </row>
    <row r="261" spans="1:15">
      <c r="A261" s="43">
        <v>2911</v>
      </c>
      <c r="B261" s="43" t="s">
        <v>243</v>
      </c>
      <c r="C261" s="46">
        <v>511.79</v>
      </c>
      <c r="D261" s="46">
        <v>1357.66</v>
      </c>
      <c r="E261" s="46"/>
      <c r="F261" s="45">
        <v>675.35</v>
      </c>
      <c r="G261" s="45">
        <v>448.22</v>
      </c>
      <c r="H261" s="46">
        <v>0</v>
      </c>
      <c r="I261" s="46">
        <v>3615.63</v>
      </c>
      <c r="J261" s="46">
        <v>1000</v>
      </c>
      <c r="K261" s="46">
        <v>0</v>
      </c>
      <c r="L261" s="46">
        <v>1000</v>
      </c>
      <c r="M261" s="46">
        <v>0</v>
      </c>
      <c r="N261" s="46">
        <v>1000</v>
      </c>
      <c r="O261" s="46">
        <f t="shared" si="9"/>
        <v>9608.6500000000015</v>
      </c>
    </row>
    <row r="262" spans="1:15">
      <c r="A262" s="43">
        <v>3341</v>
      </c>
      <c r="B262" s="43" t="s">
        <v>348</v>
      </c>
      <c r="C262" s="46"/>
      <c r="D262" s="46">
        <v>0</v>
      </c>
      <c r="E262" s="46"/>
      <c r="F262" s="46">
        <v>0</v>
      </c>
      <c r="G262" s="46">
        <v>0</v>
      </c>
      <c r="H262" s="46"/>
      <c r="I262" s="46"/>
      <c r="J262" s="46">
        <v>2000</v>
      </c>
      <c r="K262" s="46">
        <v>0</v>
      </c>
      <c r="L262" s="46">
        <v>0</v>
      </c>
      <c r="M262" s="46">
        <v>0</v>
      </c>
      <c r="N262" s="46">
        <v>0</v>
      </c>
      <c r="O262" s="46">
        <f t="shared" si="9"/>
        <v>2000</v>
      </c>
    </row>
    <row r="263" spans="1:15">
      <c r="A263" s="43">
        <v>3471</v>
      </c>
      <c r="B263" s="43" t="s">
        <v>260</v>
      </c>
      <c r="C263" s="46"/>
      <c r="D263" s="46"/>
      <c r="E263" s="46"/>
      <c r="F263" s="46">
        <v>0</v>
      </c>
      <c r="G263" s="46">
        <v>0</v>
      </c>
      <c r="H263" s="46"/>
      <c r="I263" s="46"/>
      <c r="J263" s="46">
        <v>0</v>
      </c>
      <c r="K263" s="46">
        <v>0</v>
      </c>
      <c r="L263" s="46">
        <v>0</v>
      </c>
      <c r="M263" s="46">
        <v>0</v>
      </c>
      <c r="N263" s="46">
        <v>0</v>
      </c>
      <c r="O263" s="46">
        <f t="shared" si="9"/>
        <v>0</v>
      </c>
    </row>
    <row r="264" spans="1:15">
      <c r="A264" s="43">
        <v>3857</v>
      </c>
      <c r="B264" s="43" t="s">
        <v>271</v>
      </c>
      <c r="C264" s="46"/>
      <c r="D264" s="46">
        <v>0</v>
      </c>
      <c r="E264" s="46"/>
      <c r="F264" s="46">
        <v>0</v>
      </c>
      <c r="G264" s="45">
        <v>340</v>
      </c>
      <c r="H264" s="46"/>
      <c r="I264" s="46"/>
      <c r="J264" s="46">
        <v>0</v>
      </c>
      <c r="K264" s="46">
        <v>0</v>
      </c>
      <c r="L264" s="46">
        <v>0</v>
      </c>
      <c r="M264" s="46">
        <v>0</v>
      </c>
      <c r="N264" s="46">
        <v>0</v>
      </c>
      <c r="O264" s="46">
        <f t="shared" si="9"/>
        <v>340</v>
      </c>
    </row>
    <row r="265" spans="1:15">
      <c r="A265" s="43">
        <v>5671</v>
      </c>
      <c r="B265" s="43" t="s">
        <v>294</v>
      </c>
      <c r="C265" s="46">
        <v>0</v>
      </c>
      <c r="D265" s="46"/>
      <c r="E265" s="46">
        <v>2110.77</v>
      </c>
      <c r="F265" s="46">
        <v>0</v>
      </c>
      <c r="G265" s="46">
        <v>0</v>
      </c>
      <c r="H265" s="46"/>
      <c r="I265" s="46">
        <v>0</v>
      </c>
      <c r="J265" s="46">
        <v>8000</v>
      </c>
      <c r="K265" s="46">
        <v>0</v>
      </c>
      <c r="L265" s="46">
        <v>0</v>
      </c>
      <c r="M265" s="46">
        <v>0</v>
      </c>
      <c r="N265" s="46">
        <v>0</v>
      </c>
      <c r="O265" s="46">
        <f t="shared" si="9"/>
        <v>10110.77</v>
      </c>
    </row>
    <row r="266" spans="1:15" ht="39">
      <c r="A266" s="43" t="s">
        <v>349</v>
      </c>
      <c r="B266" s="43" t="s">
        <v>346</v>
      </c>
      <c r="C266" s="44">
        <f t="shared" ref="C266:N266" si="10">SUM(C239:C265)</f>
        <v>277580.45</v>
      </c>
      <c r="D266" s="44">
        <f t="shared" si="10"/>
        <v>502232.15000000008</v>
      </c>
      <c r="E266" s="44">
        <f t="shared" si="10"/>
        <v>315451.14000000007</v>
      </c>
      <c r="F266" s="44">
        <f t="shared" si="10"/>
        <v>329593.23000000004</v>
      </c>
      <c r="G266" s="44">
        <f t="shared" si="10"/>
        <v>338596.96999999991</v>
      </c>
      <c r="H266" s="44">
        <f t="shared" si="10"/>
        <v>320575.64000000007</v>
      </c>
      <c r="I266" s="44">
        <f t="shared" si="10"/>
        <v>259136.00999999998</v>
      </c>
      <c r="J266" s="44">
        <f t="shared" si="10"/>
        <v>372672.47077850014</v>
      </c>
      <c r="K266" s="44">
        <f t="shared" si="10"/>
        <v>389108.24259300006</v>
      </c>
      <c r="L266" s="44">
        <f t="shared" si="10"/>
        <v>338085.00793450006</v>
      </c>
      <c r="M266" s="44">
        <f t="shared" si="10"/>
        <v>314953.5389175</v>
      </c>
      <c r="N266" s="44">
        <f t="shared" si="10"/>
        <v>425918.94133150013</v>
      </c>
      <c r="O266" s="44">
        <f>SUM(O239:O265)</f>
        <v>4183903.7915549995</v>
      </c>
    </row>
    <row r="267" spans="1:15">
      <c r="A267" s="41"/>
      <c r="C267" s="46"/>
      <c r="D267" s="46"/>
      <c r="E267" s="46"/>
      <c r="J267" s="46"/>
      <c r="K267" s="46"/>
      <c r="L267" s="46"/>
      <c r="M267" s="46"/>
      <c r="N267" s="46"/>
      <c r="O267" s="46"/>
    </row>
    <row r="268" spans="1:15">
      <c r="A268" s="40">
        <v>600</v>
      </c>
      <c r="B268" s="40" t="s">
        <v>155</v>
      </c>
      <c r="C268" s="47"/>
      <c r="D268" s="47"/>
      <c r="E268" s="47"/>
      <c r="F268" s="41"/>
      <c r="G268" s="41"/>
      <c r="H268" s="41"/>
      <c r="I268" s="41"/>
      <c r="J268" s="46"/>
      <c r="K268" s="46"/>
      <c r="L268" s="46"/>
      <c r="M268" s="46"/>
      <c r="N268" s="46"/>
      <c r="O268" s="46"/>
    </row>
    <row r="269" spans="1:15">
      <c r="A269" s="43">
        <v>1131</v>
      </c>
      <c r="B269" s="43" t="s">
        <v>210</v>
      </c>
      <c r="C269" s="46">
        <v>38632.660000000003</v>
      </c>
      <c r="D269" s="46">
        <v>52701.34</v>
      </c>
      <c r="E269" s="46">
        <v>38455.480000000003</v>
      </c>
      <c r="F269" s="45">
        <v>39896.480000000003</v>
      </c>
      <c r="G269" s="45">
        <v>52348.82</v>
      </c>
      <c r="H269" s="46">
        <v>39784.620000000003</v>
      </c>
      <c r="I269" s="46">
        <v>42439.24</v>
      </c>
      <c r="J269" s="46">
        <v>33477.496290000003</v>
      </c>
      <c r="K269" s="46">
        <v>39724.538568750009</v>
      </c>
      <c r="L269" s="46">
        <v>33278.963602500007</v>
      </c>
      <c r="M269" s="46">
        <v>33278.963602500007</v>
      </c>
      <c r="N269" s="46">
        <v>41449.8049875</v>
      </c>
      <c r="O269" s="46">
        <f>SUM(C269:N269)</f>
        <v>485468.40705125005</v>
      </c>
    </row>
    <row r="270" spans="1:15">
      <c r="A270" s="43">
        <v>1221</v>
      </c>
      <c r="B270" s="43" t="s">
        <v>211</v>
      </c>
      <c r="C270" s="46">
        <v>10749.09</v>
      </c>
      <c r="D270" s="46">
        <v>10597.67</v>
      </c>
      <c r="E270" s="46">
        <v>5444.72</v>
      </c>
      <c r="F270" s="45">
        <v>14340.17</v>
      </c>
      <c r="G270" s="45">
        <v>4591.49</v>
      </c>
      <c r="H270" s="46">
        <v>6077.26</v>
      </c>
      <c r="I270" s="46">
        <v>0</v>
      </c>
      <c r="J270" s="46">
        <v>7476.6634425000002</v>
      </c>
      <c r="K270" s="46">
        <v>8715.1369725000004</v>
      </c>
      <c r="L270" s="46">
        <v>7953.0029775000003</v>
      </c>
      <c r="M270" s="46">
        <v>8905.6704712500014</v>
      </c>
      <c r="N270" s="46">
        <v>9096.2039700000005</v>
      </c>
      <c r="O270" s="46">
        <f t="shared" ref="O270:O306" si="11">SUM(C270:N270)</f>
        <v>93947.077833750009</v>
      </c>
    </row>
    <row r="271" spans="1:15">
      <c r="A271" s="43">
        <v>1322</v>
      </c>
      <c r="B271" s="43" t="s">
        <v>213</v>
      </c>
      <c r="C271" s="46">
        <v>1306.73</v>
      </c>
      <c r="D271" s="46">
        <v>1871.92</v>
      </c>
      <c r="E271" s="46">
        <v>1528.03</v>
      </c>
      <c r="F271" s="45">
        <v>1373.23</v>
      </c>
      <c r="G271" s="45">
        <v>2108.0500000000002</v>
      </c>
      <c r="H271" s="46">
        <v>1450.65</v>
      </c>
      <c r="I271" s="46">
        <v>1656.67</v>
      </c>
      <c r="J271" s="46">
        <v>1390.5650808</v>
      </c>
      <c r="K271" s="46">
        <v>1363.6100142000003</v>
      </c>
      <c r="L271" s="46">
        <v>1911.2166486000003</v>
      </c>
      <c r="M271" s="46">
        <v>1559.1801078000003</v>
      </c>
      <c r="N271" s="46">
        <v>1765.3299678000001</v>
      </c>
      <c r="O271" s="46">
        <f t="shared" si="11"/>
        <v>19285.181819200003</v>
      </c>
    </row>
    <row r="272" spans="1:15">
      <c r="A272" s="43">
        <v>1323</v>
      </c>
      <c r="B272" s="43" t="s">
        <v>214</v>
      </c>
      <c r="C272" s="46">
        <v>4723.66</v>
      </c>
      <c r="D272" s="46">
        <v>5276.73</v>
      </c>
      <c r="E272" s="46">
        <v>4523.9399999999996</v>
      </c>
      <c r="F272" s="45">
        <v>4112.62</v>
      </c>
      <c r="G272" s="45">
        <v>4546.04</v>
      </c>
      <c r="H272" s="46">
        <v>4355.8999999999996</v>
      </c>
      <c r="I272" s="46">
        <v>4664.79</v>
      </c>
      <c r="J272" s="46">
        <v>3002.5143666000004</v>
      </c>
      <c r="K272" s="46">
        <v>2905.6628286</v>
      </c>
      <c r="L272" s="46">
        <v>3002.5143666000004</v>
      </c>
      <c r="M272" s="46">
        <v>2905.6498632000003</v>
      </c>
      <c r="N272" s="46">
        <v>3256.0138674</v>
      </c>
      <c r="O272" s="46">
        <f t="shared" si="11"/>
        <v>47276.035292399996</v>
      </c>
    </row>
    <row r="273" spans="1:15">
      <c r="A273" s="45">
        <v>1324</v>
      </c>
      <c r="B273" s="45" t="s">
        <v>215</v>
      </c>
      <c r="C273" s="46"/>
      <c r="D273" s="46">
        <v>1157.26</v>
      </c>
      <c r="E273" s="46">
        <v>289.52</v>
      </c>
      <c r="F273" s="46">
        <v>0</v>
      </c>
      <c r="G273" s="46"/>
      <c r="H273" s="46"/>
      <c r="I273" s="46"/>
      <c r="J273" s="46"/>
      <c r="K273" s="46"/>
      <c r="L273" s="46"/>
      <c r="M273" s="46"/>
      <c r="N273" s="46"/>
      <c r="O273" s="46">
        <f t="shared" si="11"/>
        <v>1446.78</v>
      </c>
    </row>
    <row r="274" spans="1:15">
      <c r="A274" s="43">
        <v>1325</v>
      </c>
      <c r="B274" s="43" t="s">
        <v>216</v>
      </c>
      <c r="C274" s="46">
        <v>1104.67</v>
      </c>
      <c r="D274" s="46">
        <v>1257.8499999999999</v>
      </c>
      <c r="E274" s="46">
        <v>1193.29</v>
      </c>
      <c r="F274" s="45">
        <v>1088.21</v>
      </c>
      <c r="G274" s="45">
        <v>1198.83</v>
      </c>
      <c r="H274" s="46">
        <v>1149.25</v>
      </c>
      <c r="I274" s="46">
        <v>1226.75</v>
      </c>
      <c r="J274" s="46">
        <v>753.35456700000009</v>
      </c>
      <c r="K274" s="46">
        <v>729.0574074000001</v>
      </c>
      <c r="L274" s="46">
        <v>753.35456700000009</v>
      </c>
      <c r="M274" s="46">
        <v>729.04444200000012</v>
      </c>
      <c r="N274" s="46">
        <v>753.35456700000009</v>
      </c>
      <c r="O274" s="46">
        <f t="shared" si="11"/>
        <v>11937.015550400001</v>
      </c>
    </row>
    <row r="275" spans="1:15">
      <c r="A275" s="43">
        <v>1332</v>
      </c>
      <c r="B275" s="43" t="s">
        <v>350</v>
      </c>
      <c r="C275" s="46"/>
      <c r="D275" s="46">
        <v>535.04999999999995</v>
      </c>
      <c r="E275" s="46"/>
      <c r="F275" s="46">
        <v>0</v>
      </c>
      <c r="G275" s="46">
        <v>0</v>
      </c>
      <c r="H275" s="46"/>
      <c r="I275" s="46">
        <v>0</v>
      </c>
      <c r="J275" s="46">
        <v>0</v>
      </c>
      <c r="K275" s="46">
        <v>0</v>
      </c>
      <c r="L275" s="46">
        <v>826.8683850000001</v>
      </c>
      <c r="M275" s="46">
        <v>0</v>
      </c>
      <c r="N275" s="46">
        <v>0</v>
      </c>
      <c r="O275" s="46">
        <f t="shared" si="11"/>
        <v>1361.9183849999999</v>
      </c>
    </row>
    <row r="276" spans="1:15">
      <c r="A276" s="43">
        <v>1336</v>
      </c>
      <c r="B276" s="43" t="s">
        <v>218</v>
      </c>
      <c r="C276" s="46">
        <v>3913.46</v>
      </c>
      <c r="D276" s="46">
        <v>3727.96</v>
      </c>
      <c r="E276" s="46">
        <v>1627.25</v>
      </c>
      <c r="F276" s="45">
        <v>6868.74</v>
      </c>
      <c r="G276" s="45">
        <v>3841.59</v>
      </c>
      <c r="H276" s="46"/>
      <c r="I276" s="46"/>
      <c r="J276" s="46">
        <v>0</v>
      </c>
      <c r="K276" s="46">
        <v>983.59923375000017</v>
      </c>
      <c r="L276" s="46">
        <v>330.74503874999999</v>
      </c>
      <c r="M276" s="46">
        <v>3399.0069487500009</v>
      </c>
      <c r="N276" s="46">
        <v>4084.2630675000005</v>
      </c>
      <c r="O276" s="46">
        <f t="shared" si="11"/>
        <v>28776.614288749999</v>
      </c>
    </row>
    <row r="277" spans="1:15">
      <c r="A277" s="43">
        <v>1337</v>
      </c>
      <c r="B277" s="43" t="s">
        <v>351</v>
      </c>
      <c r="C277" s="46"/>
      <c r="D277" s="46"/>
      <c r="E277" s="46">
        <v>12020.31</v>
      </c>
      <c r="F277" s="45">
        <v>0</v>
      </c>
      <c r="G277" s="46">
        <v>0</v>
      </c>
      <c r="H277" s="46"/>
      <c r="I277" s="46"/>
      <c r="J277" s="46">
        <v>0</v>
      </c>
      <c r="K277" s="46">
        <v>0</v>
      </c>
      <c r="L277" s="46">
        <v>0</v>
      </c>
      <c r="M277" s="46">
        <v>0</v>
      </c>
      <c r="N277" s="46">
        <v>0</v>
      </c>
      <c r="O277" s="46">
        <f t="shared" si="11"/>
        <v>12020.31</v>
      </c>
    </row>
    <row r="278" spans="1:15">
      <c r="A278" s="43">
        <v>1338</v>
      </c>
      <c r="B278" s="43" t="s">
        <v>298</v>
      </c>
      <c r="C278" s="46"/>
      <c r="D278" s="46"/>
      <c r="E278" s="46"/>
      <c r="F278" s="46">
        <v>0</v>
      </c>
      <c r="G278" s="45">
        <v>162.75</v>
      </c>
      <c r="H278" s="46"/>
      <c r="I278" s="46">
        <v>0</v>
      </c>
      <c r="J278" s="46">
        <v>1241.0434574999999</v>
      </c>
      <c r="K278" s="46">
        <v>330.75661500000007</v>
      </c>
      <c r="L278" s="46">
        <v>666.30579750000004</v>
      </c>
      <c r="M278" s="46">
        <v>0</v>
      </c>
      <c r="N278" s="46">
        <v>0</v>
      </c>
      <c r="O278" s="46">
        <f t="shared" si="11"/>
        <v>2400.8558699999999</v>
      </c>
    </row>
    <row r="279" spans="1:15">
      <c r="A279" s="43">
        <v>1411</v>
      </c>
      <c r="B279" s="43" t="s">
        <v>221</v>
      </c>
      <c r="C279" s="46">
        <v>7408.45</v>
      </c>
      <c r="D279" s="46">
        <v>6193.8</v>
      </c>
      <c r="E279" s="46">
        <v>7337.33</v>
      </c>
      <c r="F279" s="45">
        <v>5876.4</v>
      </c>
      <c r="G279" s="45">
        <v>7679.21</v>
      </c>
      <c r="H279" s="46">
        <v>7679.21</v>
      </c>
      <c r="I279" s="46">
        <v>6467.65</v>
      </c>
      <c r="J279" s="46">
        <v>7679.9749219200012</v>
      </c>
      <c r="K279" s="46">
        <v>8391.9361528800018</v>
      </c>
      <c r="L279" s="46">
        <v>7937.9726756400014</v>
      </c>
      <c r="M279" s="46">
        <v>7797.0100068000011</v>
      </c>
      <c r="N279" s="46">
        <v>4699.1343823200014</v>
      </c>
      <c r="O279" s="46">
        <f t="shared" si="11"/>
        <v>85148.078139560006</v>
      </c>
    </row>
    <row r="280" spans="1:15">
      <c r="A280" s="43">
        <v>1421</v>
      </c>
      <c r="B280" s="43" t="s">
        <v>222</v>
      </c>
      <c r="C280" s="46"/>
      <c r="D280" s="46">
        <v>5609.69</v>
      </c>
      <c r="E280" s="46"/>
      <c r="F280" s="45">
        <v>5327.89</v>
      </c>
      <c r="G280" s="46">
        <v>0</v>
      </c>
      <c r="H280" s="46">
        <v>6016.91</v>
      </c>
      <c r="I280" s="46"/>
      <c r="J280" s="46">
        <v>7299.0361584000002</v>
      </c>
      <c r="K280" s="46">
        <v>0</v>
      </c>
      <c r="L280" s="46">
        <v>6349.8866407200012</v>
      </c>
      <c r="M280" s="46">
        <v>0</v>
      </c>
      <c r="N280" s="46">
        <v>5994.1174230000015</v>
      </c>
      <c r="O280" s="46">
        <f t="shared" si="11"/>
        <v>36597.530222119996</v>
      </c>
    </row>
    <row r="281" spans="1:15">
      <c r="A281" s="43">
        <v>1431</v>
      </c>
      <c r="B281" s="43" t="s">
        <v>223</v>
      </c>
      <c r="C281" s="46"/>
      <c r="D281" s="46">
        <v>5777.98</v>
      </c>
      <c r="E281" s="46"/>
      <c r="F281" s="45">
        <v>5487.74</v>
      </c>
      <c r="G281" s="46">
        <v>0</v>
      </c>
      <c r="H281" s="46">
        <v>6197.43</v>
      </c>
      <c r="I281" s="46"/>
      <c r="J281" s="46">
        <v>7299.0361584000002</v>
      </c>
      <c r="K281" s="46">
        <v>0</v>
      </c>
      <c r="L281" s="46">
        <v>6349.8866407200012</v>
      </c>
      <c r="M281" s="46">
        <v>0</v>
      </c>
      <c r="N281" s="46">
        <v>5994.1174230000015</v>
      </c>
      <c r="O281" s="46">
        <f t="shared" si="11"/>
        <v>37106.19022212</v>
      </c>
    </row>
    <row r="282" spans="1:15">
      <c r="A282" s="43">
        <v>1543</v>
      </c>
      <c r="B282" s="43" t="s">
        <v>224</v>
      </c>
      <c r="C282" s="46">
        <v>203.1</v>
      </c>
      <c r="D282" s="46">
        <v>203.1</v>
      </c>
      <c r="E282" s="46">
        <v>203.1</v>
      </c>
      <c r="F282" s="45">
        <v>203.1</v>
      </c>
      <c r="G282" s="46">
        <v>0</v>
      </c>
      <c r="H282" s="46">
        <v>203.1</v>
      </c>
      <c r="I282" s="46">
        <v>0</v>
      </c>
      <c r="J282" s="46">
        <v>535.5</v>
      </c>
      <c r="K282" s="46">
        <v>535.5</v>
      </c>
      <c r="L282" s="46">
        <v>535.5</v>
      </c>
      <c r="M282" s="46">
        <v>535.5</v>
      </c>
      <c r="N282" s="46">
        <v>535.5</v>
      </c>
      <c r="O282" s="46">
        <f t="shared" si="11"/>
        <v>3693</v>
      </c>
    </row>
    <row r="283" spans="1:15">
      <c r="A283" s="43">
        <v>1545</v>
      </c>
      <c r="B283" s="43" t="s">
        <v>225</v>
      </c>
      <c r="C283" s="46">
        <v>3375</v>
      </c>
      <c r="D283" s="46">
        <v>2700</v>
      </c>
      <c r="E283" s="46">
        <v>2700</v>
      </c>
      <c r="F283" s="45">
        <v>2700</v>
      </c>
      <c r="G283" s="45">
        <v>6075</v>
      </c>
      <c r="H283" s="46">
        <v>5400</v>
      </c>
      <c r="I283" s="46">
        <v>2700</v>
      </c>
      <c r="J283" s="46">
        <v>2751.84</v>
      </c>
      <c r="K283" s="46">
        <v>5504.1</v>
      </c>
      <c r="L283" s="46">
        <v>2751.84</v>
      </c>
      <c r="M283" s="46">
        <v>5504.1</v>
      </c>
      <c r="N283" s="46">
        <v>5504.1</v>
      </c>
      <c r="O283" s="46">
        <f t="shared" si="11"/>
        <v>47665.979999999996</v>
      </c>
    </row>
    <row r="284" spans="1:15">
      <c r="A284" s="43">
        <v>1547</v>
      </c>
      <c r="B284" s="43" t="s">
        <v>226</v>
      </c>
      <c r="C284" s="46">
        <v>4927.72</v>
      </c>
      <c r="D284" s="46"/>
      <c r="E284" s="46"/>
      <c r="F284" s="46">
        <v>0</v>
      </c>
      <c r="G284" s="46">
        <v>0</v>
      </c>
      <c r="H284" s="46"/>
      <c r="I284" s="46"/>
      <c r="J284" s="46">
        <v>0</v>
      </c>
      <c r="K284" s="46">
        <v>0</v>
      </c>
      <c r="L284" s="46">
        <v>0</v>
      </c>
      <c r="M284" s="46">
        <v>0</v>
      </c>
      <c r="N284" s="46">
        <v>0</v>
      </c>
      <c r="O284" s="46">
        <f t="shared" si="11"/>
        <v>4927.72</v>
      </c>
    </row>
    <row r="285" spans="1:15">
      <c r="A285" s="43">
        <v>1548</v>
      </c>
      <c r="B285" s="43" t="s">
        <v>227</v>
      </c>
      <c r="C285" s="46"/>
      <c r="D285" s="46"/>
      <c r="E285" s="46"/>
      <c r="F285" s="46">
        <v>0</v>
      </c>
      <c r="G285" s="45">
        <v>5591.89</v>
      </c>
      <c r="H285" s="46"/>
      <c r="I285" s="46"/>
      <c r="J285" s="46">
        <v>0</v>
      </c>
      <c r="K285" s="46">
        <v>0</v>
      </c>
      <c r="L285" s="46">
        <v>0</v>
      </c>
      <c r="M285" s="46">
        <v>0</v>
      </c>
      <c r="N285" s="46">
        <v>0</v>
      </c>
      <c r="O285" s="46">
        <f t="shared" si="11"/>
        <v>5591.89</v>
      </c>
    </row>
    <row r="286" spans="1:15">
      <c r="A286" s="43">
        <v>1592</v>
      </c>
      <c r="B286" s="43" t="s">
        <v>228</v>
      </c>
      <c r="C286" s="46">
        <v>4016.06</v>
      </c>
      <c r="D286" s="46">
        <v>5151.67</v>
      </c>
      <c r="E286" s="46">
        <v>3997.43</v>
      </c>
      <c r="F286" s="45">
        <v>4006.76</v>
      </c>
      <c r="G286" s="45">
        <v>5350.93</v>
      </c>
      <c r="H286" s="46">
        <v>3997.44</v>
      </c>
      <c r="I286" s="46">
        <v>4349.24</v>
      </c>
      <c r="J286" s="46">
        <v>3347.7125850000002</v>
      </c>
      <c r="K286" s="46">
        <v>3991.7109487500006</v>
      </c>
      <c r="L286" s="46">
        <v>3347.7125850000002</v>
      </c>
      <c r="M286" s="46">
        <v>3347.7125850000002</v>
      </c>
      <c r="N286" s="46">
        <v>4184.6407312500005</v>
      </c>
      <c r="O286" s="46">
        <f t="shared" si="11"/>
        <v>49089.019435000002</v>
      </c>
    </row>
    <row r="287" spans="1:15">
      <c r="A287" s="43">
        <v>1593</v>
      </c>
      <c r="B287" s="43" t="s">
        <v>229</v>
      </c>
      <c r="C287" s="46">
        <v>4016.06</v>
      </c>
      <c r="D287" s="46">
        <v>5151.67</v>
      </c>
      <c r="E287" s="46">
        <v>3997.43</v>
      </c>
      <c r="F287" s="45">
        <v>4006.76</v>
      </c>
      <c r="G287" s="45">
        <v>5350.93</v>
      </c>
      <c r="H287" s="46">
        <v>3997.44</v>
      </c>
      <c r="I287" s="46">
        <v>4349.24</v>
      </c>
      <c r="J287" s="46">
        <v>3347.7125850000002</v>
      </c>
      <c r="K287" s="46">
        <v>3991.7109487500006</v>
      </c>
      <c r="L287" s="46">
        <v>3347.7125850000002</v>
      </c>
      <c r="M287" s="46">
        <v>3347.7125850000002</v>
      </c>
      <c r="N287" s="46">
        <v>4184.6407312500005</v>
      </c>
      <c r="O287" s="46">
        <f t="shared" si="11"/>
        <v>49089.019435000002</v>
      </c>
    </row>
    <row r="288" spans="1:15">
      <c r="A288" s="43">
        <v>1612</v>
      </c>
      <c r="B288" s="43" t="s">
        <v>230</v>
      </c>
      <c r="C288" s="46">
        <v>933.29</v>
      </c>
      <c r="D288" s="46">
        <v>1260.0899999999999</v>
      </c>
      <c r="E288" s="46">
        <v>1169.4100000000001</v>
      </c>
      <c r="F288" s="45">
        <v>958.2</v>
      </c>
      <c r="G288" s="45">
        <v>1261.01</v>
      </c>
      <c r="H288" s="46">
        <v>955.59</v>
      </c>
      <c r="I288" s="46">
        <v>1022.75</v>
      </c>
      <c r="J288" s="46">
        <v>1349.8018632000003</v>
      </c>
      <c r="K288" s="46">
        <v>1609.4599290000003</v>
      </c>
      <c r="L288" s="46">
        <v>1343.1376476000003</v>
      </c>
      <c r="M288" s="46">
        <v>1343.1376476000003</v>
      </c>
      <c r="N288" s="46">
        <v>1673.9109324000001</v>
      </c>
      <c r="O288" s="46">
        <f t="shared" si="11"/>
        <v>14879.788019800002</v>
      </c>
    </row>
    <row r="289" spans="1:15">
      <c r="A289" s="43">
        <v>2111</v>
      </c>
      <c r="B289" s="43" t="s">
        <v>231</v>
      </c>
      <c r="C289" s="46">
        <v>0</v>
      </c>
      <c r="D289" s="46">
        <v>472.82</v>
      </c>
      <c r="E289" s="46"/>
      <c r="F289" s="45">
        <v>0</v>
      </c>
      <c r="G289" s="46">
        <v>0</v>
      </c>
      <c r="H289" s="46">
        <v>0</v>
      </c>
      <c r="I289" s="46"/>
      <c r="J289" s="46">
        <v>0</v>
      </c>
      <c r="K289" s="46">
        <v>0</v>
      </c>
      <c r="L289" s="46">
        <v>0</v>
      </c>
      <c r="M289" s="46">
        <v>0</v>
      </c>
      <c r="N289" s="46">
        <v>0</v>
      </c>
      <c r="O289" s="46">
        <f t="shared" si="11"/>
        <v>472.82</v>
      </c>
    </row>
    <row r="290" spans="1:15">
      <c r="A290" s="43">
        <v>2161</v>
      </c>
      <c r="B290" s="43" t="s">
        <v>232</v>
      </c>
      <c r="C290" s="46">
        <v>568.4</v>
      </c>
      <c r="D290" s="46">
        <v>1055.5999999999999</v>
      </c>
      <c r="E290" s="46">
        <v>2338.4</v>
      </c>
      <c r="F290" s="45">
        <v>73.66</v>
      </c>
      <c r="G290" s="45">
        <v>255.2</v>
      </c>
      <c r="H290" s="46">
        <v>464</v>
      </c>
      <c r="I290" s="46">
        <v>278.39999999999998</v>
      </c>
      <c r="J290" s="46">
        <v>1000</v>
      </c>
      <c r="K290" s="46">
        <v>1000</v>
      </c>
      <c r="L290" s="46">
        <v>1000</v>
      </c>
      <c r="M290" s="46">
        <v>1000</v>
      </c>
      <c r="N290" s="46">
        <v>1000</v>
      </c>
      <c r="O290" s="46">
        <f t="shared" si="11"/>
        <v>10033.66</v>
      </c>
    </row>
    <row r="291" spans="1:15">
      <c r="A291" s="43">
        <v>2215</v>
      </c>
      <c r="B291" s="43" t="s">
        <v>235</v>
      </c>
      <c r="C291" s="46">
        <v>775.45</v>
      </c>
      <c r="D291" s="46">
        <v>648.79999999999995</v>
      </c>
      <c r="E291" s="46">
        <v>1031.17</v>
      </c>
      <c r="F291" s="45">
        <v>1171.05</v>
      </c>
      <c r="G291" s="45">
        <v>1019.91</v>
      </c>
      <c r="H291" s="46">
        <v>907.8</v>
      </c>
      <c r="I291" s="46">
        <v>896.2</v>
      </c>
      <c r="J291" s="46">
        <v>451.91475000000003</v>
      </c>
      <c r="K291" s="46">
        <v>512.55224999999996</v>
      </c>
      <c r="L291" s="46">
        <v>725.32372499999997</v>
      </c>
      <c r="M291" s="46">
        <v>515.18722500000001</v>
      </c>
      <c r="N291" s="46">
        <v>504.27247499999999</v>
      </c>
      <c r="O291" s="46">
        <f t="shared" si="11"/>
        <v>9159.6304249999994</v>
      </c>
    </row>
    <row r="292" spans="1:15">
      <c r="A292" s="43">
        <v>2381</v>
      </c>
      <c r="B292" s="43" t="s">
        <v>237</v>
      </c>
      <c r="C292" s="46">
        <v>5197.9799999999996</v>
      </c>
      <c r="D292" s="46">
        <v>7668.52</v>
      </c>
      <c r="E292" s="46">
        <v>15542.18</v>
      </c>
      <c r="F292" s="45">
        <v>10528.1</v>
      </c>
      <c r="G292" s="45">
        <v>12910.01</v>
      </c>
      <c r="H292" s="46">
        <v>20962.650000000001</v>
      </c>
      <c r="I292" s="46">
        <v>10399.459999999999</v>
      </c>
      <c r="J292" s="46">
        <v>5757.2682299999997</v>
      </c>
      <c r="K292" s="46">
        <v>3300.2786249999999</v>
      </c>
      <c r="L292" s="46">
        <v>4563.690705</v>
      </c>
      <c r="M292" s="46">
        <v>5375.105347499999</v>
      </c>
      <c r="N292" s="46">
        <v>7537.9986675</v>
      </c>
      <c r="O292" s="46">
        <f t="shared" si="11"/>
        <v>109743.24157499999</v>
      </c>
    </row>
    <row r="293" spans="1:15">
      <c r="A293" s="43">
        <v>2384</v>
      </c>
      <c r="B293" s="43" t="s">
        <v>240</v>
      </c>
      <c r="C293" s="46">
        <v>2339.6</v>
      </c>
      <c r="D293" s="46">
        <v>2863.84</v>
      </c>
      <c r="E293" s="46">
        <v>3348.13</v>
      </c>
      <c r="F293" s="45">
        <v>4361.13</v>
      </c>
      <c r="G293" s="45">
        <v>4123.21</v>
      </c>
      <c r="H293" s="46">
        <v>1882.37</v>
      </c>
      <c r="I293" s="46">
        <v>3308.64</v>
      </c>
      <c r="J293" s="46">
        <v>7015.4566649999997</v>
      </c>
      <c r="K293" s="46">
        <v>5055.4487025000008</v>
      </c>
      <c r="L293" s="46">
        <v>3439.2504037500003</v>
      </c>
      <c r="M293" s="46">
        <v>10462.0227075</v>
      </c>
      <c r="N293" s="46">
        <f>4618.95737625+0.89</f>
        <v>4619.8473762500007</v>
      </c>
      <c r="O293" s="46">
        <f t="shared" si="11"/>
        <v>52818.945854999991</v>
      </c>
    </row>
    <row r="294" spans="1:15">
      <c r="A294" s="43">
        <v>2612</v>
      </c>
      <c r="B294" s="43" t="s">
        <v>316</v>
      </c>
      <c r="C294" s="46">
        <v>1700.98</v>
      </c>
      <c r="D294" s="46">
        <v>2176.4699999999998</v>
      </c>
      <c r="E294" s="46">
        <v>2011.06</v>
      </c>
      <c r="F294" s="45">
        <v>4013.03</v>
      </c>
      <c r="G294" s="45">
        <v>7462.58</v>
      </c>
      <c r="H294" s="46">
        <v>2614.0100000000002</v>
      </c>
      <c r="I294" s="46">
        <v>4135.2700000000004</v>
      </c>
      <c r="J294" s="46">
        <v>4000</v>
      </c>
      <c r="K294" s="46">
        <v>6000</v>
      </c>
      <c r="L294" s="46">
        <v>4000</v>
      </c>
      <c r="M294" s="46">
        <v>2238.4499999999998</v>
      </c>
      <c r="N294" s="46">
        <v>2045.1485250000003</v>
      </c>
      <c r="O294" s="46">
        <f t="shared" si="11"/>
        <v>42396.998525000003</v>
      </c>
    </row>
    <row r="295" spans="1:15">
      <c r="A295" s="43">
        <v>3142</v>
      </c>
      <c r="B295" s="43" t="s">
        <v>244</v>
      </c>
      <c r="C295" s="46">
        <v>828</v>
      </c>
      <c r="D295" s="46">
        <v>830</v>
      </c>
      <c r="E295" s="46">
        <v>0</v>
      </c>
      <c r="F295" s="45">
        <v>1645</v>
      </c>
      <c r="G295" s="45">
        <v>810</v>
      </c>
      <c r="H295" s="46">
        <v>0</v>
      </c>
      <c r="I295" s="46">
        <v>1642</v>
      </c>
      <c r="J295" s="46">
        <v>900</v>
      </c>
      <c r="K295" s="46">
        <v>900</v>
      </c>
      <c r="L295" s="46">
        <v>900</v>
      </c>
      <c r="M295" s="46">
        <v>900</v>
      </c>
      <c r="N295" s="46">
        <v>900</v>
      </c>
      <c r="O295" s="46">
        <f t="shared" si="11"/>
        <v>10255</v>
      </c>
    </row>
    <row r="296" spans="1:15" ht="26.25">
      <c r="A296" s="43">
        <v>3261</v>
      </c>
      <c r="B296" s="43" t="s">
        <v>352</v>
      </c>
      <c r="C296" s="46"/>
      <c r="D296" s="46">
        <v>7424</v>
      </c>
      <c r="E296" s="46">
        <v>16240</v>
      </c>
      <c r="F296" s="46">
        <v>0</v>
      </c>
      <c r="G296" s="45">
        <v>4640</v>
      </c>
      <c r="H296" s="46">
        <v>9280</v>
      </c>
      <c r="I296" s="46"/>
      <c r="J296" s="46">
        <v>0</v>
      </c>
      <c r="K296" s="46">
        <v>0</v>
      </c>
      <c r="L296" s="46">
        <v>0</v>
      </c>
      <c r="M296" s="46">
        <v>0</v>
      </c>
      <c r="N296" s="46">
        <v>0</v>
      </c>
      <c r="O296" s="46">
        <f t="shared" si="11"/>
        <v>37584</v>
      </c>
    </row>
    <row r="297" spans="1:15">
      <c r="A297" s="43">
        <v>3471</v>
      </c>
      <c r="B297" s="43" t="s">
        <v>260</v>
      </c>
      <c r="C297" s="46">
        <v>0</v>
      </c>
      <c r="D297" s="46">
        <v>530</v>
      </c>
      <c r="E297" s="46">
        <v>320</v>
      </c>
      <c r="F297" s="45">
        <v>1510</v>
      </c>
      <c r="G297" s="45">
        <v>180</v>
      </c>
      <c r="H297" s="46">
        <v>190</v>
      </c>
      <c r="I297" s="46">
        <v>210</v>
      </c>
      <c r="J297" s="46">
        <v>250</v>
      </c>
      <c r="K297" s="46">
        <v>250</v>
      </c>
      <c r="L297" s="46">
        <v>250</v>
      </c>
      <c r="M297" s="46">
        <v>250</v>
      </c>
      <c r="N297" s="46">
        <v>250</v>
      </c>
      <c r="O297" s="46">
        <f t="shared" si="11"/>
        <v>4190</v>
      </c>
    </row>
    <row r="298" spans="1:15">
      <c r="A298" s="43">
        <v>3511</v>
      </c>
      <c r="B298" s="43" t="s">
        <v>261</v>
      </c>
      <c r="C298" s="46">
        <v>841.41</v>
      </c>
      <c r="D298" s="46">
        <v>198.13</v>
      </c>
      <c r="E298" s="46">
        <v>24288.42</v>
      </c>
      <c r="F298" s="45">
        <v>7153</v>
      </c>
      <c r="G298" s="45">
        <v>1740</v>
      </c>
      <c r="H298" s="46">
        <v>10911</v>
      </c>
      <c r="I298" s="46">
        <v>0</v>
      </c>
      <c r="J298" s="46">
        <v>1657.2427199999997</v>
      </c>
      <c r="K298" s="46">
        <v>2288.9371837500003</v>
      </c>
      <c r="L298" s="46">
        <v>7717.5</v>
      </c>
      <c r="M298" s="46">
        <v>7717.5</v>
      </c>
      <c r="N298" s="46">
        <v>0</v>
      </c>
      <c r="O298" s="46">
        <f t="shared" si="11"/>
        <v>64513.139903750001</v>
      </c>
    </row>
    <row r="299" spans="1:15">
      <c r="A299" s="43">
        <v>3521</v>
      </c>
      <c r="B299" s="43" t="s">
        <v>287</v>
      </c>
      <c r="C299" s="46"/>
      <c r="D299" s="46"/>
      <c r="E299" s="46"/>
      <c r="F299" s="46">
        <v>0</v>
      </c>
      <c r="G299" s="46">
        <v>0</v>
      </c>
      <c r="H299" s="46">
        <v>0</v>
      </c>
      <c r="I299" s="46"/>
      <c r="J299" s="46">
        <v>0</v>
      </c>
      <c r="K299" s="46">
        <v>0</v>
      </c>
      <c r="L299" s="46">
        <v>0</v>
      </c>
      <c r="M299" s="46">
        <v>0</v>
      </c>
      <c r="N299" s="46">
        <v>0</v>
      </c>
      <c r="O299" s="46">
        <f t="shared" si="11"/>
        <v>0</v>
      </c>
    </row>
    <row r="300" spans="1:15">
      <c r="A300" s="43">
        <v>3551</v>
      </c>
      <c r="B300" s="43" t="s">
        <v>325</v>
      </c>
      <c r="C300" s="46">
        <v>7105.39</v>
      </c>
      <c r="D300" s="46">
        <v>5917.33</v>
      </c>
      <c r="E300" s="46">
        <v>5080.8</v>
      </c>
      <c r="F300" s="45">
        <v>0</v>
      </c>
      <c r="G300" s="45">
        <v>40696.800000000003</v>
      </c>
      <c r="H300" s="46">
        <v>14502.22</v>
      </c>
      <c r="I300" s="46">
        <v>19232.8</v>
      </c>
      <c r="J300" s="46">
        <v>3000</v>
      </c>
      <c r="K300" s="46">
        <v>0</v>
      </c>
      <c r="L300" s="46">
        <v>3000</v>
      </c>
      <c r="M300" s="46">
        <v>0</v>
      </c>
      <c r="N300" s="51">
        <f>3000-150.8</f>
        <v>2849.2</v>
      </c>
      <c r="O300" s="46">
        <f t="shared" si="11"/>
        <v>101384.54000000001</v>
      </c>
    </row>
    <row r="301" spans="1:15">
      <c r="A301" s="43">
        <v>3571</v>
      </c>
      <c r="B301" s="43" t="s">
        <v>287</v>
      </c>
      <c r="C301" s="46">
        <v>915</v>
      </c>
      <c r="D301" s="46"/>
      <c r="E301" s="46">
        <v>3315.81</v>
      </c>
      <c r="F301" s="45">
        <v>153.12</v>
      </c>
      <c r="G301" s="45">
        <v>1003</v>
      </c>
      <c r="H301" s="46"/>
      <c r="I301" s="46">
        <v>0</v>
      </c>
      <c r="J301" s="46">
        <v>2310</v>
      </c>
      <c r="K301" s="46">
        <v>2310</v>
      </c>
      <c r="L301" s="46">
        <v>2310</v>
      </c>
      <c r="M301" s="46">
        <v>2310</v>
      </c>
      <c r="N301" s="46">
        <v>2310</v>
      </c>
      <c r="O301" s="46">
        <f t="shared" si="11"/>
        <v>16936.93</v>
      </c>
    </row>
    <row r="302" spans="1:15">
      <c r="A302" s="43">
        <v>3814</v>
      </c>
      <c r="B302" s="43" t="s">
        <v>330</v>
      </c>
      <c r="C302" s="46">
        <v>227.65</v>
      </c>
      <c r="D302" s="46">
        <v>7165.1</v>
      </c>
      <c r="E302" s="46">
        <v>8020.07</v>
      </c>
      <c r="F302" s="45">
        <v>6716.29</v>
      </c>
      <c r="G302" s="45">
        <v>2526.4</v>
      </c>
      <c r="H302" s="46">
        <v>308.02</v>
      </c>
      <c r="I302" s="46">
        <v>4502.5</v>
      </c>
      <c r="J302" s="46">
        <v>1563.9397987499999</v>
      </c>
      <c r="K302" s="46">
        <v>4881.7046250000003</v>
      </c>
      <c r="L302" s="46">
        <v>12660.863591250001</v>
      </c>
      <c r="M302" s="46">
        <v>2379.44030625</v>
      </c>
      <c r="N302" s="46">
        <v>0</v>
      </c>
      <c r="O302" s="46">
        <f t="shared" si="11"/>
        <v>50951.978321250004</v>
      </c>
    </row>
    <row r="303" spans="1:15">
      <c r="A303" s="43">
        <v>3856</v>
      </c>
      <c r="B303" s="43" t="s">
        <v>270</v>
      </c>
      <c r="C303" s="46"/>
      <c r="D303" s="46">
        <v>13</v>
      </c>
      <c r="E303" s="46">
        <v>20</v>
      </c>
      <c r="F303" s="46">
        <v>0</v>
      </c>
      <c r="G303" s="46">
        <v>0</v>
      </c>
      <c r="H303" s="46"/>
      <c r="I303" s="46"/>
      <c r="J303" s="46">
        <v>0</v>
      </c>
      <c r="K303" s="46">
        <v>0</v>
      </c>
      <c r="L303" s="46">
        <v>0</v>
      </c>
      <c r="M303" s="46">
        <v>0</v>
      </c>
      <c r="N303" s="46">
        <v>0</v>
      </c>
      <c r="O303" s="46">
        <f t="shared" si="11"/>
        <v>33</v>
      </c>
    </row>
    <row r="304" spans="1:15">
      <c r="A304" s="43">
        <v>3857</v>
      </c>
      <c r="B304" s="43" t="s">
        <v>271</v>
      </c>
      <c r="C304" s="46">
        <v>0</v>
      </c>
      <c r="D304" s="46">
        <v>0</v>
      </c>
      <c r="E304" s="46">
        <v>0</v>
      </c>
      <c r="F304" s="45">
        <v>340</v>
      </c>
      <c r="G304" s="46">
        <v>0</v>
      </c>
      <c r="H304" s="46">
        <v>0</v>
      </c>
      <c r="I304" s="46">
        <v>0</v>
      </c>
      <c r="J304" s="46">
        <v>200</v>
      </c>
      <c r="K304" s="46">
        <v>200</v>
      </c>
      <c r="L304" s="46">
        <v>200</v>
      </c>
      <c r="M304" s="46">
        <v>200</v>
      </c>
      <c r="N304" s="46">
        <v>200</v>
      </c>
      <c r="O304" s="46">
        <f t="shared" si="11"/>
        <v>1340</v>
      </c>
    </row>
    <row r="305" spans="1:15">
      <c r="A305" s="43">
        <v>3858</v>
      </c>
      <c r="B305" s="43" t="s">
        <v>272</v>
      </c>
      <c r="C305" s="46">
        <v>0</v>
      </c>
      <c r="D305" s="46">
        <v>0</v>
      </c>
      <c r="E305" s="46">
        <v>0</v>
      </c>
      <c r="F305" s="45">
        <v>104</v>
      </c>
      <c r="G305" s="46">
        <v>0</v>
      </c>
      <c r="H305" s="46">
        <v>0</v>
      </c>
      <c r="I305" s="46">
        <v>0</v>
      </c>
      <c r="J305" s="46">
        <v>50</v>
      </c>
      <c r="K305" s="46">
        <v>50</v>
      </c>
      <c r="L305" s="46">
        <v>50</v>
      </c>
      <c r="M305" s="46">
        <v>50</v>
      </c>
      <c r="N305" s="46">
        <v>50</v>
      </c>
      <c r="O305" s="46">
        <f t="shared" si="11"/>
        <v>354</v>
      </c>
    </row>
    <row r="306" spans="1:15">
      <c r="A306" s="43"/>
      <c r="B306" s="43" t="s">
        <v>276</v>
      </c>
      <c r="C306" s="46"/>
      <c r="D306" s="46">
        <v>0</v>
      </c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>
        <f t="shared" si="11"/>
        <v>0</v>
      </c>
    </row>
    <row r="307" spans="1:15" ht="39">
      <c r="A307" s="43" t="s">
        <v>353</v>
      </c>
      <c r="B307" s="43" t="s">
        <v>155</v>
      </c>
      <c r="C307" s="44">
        <f t="shared" ref="C307:O307" si="12">SUM(C269:C306)</f>
        <v>105809.80999999998</v>
      </c>
      <c r="D307" s="44">
        <f t="shared" si="12"/>
        <v>146137.39000000001</v>
      </c>
      <c r="E307" s="44">
        <f t="shared" si="12"/>
        <v>166043.27999999997</v>
      </c>
      <c r="F307" s="44">
        <f t="shared" si="12"/>
        <v>134014.68000000002</v>
      </c>
      <c r="G307" s="44">
        <f t="shared" si="12"/>
        <v>177473.65</v>
      </c>
      <c r="H307" s="44">
        <f t="shared" si="12"/>
        <v>149286.87</v>
      </c>
      <c r="I307" s="44">
        <f t="shared" si="12"/>
        <v>113481.59999999999</v>
      </c>
      <c r="J307" s="44">
        <f t="shared" si="12"/>
        <v>109108.07364007</v>
      </c>
      <c r="K307" s="44">
        <f t="shared" si="12"/>
        <v>105525.70100583001</v>
      </c>
      <c r="L307" s="44">
        <f t="shared" si="12"/>
        <v>121503.24858313001</v>
      </c>
      <c r="M307" s="44">
        <f t="shared" si="12"/>
        <v>106050.39384615001</v>
      </c>
      <c r="N307" s="44">
        <f t="shared" si="12"/>
        <v>115441.59909417</v>
      </c>
      <c r="O307" s="44">
        <f t="shared" si="12"/>
        <v>1549876.2961693502</v>
      </c>
    </row>
    <row r="308" spans="1:15">
      <c r="A308" s="41"/>
      <c r="C308" s="46"/>
      <c r="D308" s="46"/>
      <c r="E308" s="46"/>
      <c r="J308" s="46"/>
      <c r="K308" s="46"/>
      <c r="L308" s="46"/>
      <c r="M308" s="46"/>
      <c r="N308" s="46"/>
      <c r="O308" s="46"/>
    </row>
    <row r="309" spans="1:15">
      <c r="A309" s="41"/>
      <c r="B309" s="43" t="s">
        <v>354</v>
      </c>
      <c r="C309" s="44">
        <f t="shared" ref="C309:O309" si="13">+C76+C134+C180+C236+C266+C307</f>
        <v>2546082.0300000003</v>
      </c>
      <c r="D309" s="44">
        <f t="shared" si="13"/>
        <v>3495335.13</v>
      </c>
      <c r="E309" s="44">
        <f>+E76+E134+E180+E236+E266+E307</f>
        <v>3649979.2</v>
      </c>
      <c r="F309" s="44">
        <f t="shared" si="13"/>
        <v>3364735.08</v>
      </c>
      <c r="G309" s="44">
        <f>+G76+G134+G180+G236+G266+G307</f>
        <v>4583881.8499999996</v>
      </c>
      <c r="H309" s="44">
        <f>+H76+H134+H180+H236+H266+H307</f>
        <v>3278901.14</v>
      </c>
      <c r="I309" s="44">
        <f>+I76+I134+I180+I236+I266+I307</f>
        <v>2816602.15</v>
      </c>
      <c r="J309" s="44">
        <f t="shared" si="13"/>
        <v>3555548.4574438455</v>
      </c>
      <c r="K309" s="44">
        <f t="shared" si="13"/>
        <v>3482020.3048925302</v>
      </c>
      <c r="L309" s="44">
        <f t="shared" si="13"/>
        <v>3171710.3425267301</v>
      </c>
      <c r="M309" s="44">
        <f t="shared" si="13"/>
        <v>3114621.0289072627</v>
      </c>
      <c r="N309" s="44">
        <f t="shared" si="13"/>
        <v>3414404.9704559203</v>
      </c>
      <c r="O309" s="44">
        <f t="shared" si="13"/>
        <v>40473821.684226282</v>
      </c>
    </row>
    <row r="310" spans="1:15">
      <c r="F310" s="44"/>
      <c r="G310" s="44"/>
      <c r="H310" s="43"/>
      <c r="I310" s="44"/>
    </row>
    <row r="311" spans="1:15">
      <c r="F311" s="44"/>
      <c r="G311" s="44"/>
      <c r="H311" s="43"/>
      <c r="I311" s="44"/>
      <c r="O311" s="22">
        <f>'[1]Ingresos 2013 Junio'!O95</f>
        <v>41220695.37467511</v>
      </c>
    </row>
    <row r="312" spans="1:15">
      <c r="A312" s="78" t="s">
        <v>178</v>
      </c>
      <c r="B312" s="78"/>
      <c r="C312" s="78"/>
      <c r="D312" s="78"/>
      <c r="E312" s="78"/>
      <c r="F312" s="44"/>
      <c r="G312" s="44"/>
      <c r="H312" s="43"/>
      <c r="I312" s="44"/>
    </row>
    <row r="313" spans="1:15">
      <c r="A313" s="23" t="s">
        <v>179</v>
      </c>
      <c r="B313" s="24"/>
      <c r="C313" s="24"/>
      <c r="D313" s="24"/>
      <c r="E313" s="24"/>
      <c r="F313" s="44"/>
      <c r="G313" s="44"/>
      <c r="H313" s="43"/>
      <c r="I313" s="44"/>
      <c r="O313" s="46"/>
    </row>
    <row r="314" spans="1:15">
      <c r="A314" s="25"/>
      <c r="B314" s="26"/>
      <c r="C314" s="26"/>
      <c r="D314" s="26"/>
      <c r="E314" s="26"/>
      <c r="F314" s="44"/>
      <c r="G314" s="44"/>
      <c r="H314" s="43"/>
      <c r="I314" s="44"/>
    </row>
    <row r="315" spans="1:15">
      <c r="A315" s="25" t="s">
        <v>180</v>
      </c>
      <c r="B315" s="26"/>
      <c r="C315" s="26"/>
      <c r="D315" s="26"/>
      <c r="E315" s="26"/>
      <c r="F315" s="44"/>
      <c r="G315" s="44"/>
      <c r="H315" s="43"/>
      <c r="I315" s="44"/>
    </row>
    <row r="316" spans="1:15">
      <c r="A316" s="27" t="s">
        <v>181</v>
      </c>
      <c r="B316" s="26"/>
      <c r="C316" s="26"/>
      <c r="D316" s="26"/>
      <c r="E316" s="26"/>
      <c r="F316" s="44"/>
      <c r="G316" s="44"/>
      <c r="H316" s="43"/>
      <c r="I316" s="44"/>
    </row>
    <row r="317" spans="1:15">
      <c r="A317" s="26"/>
      <c r="B317" s="3"/>
      <c r="C317" s="3"/>
      <c r="D317" s="28" t="s">
        <v>182</v>
      </c>
      <c r="E317" s="28"/>
      <c r="F317" s="44"/>
      <c r="G317" s="44"/>
      <c r="H317" s="43"/>
      <c r="I317" s="44"/>
    </row>
    <row r="318" spans="1:15">
      <c r="A318" s="26"/>
      <c r="B318" s="3"/>
      <c r="C318" s="3"/>
      <c r="D318" s="29" t="s">
        <v>183</v>
      </c>
      <c r="E318" s="29"/>
      <c r="F318" s="44"/>
      <c r="G318" s="44"/>
      <c r="H318" s="43"/>
      <c r="I318" s="44"/>
    </row>
    <row r="319" spans="1:15">
      <c r="A319" s="30" t="s">
        <v>184</v>
      </c>
      <c r="B319" s="3"/>
      <c r="C319" s="3"/>
      <c r="D319" s="28"/>
      <c r="E319" s="27"/>
      <c r="F319" s="44"/>
      <c r="G319" s="44"/>
      <c r="H319" s="43"/>
      <c r="I319" s="44"/>
    </row>
    <row r="320" spans="1:15">
      <c r="A320" s="26" t="s">
        <v>185</v>
      </c>
      <c r="B320" s="31"/>
      <c r="C320" s="31"/>
      <c r="D320" s="27"/>
      <c r="E320" s="27"/>
      <c r="F320" s="44"/>
      <c r="G320" s="44"/>
      <c r="H320" s="43"/>
      <c r="I320" s="44"/>
    </row>
    <row r="321" spans="1:8">
      <c r="A321" s="32"/>
      <c r="B321" s="3"/>
      <c r="C321" s="3"/>
      <c r="D321" s="33" t="s">
        <v>186</v>
      </c>
      <c r="E321" s="30"/>
      <c r="F321" s="44"/>
      <c r="H321" s="26"/>
    </row>
    <row r="322" spans="1:8">
      <c r="A322" s="26"/>
      <c r="B322" s="3"/>
      <c r="C322" s="3"/>
      <c r="D322" s="29" t="s">
        <v>187</v>
      </c>
      <c r="E322" s="29"/>
      <c r="F322" s="44"/>
      <c r="H322" s="26"/>
    </row>
    <row r="323" spans="1:8">
      <c r="A323" s="25" t="s">
        <v>188</v>
      </c>
      <c r="B323" s="3"/>
      <c r="C323" s="3"/>
      <c r="D323" s="27"/>
      <c r="E323" s="27"/>
      <c r="F323" s="44"/>
    </row>
    <row r="324" spans="1:8">
      <c r="A324" s="26" t="s">
        <v>187</v>
      </c>
      <c r="B324" s="3"/>
      <c r="C324" s="3"/>
      <c r="D324" s="27"/>
      <c r="E324" s="27"/>
      <c r="F324" s="44"/>
    </row>
    <row r="325" spans="1:8">
      <c r="A325" s="32"/>
      <c r="B325" s="3"/>
      <c r="C325" s="3"/>
      <c r="D325" s="30" t="s">
        <v>189</v>
      </c>
      <c r="E325" s="30"/>
      <c r="F325" s="44"/>
    </row>
    <row r="326" spans="1:8">
      <c r="A326" s="26"/>
      <c r="B326" s="3"/>
      <c r="C326" s="3"/>
      <c r="D326" s="29" t="s">
        <v>187</v>
      </c>
      <c r="E326" s="29"/>
      <c r="F326" s="44"/>
    </row>
    <row r="327" spans="1:8">
      <c r="A327" s="25" t="s">
        <v>190</v>
      </c>
      <c r="B327" s="26"/>
      <c r="C327" s="26"/>
      <c r="D327" s="26"/>
      <c r="E327" s="26"/>
      <c r="F327" s="44"/>
    </row>
    <row r="328" spans="1:8">
      <c r="A328" s="26" t="s">
        <v>187</v>
      </c>
      <c r="B328" s="26"/>
      <c r="C328" s="26"/>
      <c r="D328" s="26"/>
      <c r="E328" s="26"/>
      <c r="F328" s="44"/>
    </row>
    <row r="329" spans="1:8">
      <c r="F329" s="44"/>
    </row>
    <row r="330" spans="1:8">
      <c r="F330" s="44"/>
    </row>
    <row r="331" spans="1:8">
      <c r="F331" s="46"/>
    </row>
    <row r="332" spans="1:8">
      <c r="F332" s="47"/>
    </row>
    <row r="333" spans="1:8">
      <c r="F333" s="44"/>
    </row>
    <row r="334" spans="1:8">
      <c r="F334" s="44"/>
    </row>
    <row r="335" spans="1:8">
      <c r="F335" s="44"/>
    </row>
    <row r="336" spans="1:8">
      <c r="F336" s="44"/>
    </row>
    <row r="337" spans="6:6">
      <c r="F337" s="44"/>
    </row>
    <row r="338" spans="6:6">
      <c r="F338" s="44"/>
    </row>
    <row r="339" spans="6:6">
      <c r="F339" s="44"/>
    </row>
    <row r="340" spans="6:6">
      <c r="F340" s="44"/>
    </row>
    <row r="341" spans="6:6">
      <c r="F341" s="44"/>
    </row>
    <row r="342" spans="6:6">
      <c r="F342" s="44"/>
    </row>
    <row r="343" spans="6:6">
      <c r="F343" s="44"/>
    </row>
    <row r="344" spans="6:6">
      <c r="F344" s="44"/>
    </row>
    <row r="345" spans="6:6">
      <c r="F345" s="44"/>
    </row>
    <row r="346" spans="6:6">
      <c r="F346" s="44"/>
    </row>
    <row r="347" spans="6:6">
      <c r="F347" s="44"/>
    </row>
    <row r="348" spans="6:6">
      <c r="F348" s="44"/>
    </row>
    <row r="349" spans="6:6">
      <c r="F349" s="44"/>
    </row>
    <row r="350" spans="6:6">
      <c r="F350" s="44"/>
    </row>
    <row r="351" spans="6:6">
      <c r="F351" s="44"/>
    </row>
    <row r="352" spans="6:6">
      <c r="F352" s="44"/>
    </row>
    <row r="353" spans="6:6">
      <c r="F353" s="44"/>
    </row>
    <row r="354" spans="6:6">
      <c r="F354" s="44"/>
    </row>
    <row r="355" spans="6:6">
      <c r="F355" s="44"/>
    </row>
    <row r="356" spans="6:6">
      <c r="F356" s="44"/>
    </row>
    <row r="357" spans="6:6">
      <c r="F357" s="44"/>
    </row>
    <row r="358" spans="6:6">
      <c r="F358" s="44"/>
    </row>
    <row r="359" spans="6:6">
      <c r="F359" s="44"/>
    </row>
    <row r="360" spans="6:6">
      <c r="F360" s="44"/>
    </row>
    <row r="361" spans="6:6">
      <c r="F361" s="44"/>
    </row>
    <row r="362" spans="6:6">
      <c r="F362" s="44"/>
    </row>
    <row r="363" spans="6:6">
      <c r="F363" s="44"/>
    </row>
    <row r="364" spans="6:6">
      <c r="F364" s="44"/>
    </row>
    <row r="365" spans="6:6">
      <c r="F365" s="28"/>
    </row>
    <row r="366" spans="6:6">
      <c r="F366" s="29"/>
    </row>
    <row r="367" spans="6:6">
      <c r="F367" s="27"/>
    </row>
    <row r="368" spans="6:6">
      <c r="F368" s="27"/>
    </row>
    <row r="369" spans="6:6">
      <c r="F369" s="30"/>
    </row>
    <row r="370" spans="6:6">
      <c r="F370" s="29"/>
    </row>
    <row r="371" spans="6:6">
      <c r="F371" s="27"/>
    </row>
    <row r="372" spans="6:6">
      <c r="F372" s="27"/>
    </row>
    <row r="373" spans="6:6">
      <c r="F373" s="30"/>
    </row>
    <row r="374" spans="6:6">
      <c r="F374" s="29"/>
    </row>
    <row r="375" spans="6:6">
      <c r="F375" s="26"/>
    </row>
    <row r="376" spans="6:6">
      <c r="F376" s="26"/>
    </row>
  </sheetData>
  <mergeCells count="6">
    <mergeCell ref="A312:E312"/>
    <mergeCell ref="A1:O1"/>
    <mergeCell ref="A2:O2"/>
    <mergeCell ref="A5:B5"/>
    <mergeCell ref="A6:B6"/>
    <mergeCell ref="A7:B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99"/>
  <sheetViews>
    <sheetView topLeftCell="A4" workbookViewId="0">
      <pane xSplit="2" ySplit="2" topLeftCell="C6" activePane="bottomRight" state="frozen"/>
      <selection activeCell="A4" sqref="A4"/>
      <selection pane="topRight" activeCell="C4" sqref="C4"/>
      <selection pane="bottomLeft" activeCell="A6" sqref="A6"/>
      <selection pane="bottomRight" activeCell="A2" sqref="A2"/>
    </sheetView>
  </sheetViews>
  <sheetFormatPr baseColWidth="10" defaultRowHeight="15"/>
  <cols>
    <col min="1" max="1" width="25" style="2" bestFit="1" customWidth="1"/>
    <col min="2" max="2" width="35.140625" style="2" bestFit="1" customWidth="1"/>
    <col min="3" max="3" width="7.85546875" style="3" bestFit="1" customWidth="1"/>
    <col min="4" max="4" width="7.85546875" style="3" customWidth="1"/>
    <col min="5" max="6" width="7.85546875" style="2" bestFit="1" customWidth="1"/>
    <col min="7" max="7" width="10" style="2" bestFit="1" customWidth="1"/>
    <col min="8" max="10" width="8.7109375" style="2" bestFit="1" customWidth="1"/>
    <col min="11" max="11" width="10.28515625" style="2" bestFit="1" customWidth="1"/>
    <col min="12" max="12" width="8.7109375" style="2" bestFit="1" customWidth="1"/>
    <col min="13" max="13" width="9.5703125" style="2" bestFit="1" customWidth="1"/>
    <col min="14" max="14" width="9" style="2" bestFit="1" customWidth="1"/>
    <col min="15" max="15" width="8.7109375" style="2" bestFit="1" customWidth="1"/>
    <col min="16" max="16" width="14.140625" style="2" bestFit="1" customWidth="1"/>
    <col min="17" max="17" width="9" style="2" bestFit="1" customWidth="1"/>
    <col min="18" max="16384" width="11.42578125" style="2"/>
  </cols>
  <sheetData>
    <row r="1" spans="1:16">
      <c r="A1" s="1" t="s">
        <v>0</v>
      </c>
    </row>
    <row r="2" spans="1:16">
      <c r="A2" s="1" t="s">
        <v>378</v>
      </c>
      <c r="D2" s="1"/>
    </row>
    <row r="3" spans="1:16">
      <c r="C3" s="1"/>
      <c r="D3" s="1"/>
    </row>
    <row r="4" spans="1:16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</row>
    <row r="5" spans="1:16">
      <c r="A5" s="3"/>
      <c r="B5" s="3"/>
      <c r="C5" s="2"/>
      <c r="D5" s="2"/>
    </row>
    <row r="6" spans="1:16">
      <c r="A6" s="3"/>
      <c r="B6" s="3"/>
      <c r="C6" s="2"/>
      <c r="D6" s="2"/>
    </row>
    <row r="7" spans="1:16" s="7" customFormat="1">
      <c r="A7" s="68" t="s">
        <v>17</v>
      </c>
      <c r="B7" s="68" t="s">
        <v>18</v>
      </c>
      <c r="C7" s="6">
        <f t="shared" ref="C7:N7" si="0">SUM(C8:C14)</f>
        <v>465984.9</v>
      </c>
      <c r="D7" s="6">
        <f t="shared" si="0"/>
        <v>284955.40000000002</v>
      </c>
      <c r="E7" s="6">
        <f t="shared" si="0"/>
        <v>544755.55000000005</v>
      </c>
      <c r="F7" s="6">
        <f t="shared" si="0"/>
        <v>1209439.2</v>
      </c>
      <c r="G7" s="6">
        <f t="shared" si="0"/>
        <v>514541.08999999997</v>
      </c>
      <c r="H7" s="6">
        <f t="shared" si="0"/>
        <v>394827.27500000002</v>
      </c>
      <c r="I7" s="6">
        <f t="shared" si="0"/>
        <v>715561.45</v>
      </c>
      <c r="J7" s="6">
        <f t="shared" si="0"/>
        <v>630360.81970000011</v>
      </c>
      <c r="K7" s="6">
        <f t="shared" si="0"/>
        <v>311223.16749999998</v>
      </c>
      <c r="L7" s="6">
        <f t="shared" si="0"/>
        <v>294544.08000000007</v>
      </c>
      <c r="M7" s="6">
        <f t="shared" si="0"/>
        <v>414589.47000000003</v>
      </c>
      <c r="N7" s="6">
        <f t="shared" si="0"/>
        <v>380913.41750000004</v>
      </c>
      <c r="O7" s="6">
        <f>SUM(C7:N7)</f>
        <v>6161695.8196999999</v>
      </c>
    </row>
    <row r="8" spans="1:16">
      <c r="A8" s="5" t="s">
        <v>19</v>
      </c>
      <c r="B8" s="5" t="s">
        <v>20</v>
      </c>
      <c r="C8" s="8">
        <v>205065</v>
      </c>
      <c r="D8" s="8">
        <v>115332</v>
      </c>
      <c r="E8" s="8">
        <v>166713.75</v>
      </c>
      <c r="F8" s="8">
        <v>374073</v>
      </c>
      <c r="G8" s="8">
        <v>135350.25</v>
      </c>
      <c r="H8" s="8">
        <v>127771.875</v>
      </c>
      <c r="I8" s="8">
        <v>279415.5</v>
      </c>
      <c r="J8" s="8">
        <v>246422.00000000003</v>
      </c>
      <c r="K8" s="8">
        <v>125427.50000000001</v>
      </c>
      <c r="L8" s="8">
        <v>124663.00000000001</v>
      </c>
      <c r="M8" s="8">
        <v>173800</v>
      </c>
      <c r="N8" s="8">
        <v>170973</v>
      </c>
      <c r="O8" s="8">
        <f>SUM(C8:N8)</f>
        <v>2245006.875</v>
      </c>
    </row>
    <row r="9" spans="1:16">
      <c r="A9" s="5" t="s">
        <v>21</v>
      </c>
      <c r="B9" s="5" t="s">
        <v>22</v>
      </c>
      <c r="C9" s="8">
        <v>500</v>
      </c>
      <c r="D9" s="8">
        <v>500</v>
      </c>
      <c r="E9" s="8">
        <v>500</v>
      </c>
      <c r="F9" s="8">
        <v>500</v>
      </c>
      <c r="G9" s="8">
        <v>500</v>
      </c>
      <c r="H9" s="8">
        <v>500</v>
      </c>
      <c r="I9" s="8">
        <v>500</v>
      </c>
      <c r="J9" s="8">
        <v>500</v>
      </c>
      <c r="K9" s="8">
        <v>500</v>
      </c>
      <c r="L9" s="8">
        <v>500</v>
      </c>
      <c r="M9" s="8">
        <v>500</v>
      </c>
      <c r="N9" s="8">
        <v>500</v>
      </c>
      <c r="O9" s="8">
        <f t="shared" ref="O9:O14" si="1">SUM(C9:N9)</f>
        <v>6000</v>
      </c>
    </row>
    <row r="10" spans="1:16">
      <c r="A10" s="5" t="s">
        <v>23</v>
      </c>
      <c r="B10" s="5" t="s">
        <v>24</v>
      </c>
      <c r="C10" s="8">
        <v>72908</v>
      </c>
      <c r="D10" s="8">
        <v>40085</v>
      </c>
      <c r="E10" s="8">
        <v>68733</v>
      </c>
      <c r="F10" s="8">
        <v>172139</v>
      </c>
      <c r="G10" s="8">
        <v>54779</v>
      </c>
      <c r="H10" s="8">
        <v>51794</v>
      </c>
      <c r="I10" s="8">
        <v>91152</v>
      </c>
      <c r="J10" s="8">
        <v>79458.277500000011</v>
      </c>
      <c r="K10" s="8">
        <v>43195.950000000004</v>
      </c>
      <c r="L10" s="8">
        <v>42304.027500000004</v>
      </c>
      <c r="M10" s="8">
        <v>57954.015000000007</v>
      </c>
      <c r="N10" s="8">
        <v>60339.825000000004</v>
      </c>
      <c r="O10" s="8">
        <f t="shared" si="1"/>
        <v>834842.09499999986</v>
      </c>
      <c r="P10" s="70"/>
    </row>
    <row r="11" spans="1:16">
      <c r="A11" s="5" t="s">
        <v>25</v>
      </c>
      <c r="B11" s="5" t="s">
        <v>26</v>
      </c>
      <c r="C11" s="8">
        <v>64173.9</v>
      </c>
      <c r="D11" s="8">
        <v>45578.400000000001</v>
      </c>
      <c r="E11" s="8">
        <v>118876.8</v>
      </c>
      <c r="F11" s="8">
        <v>222142.2</v>
      </c>
      <c r="G11" s="8">
        <v>146727.84</v>
      </c>
      <c r="H11" s="8">
        <v>83777.400000000009</v>
      </c>
      <c r="I11" s="8">
        <v>122743.95000000001</v>
      </c>
      <c r="J11" s="8">
        <v>110634.41970000001</v>
      </c>
      <c r="K11" s="8">
        <v>47481.3675</v>
      </c>
      <c r="L11" s="8">
        <v>45621.450000000004</v>
      </c>
      <c r="M11" s="8">
        <v>61582.342500000006</v>
      </c>
      <c r="N11" s="8">
        <v>57205.41750000001</v>
      </c>
      <c r="O11" s="8">
        <f t="shared" si="1"/>
        <v>1126545.4871999999</v>
      </c>
      <c r="P11" s="69"/>
    </row>
    <row r="12" spans="1:16">
      <c r="A12" s="5" t="s">
        <v>27</v>
      </c>
      <c r="B12" s="5" t="s">
        <v>28</v>
      </c>
      <c r="C12" s="8">
        <v>4500</v>
      </c>
      <c r="D12" s="8">
        <v>4500</v>
      </c>
      <c r="E12" s="8">
        <v>4500</v>
      </c>
      <c r="F12" s="8">
        <v>4500</v>
      </c>
      <c r="G12" s="8">
        <v>4500</v>
      </c>
      <c r="H12" s="8">
        <v>4500</v>
      </c>
      <c r="I12" s="8">
        <v>4500</v>
      </c>
      <c r="J12" s="8">
        <v>4500</v>
      </c>
      <c r="K12" s="8">
        <v>4500</v>
      </c>
      <c r="L12" s="8">
        <v>4500</v>
      </c>
      <c r="M12" s="8">
        <v>4500</v>
      </c>
      <c r="N12" s="8">
        <v>4500</v>
      </c>
      <c r="O12" s="8">
        <f t="shared" si="1"/>
        <v>54000</v>
      </c>
      <c r="P12" s="69"/>
    </row>
    <row r="13" spans="1:16">
      <c r="A13" s="9" t="s">
        <v>29</v>
      </c>
      <c r="B13" s="5" t="s">
        <v>30</v>
      </c>
      <c r="C13" s="8">
        <v>0</v>
      </c>
      <c r="D13" s="8">
        <v>0</v>
      </c>
      <c r="E13" s="8">
        <v>0</v>
      </c>
      <c r="F13" s="8">
        <v>2856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f t="shared" si="1"/>
        <v>2856</v>
      </c>
    </row>
    <row r="14" spans="1:16">
      <c r="A14" s="5" t="s">
        <v>31</v>
      </c>
      <c r="B14" s="5" t="s">
        <v>32</v>
      </c>
      <c r="C14" s="8">
        <v>118838</v>
      </c>
      <c r="D14" s="8">
        <v>78960</v>
      </c>
      <c r="E14" s="8">
        <v>185432</v>
      </c>
      <c r="F14" s="8">
        <v>433229</v>
      </c>
      <c r="G14" s="8">
        <v>172684</v>
      </c>
      <c r="H14" s="8">
        <v>126484</v>
      </c>
      <c r="I14" s="8">
        <v>217250</v>
      </c>
      <c r="J14" s="8">
        <v>188846.12250000003</v>
      </c>
      <c r="K14" s="8">
        <v>90118.35</v>
      </c>
      <c r="L14" s="8">
        <v>76955.602500000008</v>
      </c>
      <c r="M14" s="8">
        <v>116253.1125</v>
      </c>
      <c r="N14" s="8">
        <v>87395.175000000003</v>
      </c>
      <c r="O14" s="8">
        <f t="shared" si="1"/>
        <v>1892445.3625000003</v>
      </c>
      <c r="P14" s="70"/>
    </row>
    <row r="15" spans="1:16" s="7" customFormat="1">
      <c r="A15" s="68" t="s">
        <v>35</v>
      </c>
      <c r="B15" s="68" t="s">
        <v>36</v>
      </c>
      <c r="C15" s="6">
        <f t="shared" ref="C15:N15" si="2">SUM(C16:C17)</f>
        <v>11000</v>
      </c>
      <c r="D15" s="6">
        <f t="shared" si="2"/>
        <v>11000</v>
      </c>
      <c r="E15" s="6">
        <f t="shared" si="2"/>
        <v>11000</v>
      </c>
      <c r="F15" s="6">
        <f t="shared" si="2"/>
        <v>11000</v>
      </c>
      <c r="G15" s="6">
        <f t="shared" si="2"/>
        <v>11000</v>
      </c>
      <c r="H15" s="6">
        <f t="shared" si="2"/>
        <v>11000</v>
      </c>
      <c r="I15" s="6">
        <f t="shared" si="2"/>
        <v>11000</v>
      </c>
      <c r="J15" s="6">
        <f t="shared" si="2"/>
        <v>11000</v>
      </c>
      <c r="K15" s="6">
        <f t="shared" si="2"/>
        <v>11000</v>
      </c>
      <c r="L15" s="6">
        <f t="shared" si="2"/>
        <v>11000</v>
      </c>
      <c r="M15" s="6">
        <f t="shared" si="2"/>
        <v>11000</v>
      </c>
      <c r="N15" s="6">
        <f t="shared" si="2"/>
        <v>11000</v>
      </c>
      <c r="O15" s="6">
        <f>SUM(C15:N15)</f>
        <v>132000</v>
      </c>
      <c r="P15" s="12"/>
    </row>
    <row r="16" spans="1:16">
      <c r="A16" s="5" t="s">
        <v>37</v>
      </c>
      <c r="B16" s="5" t="s">
        <v>38</v>
      </c>
      <c r="C16" s="8">
        <v>10000</v>
      </c>
      <c r="D16" s="8">
        <v>10000</v>
      </c>
      <c r="E16" s="8">
        <v>10000</v>
      </c>
      <c r="F16" s="8">
        <v>10000</v>
      </c>
      <c r="G16" s="8">
        <v>10000</v>
      </c>
      <c r="H16" s="8">
        <v>10000</v>
      </c>
      <c r="I16" s="8">
        <v>10000</v>
      </c>
      <c r="J16" s="8">
        <v>10000</v>
      </c>
      <c r="K16" s="8">
        <v>10000</v>
      </c>
      <c r="L16" s="8">
        <v>10000</v>
      </c>
      <c r="M16" s="8">
        <v>10000</v>
      </c>
      <c r="N16" s="8">
        <v>10000</v>
      </c>
      <c r="O16" s="8">
        <f>SUM(C16:N16)</f>
        <v>120000</v>
      </c>
      <c r="P16" s="10"/>
    </row>
    <row r="17" spans="1:18">
      <c r="A17" s="5" t="s">
        <v>39</v>
      </c>
      <c r="B17" s="5" t="s">
        <v>40</v>
      </c>
      <c r="C17" s="8">
        <v>1000</v>
      </c>
      <c r="D17" s="8">
        <v>1000</v>
      </c>
      <c r="E17" s="8">
        <v>1000</v>
      </c>
      <c r="F17" s="8">
        <v>1000</v>
      </c>
      <c r="G17" s="8">
        <v>1000</v>
      </c>
      <c r="H17" s="8">
        <v>1000</v>
      </c>
      <c r="I17" s="8">
        <v>1000</v>
      </c>
      <c r="J17" s="8">
        <v>1000</v>
      </c>
      <c r="K17" s="8">
        <v>1000</v>
      </c>
      <c r="L17" s="8">
        <v>1000</v>
      </c>
      <c r="M17" s="8">
        <v>1000</v>
      </c>
      <c r="N17" s="8">
        <v>1000</v>
      </c>
      <c r="O17" s="8">
        <f t="shared" ref="O17" si="3">SUM(C17:N17)</f>
        <v>12000</v>
      </c>
      <c r="P17" s="10"/>
    </row>
    <row r="18" spans="1:18" s="7" customFormat="1">
      <c r="A18" s="68" t="s">
        <v>44</v>
      </c>
      <c r="B18" s="68" t="s">
        <v>45</v>
      </c>
      <c r="C18" s="6">
        <f t="shared" ref="C18:N18" si="4">SUM(C19:C22)</f>
        <v>34893.599999999999</v>
      </c>
      <c r="D18" s="6">
        <f t="shared" si="4"/>
        <v>121339.05000000002</v>
      </c>
      <c r="E18" s="6">
        <f t="shared" si="4"/>
        <v>194497.95</v>
      </c>
      <c r="F18" s="6">
        <f t="shared" si="4"/>
        <v>248862.85</v>
      </c>
      <c r="G18" s="6">
        <f t="shared" si="4"/>
        <v>532123.35000000009</v>
      </c>
      <c r="H18" s="6">
        <f t="shared" si="4"/>
        <v>314403.20000000001</v>
      </c>
      <c r="I18" s="6">
        <f t="shared" si="4"/>
        <v>205469.35</v>
      </c>
      <c r="J18" s="6">
        <f t="shared" si="4"/>
        <v>10400</v>
      </c>
      <c r="K18" s="6">
        <f t="shared" si="4"/>
        <v>14933.525</v>
      </c>
      <c r="L18" s="6">
        <f t="shared" si="4"/>
        <v>57778.000000000007</v>
      </c>
      <c r="M18" s="6">
        <f t="shared" si="4"/>
        <v>63227.4</v>
      </c>
      <c r="N18" s="6">
        <f t="shared" si="4"/>
        <v>51063.500000000007</v>
      </c>
      <c r="O18" s="6">
        <f>SUM(C18:N18)</f>
        <v>1848991.7750000001</v>
      </c>
      <c r="P18" s="12"/>
    </row>
    <row r="19" spans="1:18">
      <c r="A19" s="14" t="s">
        <v>53</v>
      </c>
      <c r="B19" s="5" t="s">
        <v>54</v>
      </c>
      <c r="C19" s="8">
        <v>0</v>
      </c>
      <c r="D19" s="8">
        <v>0</v>
      </c>
      <c r="E19" s="8">
        <v>2080</v>
      </c>
      <c r="F19" s="8">
        <v>2080</v>
      </c>
      <c r="G19" s="8">
        <v>0</v>
      </c>
      <c r="H19" s="8">
        <v>4016</v>
      </c>
      <c r="I19" s="8">
        <v>4016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f t="shared" ref="O19:O22" si="5">SUM(C19:N19)</f>
        <v>12192</v>
      </c>
      <c r="P19" s="10"/>
    </row>
    <row r="20" spans="1:18">
      <c r="A20" s="14" t="s">
        <v>55</v>
      </c>
      <c r="B20" s="5" t="s">
        <v>56</v>
      </c>
      <c r="C20" s="8">
        <v>0</v>
      </c>
      <c r="D20" s="8">
        <v>0</v>
      </c>
      <c r="E20" s="8">
        <v>0</v>
      </c>
      <c r="F20" s="8">
        <v>36235.5</v>
      </c>
      <c r="G20" s="8">
        <v>3000</v>
      </c>
      <c r="H20" s="8">
        <v>2000</v>
      </c>
      <c r="I20" s="8">
        <v>3000</v>
      </c>
      <c r="J20" s="8">
        <v>3500</v>
      </c>
      <c r="K20" s="8">
        <v>2000</v>
      </c>
      <c r="L20" s="8">
        <v>2000</v>
      </c>
      <c r="M20" s="8">
        <v>2000</v>
      </c>
      <c r="N20" s="8">
        <v>2000</v>
      </c>
      <c r="O20" s="8">
        <f t="shared" si="5"/>
        <v>55735.5</v>
      </c>
      <c r="P20" s="10"/>
    </row>
    <row r="21" spans="1:18">
      <c r="A21" s="5" t="s">
        <v>57</v>
      </c>
      <c r="B21" s="5" t="s">
        <v>58</v>
      </c>
      <c r="C21" s="8">
        <v>3225.6000000000004</v>
      </c>
      <c r="D21" s="8">
        <v>4485.6000000000004</v>
      </c>
      <c r="E21" s="8">
        <v>11000</v>
      </c>
      <c r="F21" s="8">
        <v>27000</v>
      </c>
      <c r="G21" s="8">
        <v>6300</v>
      </c>
      <c r="H21" s="8">
        <v>5500</v>
      </c>
      <c r="I21" s="8">
        <v>11000</v>
      </c>
      <c r="J21" s="8">
        <v>4000</v>
      </c>
      <c r="K21" s="8">
        <v>3000</v>
      </c>
      <c r="L21" s="8">
        <v>3000</v>
      </c>
      <c r="M21" s="8">
        <v>3000</v>
      </c>
      <c r="N21" s="8">
        <v>2000</v>
      </c>
      <c r="O21" s="8">
        <f t="shared" si="5"/>
        <v>83511.199999999997</v>
      </c>
      <c r="P21" s="10"/>
    </row>
    <row r="22" spans="1:18">
      <c r="A22" s="5" t="s">
        <v>59</v>
      </c>
      <c r="B22" s="5" t="s">
        <v>60</v>
      </c>
      <c r="C22" s="8">
        <v>31668</v>
      </c>
      <c r="D22" s="8">
        <v>116853.45000000001</v>
      </c>
      <c r="E22" s="8">
        <v>181417.95</v>
      </c>
      <c r="F22" s="8">
        <v>183547.35</v>
      </c>
      <c r="G22" s="8">
        <v>522823.35000000003</v>
      </c>
      <c r="H22" s="8">
        <v>302887.2</v>
      </c>
      <c r="I22" s="8">
        <v>187453.35</v>
      </c>
      <c r="J22" s="8">
        <v>2900</v>
      </c>
      <c r="K22" s="8">
        <v>9933.5249999999996</v>
      </c>
      <c r="L22" s="8">
        <v>52778.000000000007</v>
      </c>
      <c r="M22" s="8">
        <v>58227.4</v>
      </c>
      <c r="N22" s="8">
        <v>47063.500000000007</v>
      </c>
      <c r="O22" s="8">
        <f t="shared" si="5"/>
        <v>1697553.075</v>
      </c>
      <c r="P22" s="10"/>
    </row>
    <row r="23" spans="1:18" s="7" customFormat="1">
      <c r="A23" s="68" t="s">
        <v>63</v>
      </c>
      <c r="B23" s="68" t="s">
        <v>64</v>
      </c>
      <c r="C23" s="6">
        <f>SUM(C24:C58)</f>
        <v>2182871.5</v>
      </c>
      <c r="D23" s="6">
        <f t="shared" ref="D23:N23" si="6">SUM(D24:D58)</f>
        <v>1316184.7950000002</v>
      </c>
      <c r="E23" s="6">
        <f t="shared" si="6"/>
        <v>2236218.6450000005</v>
      </c>
      <c r="F23" s="6">
        <f t="shared" si="6"/>
        <v>4390633.4630000005</v>
      </c>
      <c r="G23" s="6">
        <f t="shared" si="6"/>
        <v>2493311.6469999999</v>
      </c>
      <c r="H23" s="6">
        <f t="shared" si="6"/>
        <v>2062172.2075000003</v>
      </c>
      <c r="I23" s="6">
        <f t="shared" si="6"/>
        <v>2972375.5449999999</v>
      </c>
      <c r="J23" s="6">
        <f t="shared" si="6"/>
        <v>2009525.3175000004</v>
      </c>
      <c r="K23" s="6">
        <f t="shared" si="6"/>
        <v>1039169.9825000002</v>
      </c>
      <c r="L23" s="6">
        <f t="shared" si="6"/>
        <v>1128642.4500000002</v>
      </c>
      <c r="M23" s="6">
        <f t="shared" si="6"/>
        <v>1864146.4175000002</v>
      </c>
      <c r="N23" s="6">
        <f t="shared" si="6"/>
        <v>1763348.1475</v>
      </c>
      <c r="O23" s="6">
        <f>SUM(C23:N23)</f>
        <v>25458600.117500003</v>
      </c>
      <c r="P23" s="12"/>
    </row>
    <row r="24" spans="1:18">
      <c r="A24" s="5" t="s">
        <v>366</v>
      </c>
      <c r="B24" s="5" t="s">
        <v>65</v>
      </c>
      <c r="C24" s="8">
        <v>0</v>
      </c>
      <c r="D24" s="8">
        <v>0</v>
      </c>
      <c r="E24" s="8">
        <v>0</v>
      </c>
      <c r="F24" s="8">
        <v>50000</v>
      </c>
      <c r="G24" s="8">
        <v>2100</v>
      </c>
      <c r="H24" s="8">
        <v>6000</v>
      </c>
      <c r="I24" s="8">
        <v>28000</v>
      </c>
      <c r="J24" s="8">
        <v>9224</v>
      </c>
      <c r="K24" s="8">
        <v>0</v>
      </c>
      <c r="L24" s="8">
        <v>0</v>
      </c>
      <c r="M24" s="8">
        <v>0</v>
      </c>
      <c r="N24" s="8">
        <v>0</v>
      </c>
      <c r="O24" s="8">
        <f>SUM(C24:N24)</f>
        <v>95324</v>
      </c>
      <c r="P24" s="10"/>
      <c r="Q24" s="54"/>
      <c r="R24" s="54"/>
    </row>
    <row r="25" spans="1:18">
      <c r="A25" s="5" t="s">
        <v>66</v>
      </c>
      <c r="B25" s="5" t="s">
        <v>67</v>
      </c>
      <c r="C25" s="8">
        <v>736309.35</v>
      </c>
      <c r="D25" s="8">
        <v>732638.02500000002</v>
      </c>
      <c r="E25" s="8">
        <v>1094144.1000000001</v>
      </c>
      <c r="F25" s="8">
        <v>2464042.875</v>
      </c>
      <c r="G25" s="8">
        <v>629521.72499999998</v>
      </c>
      <c r="H25" s="8">
        <v>492415.35000000003</v>
      </c>
      <c r="I25" s="8">
        <v>1078861.3500000001</v>
      </c>
      <c r="J25" s="8">
        <v>962140.85000000009</v>
      </c>
      <c r="K25" s="8">
        <v>512516.4</v>
      </c>
      <c r="L25" s="8">
        <v>443919.30000000005</v>
      </c>
      <c r="M25" s="8">
        <v>562532.85000000009</v>
      </c>
      <c r="N25" s="8">
        <v>501782.60000000003</v>
      </c>
      <c r="O25" s="8">
        <f t="shared" ref="O25:O58" si="7">SUM(C25:N25)</f>
        <v>10210824.774999999</v>
      </c>
      <c r="P25" s="10"/>
    </row>
    <row r="26" spans="1:18">
      <c r="A26" s="5" t="s">
        <v>68</v>
      </c>
      <c r="B26" s="5" t="s">
        <v>69</v>
      </c>
      <c r="C26" s="8">
        <v>197964.9</v>
      </c>
      <c r="D26" s="8">
        <v>230503.35</v>
      </c>
      <c r="E26" s="8">
        <v>458602.2</v>
      </c>
      <c r="F26" s="8">
        <v>698900.47499999998</v>
      </c>
      <c r="G26" s="8">
        <v>222866.7</v>
      </c>
      <c r="H26" s="8">
        <v>172745.47500000001</v>
      </c>
      <c r="I26" s="8">
        <v>308153.47500000003</v>
      </c>
      <c r="J26" s="8">
        <v>327527.2</v>
      </c>
      <c r="K26" s="8">
        <v>134087.80000000002</v>
      </c>
      <c r="L26" s="8">
        <v>136305.40000000002</v>
      </c>
      <c r="M26" s="8">
        <v>187074.80000000002</v>
      </c>
      <c r="N26" s="8">
        <v>148733.20000000001</v>
      </c>
      <c r="O26" s="8">
        <f t="shared" si="7"/>
        <v>3223464.9749999996</v>
      </c>
      <c r="P26" s="10"/>
    </row>
    <row r="27" spans="1:18">
      <c r="A27" s="9" t="s">
        <v>70</v>
      </c>
      <c r="B27" s="5" t="s">
        <v>71</v>
      </c>
      <c r="C27" s="8">
        <v>0</v>
      </c>
      <c r="D27" s="8">
        <v>0</v>
      </c>
      <c r="E27" s="8">
        <v>0</v>
      </c>
      <c r="F27" s="8">
        <v>0</v>
      </c>
      <c r="G27" s="8">
        <v>984310.42500000005</v>
      </c>
      <c r="H27" s="8">
        <v>713007.75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f t="shared" si="7"/>
        <v>1697318.175</v>
      </c>
      <c r="P27" s="10"/>
    </row>
    <row r="28" spans="1:18">
      <c r="A28" s="13" t="s">
        <v>367</v>
      </c>
      <c r="B28" s="5" t="s">
        <v>368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93931.425000000003</v>
      </c>
      <c r="I28" s="8">
        <v>761681.55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f t="shared" si="7"/>
        <v>855612.97500000009</v>
      </c>
      <c r="P28" s="10"/>
    </row>
    <row r="29" spans="1:18">
      <c r="A29" s="62" t="s">
        <v>372</v>
      </c>
      <c r="B29" s="5" t="s">
        <v>373</v>
      </c>
      <c r="C29" s="8">
        <v>753952.5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171066.5</v>
      </c>
      <c r="M29" s="8">
        <v>644982.80000000005</v>
      </c>
      <c r="N29" s="8">
        <v>640042.70000000007</v>
      </c>
      <c r="O29" s="8">
        <f t="shared" si="7"/>
        <v>2210044.5</v>
      </c>
      <c r="P29" s="10"/>
    </row>
    <row r="30" spans="1:18">
      <c r="A30" s="5" t="s">
        <v>76</v>
      </c>
      <c r="B30" s="5" t="s">
        <v>77</v>
      </c>
      <c r="C30" s="8">
        <v>31531.5</v>
      </c>
      <c r="D30" s="8">
        <v>15611.400000000001</v>
      </c>
      <c r="E30" s="8">
        <v>31531.5</v>
      </c>
      <c r="F30" s="8">
        <v>66091.199999999997</v>
      </c>
      <c r="G30" s="8">
        <v>31355.100000000002</v>
      </c>
      <c r="H30" s="8">
        <v>24798.9</v>
      </c>
      <c r="I30" s="8">
        <v>51111.9</v>
      </c>
      <c r="J30" s="8">
        <v>52242.3</v>
      </c>
      <c r="K30" s="8">
        <v>18532.800000000003</v>
      </c>
      <c r="L30" s="8">
        <v>18042.75</v>
      </c>
      <c r="M30" s="8">
        <v>30769.200000000001</v>
      </c>
      <c r="N30" s="8">
        <v>28274.400000000001</v>
      </c>
      <c r="O30" s="8">
        <f t="shared" si="7"/>
        <v>399892.95</v>
      </c>
      <c r="P30" s="10"/>
    </row>
    <row r="31" spans="1:18">
      <c r="A31" s="5" t="s">
        <v>78</v>
      </c>
      <c r="B31" s="5" t="s">
        <v>79</v>
      </c>
      <c r="C31" s="8">
        <v>39954.6</v>
      </c>
      <c r="D31" s="8">
        <v>23564.100000000002</v>
      </c>
      <c r="E31" s="8">
        <v>38852.1</v>
      </c>
      <c r="F31" s="8">
        <v>83025.600000000006</v>
      </c>
      <c r="G31" s="8">
        <v>48965.700000000004</v>
      </c>
      <c r="H31" s="8">
        <v>36970.5</v>
      </c>
      <c r="I31" s="8">
        <v>61210.8</v>
      </c>
      <c r="J31" s="8">
        <v>60468.65</v>
      </c>
      <c r="K31" s="8">
        <v>25334.100000000002</v>
      </c>
      <c r="L31" s="8">
        <v>24784.65</v>
      </c>
      <c r="M31" s="8">
        <v>37347.75</v>
      </c>
      <c r="N31" s="8">
        <v>35031.15</v>
      </c>
      <c r="O31" s="8">
        <f t="shared" si="7"/>
        <v>515509.7</v>
      </c>
      <c r="P31" s="10"/>
    </row>
    <row r="32" spans="1:18">
      <c r="A32" s="14" t="s">
        <v>375</v>
      </c>
      <c r="B32" s="5" t="s">
        <v>376</v>
      </c>
      <c r="C32" s="8">
        <v>34500</v>
      </c>
      <c r="D32" s="8">
        <v>25000</v>
      </c>
      <c r="E32" s="8">
        <v>40336</v>
      </c>
      <c r="F32" s="8">
        <v>106953</v>
      </c>
      <c r="G32" s="8">
        <v>42858.2</v>
      </c>
      <c r="H32" s="8">
        <v>34445.949999999997</v>
      </c>
      <c r="I32" s="8">
        <v>58860.45</v>
      </c>
      <c r="J32" s="8">
        <v>34500</v>
      </c>
      <c r="K32" s="8">
        <v>34500</v>
      </c>
      <c r="L32" s="8">
        <v>34500</v>
      </c>
      <c r="M32" s="8">
        <v>34500</v>
      </c>
      <c r="N32" s="8">
        <v>34500</v>
      </c>
      <c r="O32" s="8">
        <f t="shared" si="7"/>
        <v>515453.60000000003</v>
      </c>
      <c r="P32" s="10"/>
    </row>
    <row r="33" spans="1:16">
      <c r="A33" s="5" t="s">
        <v>82</v>
      </c>
      <c r="B33" s="5" t="s">
        <v>83</v>
      </c>
      <c r="C33" s="8">
        <v>7459.2000000000007</v>
      </c>
      <c r="D33" s="8">
        <v>4195.8</v>
      </c>
      <c r="E33" s="8">
        <v>6337.8</v>
      </c>
      <c r="F33" s="8">
        <v>21520.799999999999</v>
      </c>
      <c r="G33" s="8">
        <v>7686</v>
      </c>
      <c r="H33" s="8">
        <v>4888.8</v>
      </c>
      <c r="I33" s="8">
        <v>7635.6</v>
      </c>
      <c r="J33" s="8">
        <v>7337.0000000000009</v>
      </c>
      <c r="K33" s="8">
        <v>4882.9000000000005</v>
      </c>
      <c r="L33" s="8">
        <v>4996.75</v>
      </c>
      <c r="M33" s="8">
        <v>7349.6500000000005</v>
      </c>
      <c r="N33" s="8">
        <v>3921.5000000000005</v>
      </c>
      <c r="O33" s="8">
        <f t="shared" si="7"/>
        <v>88211.799999999988</v>
      </c>
      <c r="P33" s="10"/>
    </row>
    <row r="34" spans="1:16">
      <c r="A34" s="5" t="s">
        <v>84</v>
      </c>
      <c r="B34" s="5" t="s">
        <v>85</v>
      </c>
      <c r="C34" s="8">
        <v>199409.7</v>
      </c>
      <c r="D34" s="8">
        <v>150148.95000000001</v>
      </c>
      <c r="E34" s="8">
        <v>344812.125</v>
      </c>
      <c r="F34" s="8">
        <v>567257.25</v>
      </c>
      <c r="G34" s="8">
        <v>276915.97500000003</v>
      </c>
      <c r="H34" s="8">
        <v>253862.7</v>
      </c>
      <c r="I34" s="8">
        <v>346664.85000000003</v>
      </c>
      <c r="J34" s="8">
        <v>299967.09750000003</v>
      </c>
      <c r="K34" s="8">
        <v>150166.01250000001</v>
      </c>
      <c r="L34" s="8">
        <v>132577.83000000002</v>
      </c>
      <c r="M34" s="8">
        <v>183212.34750000003</v>
      </c>
      <c r="N34" s="8">
        <v>200027.67750000002</v>
      </c>
      <c r="O34" s="8">
        <f t="shared" si="7"/>
        <v>3105022.5150000006</v>
      </c>
      <c r="P34" s="70"/>
    </row>
    <row r="35" spans="1:16">
      <c r="A35" s="5" t="s">
        <v>88</v>
      </c>
      <c r="B35" s="5" t="s">
        <v>89</v>
      </c>
      <c r="C35" s="8">
        <v>2593.7600000000002</v>
      </c>
      <c r="D35" s="8">
        <v>2593.7600000000002</v>
      </c>
      <c r="E35" s="8">
        <v>2593.7600000000002</v>
      </c>
      <c r="F35" s="8">
        <v>2593.7600000000002</v>
      </c>
      <c r="G35" s="8">
        <v>2593.7600000000002</v>
      </c>
      <c r="H35" s="8">
        <v>2593.7600000000002</v>
      </c>
      <c r="I35" s="8">
        <v>2593.7600000000002</v>
      </c>
      <c r="J35" s="8">
        <v>2593.7600000000002</v>
      </c>
      <c r="K35" s="8">
        <v>2593.7600000000002</v>
      </c>
      <c r="L35" s="8">
        <v>2593.7600000000002</v>
      </c>
      <c r="M35" s="8">
        <v>2593.7600000000002</v>
      </c>
      <c r="N35" s="8">
        <v>2593.7600000000002</v>
      </c>
      <c r="O35" s="8">
        <f t="shared" si="7"/>
        <v>31125.12000000001</v>
      </c>
      <c r="P35" s="10"/>
    </row>
    <row r="36" spans="1:16">
      <c r="A36" s="5" t="s">
        <v>90</v>
      </c>
      <c r="B36" s="5" t="s">
        <v>91</v>
      </c>
      <c r="C36" s="8">
        <v>4188.08</v>
      </c>
      <c r="D36" s="8">
        <v>4188.08</v>
      </c>
      <c r="E36" s="8">
        <v>4188.08</v>
      </c>
      <c r="F36" s="8">
        <v>4188.08</v>
      </c>
      <c r="G36" s="8">
        <v>4188.08</v>
      </c>
      <c r="H36" s="8">
        <v>4188.08</v>
      </c>
      <c r="I36" s="8">
        <v>4188.08</v>
      </c>
      <c r="J36" s="8">
        <v>4188.08</v>
      </c>
      <c r="K36" s="8">
        <v>4188.08</v>
      </c>
      <c r="L36" s="8">
        <v>4188.08</v>
      </c>
      <c r="M36" s="8">
        <v>4188.08</v>
      </c>
      <c r="N36" s="8">
        <v>4188.08</v>
      </c>
      <c r="O36" s="8">
        <f t="shared" si="7"/>
        <v>50256.960000000014</v>
      </c>
      <c r="P36" s="63"/>
    </row>
    <row r="37" spans="1:16">
      <c r="A37" s="5" t="s">
        <v>92</v>
      </c>
      <c r="B37" s="5" t="s">
        <v>93</v>
      </c>
      <c r="C37" s="8">
        <v>0</v>
      </c>
      <c r="D37" s="8">
        <v>2291.12</v>
      </c>
      <c r="E37" s="8">
        <v>2291.12</v>
      </c>
      <c r="F37" s="8">
        <v>4582.24</v>
      </c>
      <c r="G37" s="8">
        <v>2291.12</v>
      </c>
      <c r="H37" s="8">
        <v>2291.12</v>
      </c>
      <c r="I37" s="8">
        <v>2291.12</v>
      </c>
      <c r="J37" s="8">
        <v>2291.12</v>
      </c>
      <c r="K37" s="8">
        <v>2291.12</v>
      </c>
      <c r="L37" s="8">
        <v>2291.12</v>
      </c>
      <c r="M37" s="8">
        <v>2291.12</v>
      </c>
      <c r="N37" s="8">
        <v>2291.12</v>
      </c>
      <c r="O37" s="8">
        <f t="shared" si="7"/>
        <v>27493.439999999991</v>
      </c>
      <c r="P37" s="10"/>
    </row>
    <row r="38" spans="1:16">
      <c r="A38" s="5" t="s">
        <v>94</v>
      </c>
      <c r="B38" s="5" t="s">
        <v>95</v>
      </c>
      <c r="C38" s="8">
        <v>1521</v>
      </c>
      <c r="D38" s="8">
        <v>1521</v>
      </c>
      <c r="E38" s="8">
        <v>1521</v>
      </c>
      <c r="F38" s="8">
        <v>1521</v>
      </c>
      <c r="G38" s="8">
        <v>1521</v>
      </c>
      <c r="H38" s="8">
        <v>1521</v>
      </c>
      <c r="I38" s="8">
        <v>1521</v>
      </c>
      <c r="J38" s="8">
        <v>1521</v>
      </c>
      <c r="K38" s="8">
        <v>1521</v>
      </c>
      <c r="L38" s="8">
        <v>1521</v>
      </c>
      <c r="M38" s="8">
        <v>1521</v>
      </c>
      <c r="N38" s="8">
        <v>1521</v>
      </c>
      <c r="O38" s="8">
        <f t="shared" si="7"/>
        <v>18252</v>
      </c>
      <c r="P38" s="10"/>
    </row>
    <row r="39" spans="1:16">
      <c r="A39" s="5" t="s">
        <v>96</v>
      </c>
      <c r="B39" s="5" t="s">
        <v>97</v>
      </c>
      <c r="C39" s="8">
        <v>1826.24</v>
      </c>
      <c r="D39" s="8">
        <v>1826.24</v>
      </c>
      <c r="E39" s="8">
        <v>1826.24</v>
      </c>
      <c r="F39" s="8">
        <v>1826.24</v>
      </c>
      <c r="G39" s="8">
        <v>1826.24</v>
      </c>
      <c r="H39" s="8">
        <v>1826.24</v>
      </c>
      <c r="I39" s="8">
        <v>1826.24</v>
      </c>
      <c r="J39" s="8">
        <v>1826.24</v>
      </c>
      <c r="K39" s="8">
        <v>1826.24</v>
      </c>
      <c r="L39" s="8">
        <v>1826.24</v>
      </c>
      <c r="M39" s="8">
        <v>1826.24</v>
      </c>
      <c r="N39" s="8">
        <v>1826.24</v>
      </c>
      <c r="O39" s="8">
        <f t="shared" si="7"/>
        <v>21914.880000000005</v>
      </c>
      <c r="P39" s="10"/>
    </row>
    <row r="40" spans="1:16">
      <c r="A40" s="5" t="s">
        <v>98</v>
      </c>
      <c r="B40" s="5" t="s">
        <v>99</v>
      </c>
      <c r="C40" s="8">
        <v>2130.96</v>
      </c>
      <c r="D40" s="8">
        <v>2130.96</v>
      </c>
      <c r="E40" s="8">
        <v>2130.96</v>
      </c>
      <c r="F40" s="8">
        <v>2130.96</v>
      </c>
      <c r="G40" s="8">
        <v>2130.96</v>
      </c>
      <c r="H40" s="8">
        <v>2130.96</v>
      </c>
      <c r="I40" s="8">
        <v>2130.96</v>
      </c>
      <c r="J40" s="8">
        <v>2130.96</v>
      </c>
      <c r="K40" s="8">
        <v>2130.96</v>
      </c>
      <c r="L40" s="8">
        <v>2130.96</v>
      </c>
      <c r="M40" s="8">
        <v>2130.96</v>
      </c>
      <c r="N40" s="8">
        <v>2130.96</v>
      </c>
      <c r="O40" s="8">
        <f t="shared" si="7"/>
        <v>25571.519999999993</v>
      </c>
      <c r="P40" s="10"/>
    </row>
    <row r="41" spans="1:16">
      <c r="A41" s="5" t="s">
        <v>102</v>
      </c>
      <c r="B41" s="5" t="s">
        <v>103</v>
      </c>
      <c r="C41" s="8">
        <v>912.08</v>
      </c>
      <c r="D41" s="8">
        <v>912.08</v>
      </c>
      <c r="E41" s="8">
        <v>912.08</v>
      </c>
      <c r="F41" s="8">
        <v>912.08</v>
      </c>
      <c r="G41" s="8">
        <v>912.08</v>
      </c>
      <c r="H41" s="8">
        <v>912.08</v>
      </c>
      <c r="I41" s="8">
        <v>912.08</v>
      </c>
      <c r="J41" s="8">
        <v>912.08</v>
      </c>
      <c r="K41" s="8">
        <v>912.08</v>
      </c>
      <c r="L41" s="8">
        <v>912.08</v>
      </c>
      <c r="M41" s="8">
        <v>912.08</v>
      </c>
      <c r="N41" s="8">
        <v>912.08</v>
      </c>
      <c r="O41" s="8">
        <f t="shared" si="7"/>
        <v>10944.960000000001</v>
      </c>
      <c r="P41" s="10"/>
    </row>
    <row r="42" spans="1:16">
      <c r="A42" s="5" t="s">
        <v>104</v>
      </c>
      <c r="B42" s="5" t="s">
        <v>105</v>
      </c>
      <c r="C42" s="8">
        <v>3700.32</v>
      </c>
      <c r="D42" s="8">
        <v>3700.32</v>
      </c>
      <c r="E42" s="8">
        <v>3700.32</v>
      </c>
      <c r="F42" s="8">
        <v>3700.32</v>
      </c>
      <c r="G42" s="8">
        <v>3700.32</v>
      </c>
      <c r="H42" s="8">
        <v>3700.32</v>
      </c>
      <c r="I42" s="8">
        <v>3700.32</v>
      </c>
      <c r="J42" s="8">
        <v>3700.32</v>
      </c>
      <c r="K42" s="8">
        <v>3700.32</v>
      </c>
      <c r="L42" s="8">
        <v>3700.32</v>
      </c>
      <c r="M42" s="8">
        <v>3700.32</v>
      </c>
      <c r="N42" s="8">
        <v>3700.32</v>
      </c>
      <c r="O42" s="8">
        <f t="shared" si="7"/>
        <v>44403.840000000004</v>
      </c>
      <c r="P42" s="10"/>
    </row>
    <row r="43" spans="1:16">
      <c r="A43" s="5" t="s">
        <v>106</v>
      </c>
      <c r="B43" s="5" t="s">
        <v>107</v>
      </c>
      <c r="C43" s="8">
        <v>3348.28</v>
      </c>
      <c r="D43" s="8">
        <v>3348.28</v>
      </c>
      <c r="E43" s="8">
        <v>3348.28</v>
      </c>
      <c r="F43" s="8">
        <v>3348.28</v>
      </c>
      <c r="G43" s="8">
        <v>3348.28</v>
      </c>
      <c r="H43" s="8">
        <v>3348.28</v>
      </c>
      <c r="I43" s="8">
        <v>3348.28</v>
      </c>
      <c r="J43" s="8">
        <v>3348.28</v>
      </c>
      <c r="K43" s="8">
        <v>3348.28</v>
      </c>
      <c r="L43" s="8">
        <v>3348.28</v>
      </c>
      <c r="M43" s="8">
        <v>3348.28</v>
      </c>
      <c r="N43" s="8">
        <v>3348.28</v>
      </c>
      <c r="O43" s="8">
        <f t="shared" si="7"/>
        <v>40179.359999999993</v>
      </c>
      <c r="P43" s="10"/>
    </row>
    <row r="44" spans="1:16">
      <c r="A44" s="5" t="s">
        <v>108</v>
      </c>
      <c r="B44" s="5" t="s">
        <v>109</v>
      </c>
      <c r="C44" s="8">
        <v>1826.24</v>
      </c>
      <c r="D44" s="8">
        <v>1826.24</v>
      </c>
      <c r="E44" s="8">
        <v>1826.24</v>
      </c>
      <c r="F44" s="8">
        <v>1826.24</v>
      </c>
      <c r="G44" s="8">
        <v>1826.24</v>
      </c>
      <c r="H44" s="8">
        <v>1826.24</v>
      </c>
      <c r="I44" s="8">
        <v>1826.24</v>
      </c>
      <c r="J44" s="8">
        <v>1826.24</v>
      </c>
      <c r="K44" s="8">
        <v>1826.24</v>
      </c>
      <c r="L44" s="8">
        <v>1826.24</v>
      </c>
      <c r="M44" s="8">
        <v>1826.24</v>
      </c>
      <c r="N44" s="8">
        <v>1826.24</v>
      </c>
      <c r="O44" s="8">
        <f t="shared" si="7"/>
        <v>21914.880000000005</v>
      </c>
      <c r="P44" s="10"/>
    </row>
    <row r="45" spans="1:16">
      <c r="A45" s="5" t="s">
        <v>110</v>
      </c>
      <c r="B45" s="5" t="s">
        <v>111</v>
      </c>
      <c r="C45" s="8">
        <v>1521</v>
      </c>
      <c r="D45" s="8">
        <v>1521</v>
      </c>
      <c r="E45" s="8">
        <v>1521</v>
      </c>
      <c r="F45" s="8">
        <v>1521</v>
      </c>
      <c r="G45" s="8">
        <v>1521</v>
      </c>
      <c r="H45" s="8">
        <v>1521</v>
      </c>
      <c r="I45" s="8">
        <v>1521</v>
      </c>
      <c r="J45" s="8">
        <v>1521</v>
      </c>
      <c r="K45" s="8">
        <v>1521</v>
      </c>
      <c r="L45" s="8">
        <v>1521</v>
      </c>
      <c r="M45" s="8">
        <v>1521</v>
      </c>
      <c r="N45" s="8">
        <v>1521</v>
      </c>
      <c r="O45" s="8">
        <f t="shared" si="7"/>
        <v>18252</v>
      </c>
      <c r="P45" s="10"/>
    </row>
    <row r="46" spans="1:16">
      <c r="A46" s="5" t="s">
        <v>112</v>
      </c>
      <c r="B46" s="5" t="s">
        <v>113</v>
      </c>
      <c r="C46" s="8">
        <v>2188.16</v>
      </c>
      <c r="D46" s="8">
        <v>2188.16</v>
      </c>
      <c r="E46" s="8">
        <v>2188.16</v>
      </c>
      <c r="F46" s="8">
        <v>2188.16</v>
      </c>
      <c r="G46" s="8">
        <v>2188.16</v>
      </c>
      <c r="H46" s="8">
        <v>2188.16</v>
      </c>
      <c r="I46" s="8">
        <v>2188.16</v>
      </c>
      <c r="J46" s="8">
        <v>2188.16</v>
      </c>
      <c r="K46" s="8">
        <v>2188.16</v>
      </c>
      <c r="L46" s="8">
        <v>2188.16</v>
      </c>
      <c r="M46" s="8">
        <v>2188.16</v>
      </c>
      <c r="N46" s="8">
        <v>2188.16</v>
      </c>
      <c r="O46" s="8">
        <f t="shared" si="7"/>
        <v>26257.919999999998</v>
      </c>
      <c r="P46" s="10"/>
    </row>
    <row r="47" spans="1:16">
      <c r="A47" s="5" t="s">
        <v>114</v>
      </c>
      <c r="B47" s="5" t="s">
        <v>115</v>
      </c>
      <c r="C47" s="8">
        <v>5973.76</v>
      </c>
      <c r="D47" s="8">
        <v>5973.76</v>
      </c>
      <c r="E47" s="8">
        <v>5973.76</v>
      </c>
      <c r="F47" s="8">
        <v>5973.76</v>
      </c>
      <c r="G47" s="8">
        <v>5973.76</v>
      </c>
      <c r="H47" s="8">
        <v>5973.76</v>
      </c>
      <c r="I47" s="8">
        <v>5973.76</v>
      </c>
      <c r="J47" s="8">
        <v>5973.76</v>
      </c>
      <c r="K47" s="8">
        <v>5973.76</v>
      </c>
      <c r="L47" s="8">
        <v>5973.76</v>
      </c>
      <c r="M47" s="8">
        <v>5973.76</v>
      </c>
      <c r="N47" s="8">
        <v>5973.76</v>
      </c>
      <c r="O47" s="8">
        <f t="shared" si="7"/>
        <v>71685.12000000001</v>
      </c>
      <c r="P47" s="10"/>
    </row>
    <row r="48" spans="1:16">
      <c r="A48" s="5" t="s">
        <v>116</v>
      </c>
      <c r="B48" s="5" t="s">
        <v>369</v>
      </c>
      <c r="C48" s="8">
        <v>3700.32</v>
      </c>
      <c r="D48" s="8">
        <v>3700.32</v>
      </c>
      <c r="E48" s="8">
        <v>3700.32</v>
      </c>
      <c r="F48" s="8">
        <v>3700.32</v>
      </c>
      <c r="G48" s="8">
        <v>3700.32</v>
      </c>
      <c r="H48" s="8">
        <v>3700.32</v>
      </c>
      <c r="I48" s="8">
        <v>3700.32</v>
      </c>
      <c r="J48" s="8">
        <v>3700.32</v>
      </c>
      <c r="K48" s="8">
        <v>3700.32</v>
      </c>
      <c r="L48" s="8">
        <v>3700.32</v>
      </c>
      <c r="M48" s="8">
        <v>3700.32</v>
      </c>
      <c r="N48" s="8">
        <v>3700.32</v>
      </c>
      <c r="O48" s="8">
        <f t="shared" si="7"/>
        <v>44403.840000000004</v>
      </c>
      <c r="P48" s="10"/>
    </row>
    <row r="49" spans="1:16">
      <c r="A49" s="5" t="s">
        <v>118</v>
      </c>
      <c r="B49" s="5" t="s">
        <v>119</v>
      </c>
      <c r="C49" s="8">
        <v>1290.6400000000001</v>
      </c>
      <c r="D49" s="8">
        <v>1290.6400000000001</v>
      </c>
      <c r="E49" s="8">
        <v>1290.6400000000001</v>
      </c>
      <c r="F49" s="8">
        <v>1290.6400000000001</v>
      </c>
      <c r="G49" s="8">
        <v>1290.6400000000001</v>
      </c>
      <c r="H49" s="8">
        <v>1290.6400000000001</v>
      </c>
      <c r="I49" s="8">
        <v>1290.6400000000001</v>
      </c>
      <c r="J49" s="8">
        <v>1290.6400000000001</v>
      </c>
      <c r="K49" s="8">
        <v>1290.6400000000001</v>
      </c>
      <c r="L49" s="8">
        <v>1290.6400000000001</v>
      </c>
      <c r="M49" s="8">
        <v>1290.6400000000001</v>
      </c>
      <c r="N49" s="8">
        <v>1290.6400000000001</v>
      </c>
      <c r="O49" s="8">
        <f t="shared" si="7"/>
        <v>15487.679999999998</v>
      </c>
      <c r="P49" s="10"/>
    </row>
    <row r="50" spans="1:16">
      <c r="A50" s="9" t="s">
        <v>360</v>
      </c>
      <c r="B50" s="5" t="s">
        <v>122</v>
      </c>
      <c r="C50" s="8">
        <v>8347.0400000000009</v>
      </c>
      <c r="D50" s="8">
        <v>8347.0400000000009</v>
      </c>
      <c r="E50" s="8">
        <v>8347.0400000000009</v>
      </c>
      <c r="F50" s="8">
        <v>8347.0400000000009</v>
      </c>
      <c r="G50" s="8">
        <v>8347.0400000000009</v>
      </c>
      <c r="H50" s="8">
        <v>8347.0400000000009</v>
      </c>
      <c r="I50" s="8">
        <v>8347.0400000000009</v>
      </c>
      <c r="J50" s="8">
        <v>8347.0400000000009</v>
      </c>
      <c r="K50" s="8">
        <v>8347.0400000000009</v>
      </c>
      <c r="L50" s="8">
        <v>8347.0400000000009</v>
      </c>
      <c r="M50" s="8">
        <v>8347.0400000000009</v>
      </c>
      <c r="N50" s="8">
        <v>8347.0400000000009</v>
      </c>
      <c r="O50" s="8">
        <f t="shared" si="7"/>
        <v>100164.48000000004</v>
      </c>
      <c r="P50" s="10"/>
    </row>
    <row r="51" spans="1:16">
      <c r="A51" s="5" t="s">
        <v>123</v>
      </c>
      <c r="B51" s="5" t="s">
        <v>124</v>
      </c>
      <c r="C51" s="8">
        <v>348.92</v>
      </c>
      <c r="D51" s="8">
        <v>348.92</v>
      </c>
      <c r="E51" s="8">
        <v>348.92</v>
      </c>
      <c r="F51" s="8">
        <v>348.92</v>
      </c>
      <c r="G51" s="8">
        <v>348.92</v>
      </c>
      <c r="H51" s="8">
        <v>348.92</v>
      </c>
      <c r="I51" s="8">
        <v>348.92</v>
      </c>
      <c r="J51" s="8">
        <v>348.92</v>
      </c>
      <c r="K51" s="8">
        <v>348.92</v>
      </c>
      <c r="L51" s="8">
        <v>348.92</v>
      </c>
      <c r="M51" s="8">
        <v>348.92</v>
      </c>
      <c r="N51" s="8">
        <v>348.92</v>
      </c>
      <c r="O51" s="8">
        <f t="shared" si="7"/>
        <v>4187.04</v>
      </c>
      <c r="P51" s="10"/>
    </row>
    <row r="52" spans="1:16">
      <c r="A52" s="5" t="s">
        <v>125</v>
      </c>
      <c r="B52" s="5" t="s">
        <v>126</v>
      </c>
      <c r="C52" s="8">
        <v>1000</v>
      </c>
      <c r="D52" s="8">
        <v>1000</v>
      </c>
      <c r="E52" s="8">
        <v>1000</v>
      </c>
      <c r="F52" s="8">
        <v>18172.623</v>
      </c>
      <c r="G52" s="8">
        <v>31802.651999999998</v>
      </c>
      <c r="H52" s="8">
        <v>33678.067500000005</v>
      </c>
      <c r="I52" s="8">
        <v>1000</v>
      </c>
      <c r="J52" s="8">
        <v>1000</v>
      </c>
      <c r="K52" s="8">
        <v>1000</v>
      </c>
      <c r="L52" s="8">
        <v>1000</v>
      </c>
      <c r="M52" s="8">
        <v>1000</v>
      </c>
      <c r="N52" s="8">
        <v>1000</v>
      </c>
      <c r="O52" s="8">
        <f t="shared" si="7"/>
        <v>92653.342499999999</v>
      </c>
      <c r="P52" s="10"/>
    </row>
    <row r="53" spans="1:16">
      <c r="A53" s="5" t="s">
        <v>129</v>
      </c>
      <c r="B53" s="5" t="s">
        <v>130</v>
      </c>
      <c r="C53" s="8">
        <v>9500</v>
      </c>
      <c r="D53" s="8">
        <v>9500</v>
      </c>
      <c r="E53" s="8">
        <v>9500</v>
      </c>
      <c r="F53" s="8">
        <v>9500</v>
      </c>
      <c r="G53" s="8">
        <v>9500</v>
      </c>
      <c r="H53" s="8">
        <v>9500</v>
      </c>
      <c r="I53" s="8">
        <v>9500</v>
      </c>
      <c r="J53" s="8">
        <v>9500</v>
      </c>
      <c r="K53" s="8">
        <v>9500</v>
      </c>
      <c r="L53" s="8">
        <v>9500</v>
      </c>
      <c r="M53" s="8">
        <v>9500</v>
      </c>
      <c r="N53" s="8">
        <v>9500</v>
      </c>
      <c r="O53" s="8">
        <f t="shared" si="7"/>
        <v>114000</v>
      </c>
      <c r="P53" s="10"/>
    </row>
    <row r="54" spans="1:16">
      <c r="A54" s="5" t="s">
        <v>131</v>
      </c>
      <c r="B54" s="5" t="s">
        <v>132</v>
      </c>
      <c r="C54" s="8">
        <v>0</v>
      </c>
      <c r="D54" s="8">
        <v>0</v>
      </c>
      <c r="E54" s="8">
        <v>11993.1</v>
      </c>
      <c r="F54" s="8">
        <v>6000</v>
      </c>
      <c r="G54" s="8">
        <v>6000</v>
      </c>
      <c r="H54" s="8">
        <v>10613.92</v>
      </c>
      <c r="I54" s="8">
        <v>7297.5</v>
      </c>
      <c r="J54" s="8">
        <v>0</v>
      </c>
      <c r="K54" s="8">
        <v>6000</v>
      </c>
      <c r="L54" s="8">
        <v>18077.849999999999</v>
      </c>
      <c r="M54" s="8">
        <v>0</v>
      </c>
      <c r="N54" s="8">
        <v>6000</v>
      </c>
      <c r="O54" s="8">
        <f t="shared" si="7"/>
        <v>71982.37</v>
      </c>
      <c r="P54" s="10"/>
    </row>
    <row r="55" spans="1:16">
      <c r="A55" s="5" t="s">
        <v>135</v>
      </c>
      <c r="B55" s="5" t="s">
        <v>136</v>
      </c>
      <c r="C55" s="8">
        <v>2000</v>
      </c>
      <c r="D55" s="8">
        <v>2000</v>
      </c>
      <c r="E55" s="8">
        <v>2000</v>
      </c>
      <c r="F55" s="8">
        <v>2000</v>
      </c>
      <c r="G55" s="8">
        <v>2000</v>
      </c>
      <c r="H55" s="8">
        <v>2000</v>
      </c>
      <c r="I55" s="8">
        <v>2000</v>
      </c>
      <c r="J55" s="8">
        <v>2000</v>
      </c>
      <c r="K55" s="8">
        <v>2000</v>
      </c>
      <c r="L55" s="8">
        <v>2000</v>
      </c>
      <c r="M55" s="8">
        <v>2000</v>
      </c>
      <c r="N55" s="8">
        <v>2000</v>
      </c>
      <c r="O55" s="8">
        <f t="shared" si="7"/>
        <v>24000</v>
      </c>
      <c r="P55" s="10"/>
    </row>
    <row r="56" spans="1:16">
      <c r="A56" s="14" t="s">
        <v>137</v>
      </c>
      <c r="B56" s="5" t="s">
        <v>138</v>
      </c>
      <c r="C56" s="8">
        <v>115372.95000000001</v>
      </c>
      <c r="D56" s="8">
        <v>65315.25</v>
      </c>
      <c r="E56" s="8">
        <v>140401.80000000002</v>
      </c>
      <c r="F56" s="8">
        <v>224670.6</v>
      </c>
      <c r="G56" s="8">
        <v>140621.25</v>
      </c>
      <c r="H56" s="8">
        <v>117105.45000000001</v>
      </c>
      <c r="I56" s="8">
        <v>194190.15</v>
      </c>
      <c r="J56" s="8">
        <v>187410.30000000002</v>
      </c>
      <c r="K56" s="8">
        <v>84442.05</v>
      </c>
      <c r="L56" s="8">
        <v>75663.5</v>
      </c>
      <c r="M56" s="8">
        <v>107669.1</v>
      </c>
      <c r="N56" s="8">
        <v>96327.000000000015</v>
      </c>
      <c r="O56" s="8">
        <f t="shared" si="7"/>
        <v>1549189.4000000001</v>
      </c>
      <c r="P56" s="52"/>
    </row>
    <row r="57" spans="1:16">
      <c r="A57" s="14" t="s">
        <v>141</v>
      </c>
      <c r="B57" s="5" t="s">
        <v>142</v>
      </c>
      <c r="C57" s="8">
        <v>7500</v>
      </c>
      <c r="D57" s="8">
        <v>7500</v>
      </c>
      <c r="E57" s="8">
        <v>7500</v>
      </c>
      <c r="F57" s="8">
        <v>7500</v>
      </c>
      <c r="G57" s="8">
        <v>7500</v>
      </c>
      <c r="H57" s="8">
        <v>7500</v>
      </c>
      <c r="I57" s="8">
        <v>7500</v>
      </c>
      <c r="J57" s="8">
        <v>7500</v>
      </c>
      <c r="K57" s="8">
        <v>7500</v>
      </c>
      <c r="L57" s="8">
        <v>7500</v>
      </c>
      <c r="M57" s="8">
        <v>7500</v>
      </c>
      <c r="N57" s="8">
        <v>7500</v>
      </c>
      <c r="O57" s="8">
        <f t="shared" si="7"/>
        <v>90000</v>
      </c>
      <c r="P57" s="10"/>
    </row>
    <row r="58" spans="1:16">
      <c r="A58" s="9" t="s">
        <v>364</v>
      </c>
      <c r="B58" s="9" t="s">
        <v>365</v>
      </c>
      <c r="C58" s="8">
        <v>1000</v>
      </c>
      <c r="D58" s="8">
        <v>1500</v>
      </c>
      <c r="E58" s="8">
        <v>1500</v>
      </c>
      <c r="F58" s="8">
        <v>15000</v>
      </c>
      <c r="G58" s="8">
        <v>1600</v>
      </c>
      <c r="H58" s="8">
        <v>1000</v>
      </c>
      <c r="I58" s="8">
        <v>1000</v>
      </c>
      <c r="J58" s="8">
        <v>1000</v>
      </c>
      <c r="K58" s="8">
        <v>1000</v>
      </c>
      <c r="L58" s="8">
        <v>1000</v>
      </c>
      <c r="M58" s="8">
        <v>1000</v>
      </c>
      <c r="N58" s="8">
        <v>1000</v>
      </c>
      <c r="O58" s="8">
        <f t="shared" si="7"/>
        <v>27600</v>
      </c>
      <c r="P58" s="10"/>
    </row>
    <row r="59" spans="1:16" s="7" customFormat="1">
      <c r="A59" s="76" t="s">
        <v>146</v>
      </c>
      <c r="B59" s="20" t="s">
        <v>147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260000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f>SUM(C59:N59)</f>
        <v>260000</v>
      </c>
      <c r="P59" s="12"/>
    </row>
    <row r="60" spans="1:16" s="7" customFormat="1">
      <c r="A60" s="68" t="s">
        <v>148</v>
      </c>
      <c r="B60" s="68" t="s">
        <v>149</v>
      </c>
      <c r="C60" s="6">
        <f>SUM(C61)</f>
        <v>4000</v>
      </c>
      <c r="D60" s="6">
        <f t="shared" ref="D60:N60" si="8">SUM(D61)</f>
        <v>4000</v>
      </c>
      <c r="E60" s="6">
        <f>SUM(E61)</f>
        <v>4000</v>
      </c>
      <c r="F60" s="6">
        <f>SUM(F61)</f>
        <v>4000</v>
      </c>
      <c r="G60" s="6">
        <f t="shared" si="8"/>
        <v>4000</v>
      </c>
      <c r="H60" s="6">
        <f t="shared" si="8"/>
        <v>4000</v>
      </c>
      <c r="I60" s="6">
        <f t="shared" si="8"/>
        <v>4000</v>
      </c>
      <c r="J60" s="6">
        <f t="shared" si="8"/>
        <v>4000</v>
      </c>
      <c r="K60" s="6">
        <f t="shared" si="8"/>
        <v>4000</v>
      </c>
      <c r="L60" s="6">
        <f t="shared" si="8"/>
        <v>4000</v>
      </c>
      <c r="M60" s="6">
        <f t="shared" si="8"/>
        <v>4000</v>
      </c>
      <c r="N60" s="6">
        <f t="shared" si="8"/>
        <v>4000</v>
      </c>
      <c r="O60" s="6">
        <f t="shared" ref="O60:O71" si="9">SUM(C60:N60)</f>
        <v>48000</v>
      </c>
      <c r="P60" s="12"/>
    </row>
    <row r="61" spans="1:16">
      <c r="A61" s="14" t="s">
        <v>150</v>
      </c>
      <c r="B61" s="11" t="s">
        <v>151</v>
      </c>
      <c r="C61" s="8">
        <v>4000</v>
      </c>
      <c r="D61" s="8">
        <v>4000</v>
      </c>
      <c r="E61" s="8">
        <v>4000</v>
      </c>
      <c r="F61" s="8">
        <v>4000</v>
      </c>
      <c r="G61" s="8">
        <v>4000</v>
      </c>
      <c r="H61" s="8">
        <v>4000</v>
      </c>
      <c r="I61" s="8">
        <v>4000</v>
      </c>
      <c r="J61" s="8">
        <v>4000</v>
      </c>
      <c r="K61" s="8">
        <v>4000</v>
      </c>
      <c r="L61" s="8">
        <v>4000</v>
      </c>
      <c r="M61" s="8">
        <v>4000</v>
      </c>
      <c r="N61" s="8">
        <v>4000</v>
      </c>
      <c r="O61" s="8">
        <f>SUM(C61:N61)</f>
        <v>48000</v>
      </c>
      <c r="P61" s="10"/>
    </row>
    <row r="62" spans="1:16" s="7" customFormat="1">
      <c r="A62" s="68" t="s">
        <v>154</v>
      </c>
      <c r="B62" s="68" t="s">
        <v>155</v>
      </c>
      <c r="C62" s="6">
        <f t="shared" ref="C62:N62" si="10">SUM(C63:C71)</f>
        <v>243287.17499999999</v>
      </c>
      <c r="D62" s="6">
        <f t="shared" si="10"/>
        <v>207791.33333333337</v>
      </c>
      <c r="E62" s="6">
        <f t="shared" si="10"/>
        <v>314896.09027660231</v>
      </c>
      <c r="F62" s="6">
        <f t="shared" si="10"/>
        <v>1430149.0250000001</v>
      </c>
      <c r="G62" s="6">
        <f t="shared" si="10"/>
        <v>531095.75000000012</v>
      </c>
      <c r="H62" s="6">
        <f t="shared" si="10"/>
        <v>516525.47500000003</v>
      </c>
      <c r="I62" s="6">
        <f t="shared" si="10"/>
        <v>1172285.375</v>
      </c>
      <c r="J62" s="6">
        <f t="shared" si="10"/>
        <v>714281.88762000029</v>
      </c>
      <c r="K62" s="6">
        <f t="shared" si="10"/>
        <v>282109.97850000003</v>
      </c>
      <c r="L62" s="6">
        <f t="shared" si="10"/>
        <v>122776.76500000001</v>
      </c>
      <c r="M62" s="6">
        <f t="shared" si="10"/>
        <v>235899.26500000001</v>
      </c>
      <c r="N62" s="6">
        <f t="shared" si="10"/>
        <v>237672.98</v>
      </c>
      <c r="O62" s="6">
        <f t="shared" si="9"/>
        <v>6008771.0997299356</v>
      </c>
      <c r="P62" s="12"/>
    </row>
    <row r="63" spans="1:16">
      <c r="A63" s="5" t="s">
        <v>156</v>
      </c>
      <c r="B63" s="5" t="s">
        <v>67</v>
      </c>
      <c r="C63" s="8">
        <v>275.625</v>
      </c>
      <c r="D63" s="8">
        <v>1953.6363636363637</v>
      </c>
      <c r="E63" s="8">
        <v>6287.3766954377306</v>
      </c>
      <c r="F63" s="8">
        <v>13584.375</v>
      </c>
      <c r="G63" s="8">
        <v>4961.25</v>
      </c>
      <c r="H63" s="8">
        <v>1771.3500000000001</v>
      </c>
      <c r="I63" s="8">
        <v>12836.25</v>
      </c>
      <c r="J63" s="8">
        <v>9091.1620800000019</v>
      </c>
      <c r="K63" s="8">
        <v>6787.5192000000015</v>
      </c>
      <c r="L63" s="8">
        <v>1306.8000000000002</v>
      </c>
      <c r="M63" s="8">
        <v>316.8</v>
      </c>
      <c r="N63" s="8">
        <v>198.00000000000003</v>
      </c>
      <c r="O63" s="8">
        <f t="shared" si="9"/>
        <v>59370.144339074104</v>
      </c>
      <c r="P63" s="10"/>
    </row>
    <row r="64" spans="1:16">
      <c r="A64" s="5" t="s">
        <v>157</v>
      </c>
      <c r="B64" s="5" t="s">
        <v>69</v>
      </c>
      <c r="C64" s="8">
        <v>393.75</v>
      </c>
      <c r="D64" s="8">
        <v>1097.7272727272727</v>
      </c>
      <c r="E64" s="8">
        <v>4095.7768187422935</v>
      </c>
      <c r="F64" s="8">
        <v>7954.8</v>
      </c>
      <c r="G64" s="8">
        <v>6221.25</v>
      </c>
      <c r="H64" s="8">
        <v>3018.75</v>
      </c>
      <c r="I64" s="8">
        <v>11943.75</v>
      </c>
      <c r="J64" s="8">
        <v>3126.3724800000009</v>
      </c>
      <c r="K64" s="8">
        <v>1535.2722000000003</v>
      </c>
      <c r="L64" s="8">
        <v>2851.2000000000003</v>
      </c>
      <c r="M64" s="8">
        <v>52.800000000000004</v>
      </c>
      <c r="N64" s="8">
        <v>105.60000000000001</v>
      </c>
      <c r="O64" s="8">
        <f t="shared" si="9"/>
        <v>42397.048771469563</v>
      </c>
      <c r="P64" s="10"/>
    </row>
    <row r="65" spans="1:18">
      <c r="A65" s="5" t="s">
        <v>158</v>
      </c>
      <c r="B65" s="5" t="s">
        <v>60</v>
      </c>
      <c r="C65" s="8">
        <v>6675.9000000000005</v>
      </c>
      <c r="D65" s="8">
        <v>3837.2727272727275</v>
      </c>
      <c r="E65" s="8">
        <v>13455.147965474722</v>
      </c>
      <c r="F65" s="8">
        <v>10930.5</v>
      </c>
      <c r="G65" s="8">
        <v>11932.2</v>
      </c>
      <c r="H65" s="8">
        <v>12974.85</v>
      </c>
      <c r="I65" s="8">
        <v>17075.100000000002</v>
      </c>
      <c r="J65" s="8">
        <v>34352.700480000007</v>
      </c>
      <c r="K65" s="8">
        <v>26703.207300000005</v>
      </c>
      <c r="L65" s="8">
        <v>9839.5</v>
      </c>
      <c r="M65" s="8">
        <v>5166.7000000000007</v>
      </c>
      <c r="N65" s="8">
        <v>6294.2000000000007</v>
      </c>
      <c r="O65" s="8">
        <f t="shared" si="9"/>
        <v>159237.27847274748</v>
      </c>
      <c r="P65" s="10"/>
    </row>
    <row r="66" spans="1:18">
      <c r="A66" s="5" t="s">
        <v>159</v>
      </c>
      <c r="B66" s="5" t="s">
        <v>160</v>
      </c>
      <c r="C66" s="8">
        <v>53034</v>
      </c>
      <c r="D66" s="8">
        <v>8337.575757575758</v>
      </c>
      <c r="E66" s="8">
        <v>10641.18372379778</v>
      </c>
      <c r="F66" s="8">
        <v>44649</v>
      </c>
      <c r="G66" s="8">
        <v>32731</v>
      </c>
      <c r="H66" s="8">
        <v>26290</v>
      </c>
      <c r="I66" s="8">
        <v>37500</v>
      </c>
      <c r="J66" s="8">
        <v>23036.737499999999</v>
      </c>
      <c r="K66" s="8">
        <v>10527.772500000001</v>
      </c>
      <c r="L66" s="8">
        <v>17466.907500000001</v>
      </c>
      <c r="M66" s="8">
        <v>41439.667500000003</v>
      </c>
      <c r="N66" s="8">
        <v>50669.797500000008</v>
      </c>
      <c r="O66" s="8">
        <f t="shared" si="9"/>
        <v>356323.64198137348</v>
      </c>
      <c r="P66" s="10"/>
    </row>
    <row r="67" spans="1:18">
      <c r="A67" s="5" t="s">
        <v>161</v>
      </c>
      <c r="B67" s="5" t="s">
        <v>26</v>
      </c>
      <c r="C67" s="8">
        <v>36267</v>
      </c>
      <c r="D67" s="8">
        <v>8459.3939393939399</v>
      </c>
      <c r="E67" s="8">
        <v>9327.9901356350183</v>
      </c>
      <c r="F67" s="8">
        <v>30296</v>
      </c>
      <c r="G67" s="8">
        <v>164827</v>
      </c>
      <c r="H67" s="8">
        <v>96570</v>
      </c>
      <c r="I67" s="8">
        <v>34451</v>
      </c>
      <c r="J67" s="8">
        <v>35004.375</v>
      </c>
      <c r="K67" s="8">
        <v>13245.435000000001</v>
      </c>
      <c r="L67" s="8">
        <v>18824.085000000003</v>
      </c>
      <c r="M67" s="8">
        <v>44155.125</v>
      </c>
      <c r="N67" s="8">
        <v>39150.877500000002</v>
      </c>
      <c r="O67" s="8">
        <f t="shared" si="9"/>
        <v>530578.28157502902</v>
      </c>
      <c r="P67" s="61"/>
    </row>
    <row r="68" spans="1:18">
      <c r="A68" s="5" t="s">
        <v>162</v>
      </c>
      <c r="B68" s="5" t="s">
        <v>85</v>
      </c>
      <c r="C68" s="8">
        <v>120510.6</v>
      </c>
      <c r="D68" s="8">
        <v>17101</v>
      </c>
      <c r="E68" s="8">
        <v>23415.906288532675</v>
      </c>
      <c r="F68" s="8">
        <v>73498.95</v>
      </c>
      <c r="G68" s="8">
        <v>61941.600000000006</v>
      </c>
      <c r="H68" s="8">
        <v>57608.25</v>
      </c>
      <c r="I68" s="8">
        <v>60509.4</v>
      </c>
      <c r="J68" s="8">
        <v>78297.345000000016</v>
      </c>
      <c r="K68" s="8">
        <v>37948.050000000003</v>
      </c>
      <c r="L68" s="8">
        <v>61005.735000000008</v>
      </c>
      <c r="M68" s="8">
        <v>117059.04000000001</v>
      </c>
      <c r="N68" s="8">
        <v>119881.44</v>
      </c>
      <c r="O68" s="8">
        <f t="shared" si="9"/>
        <v>828777.31628853269</v>
      </c>
      <c r="P68" s="10"/>
    </row>
    <row r="69" spans="1:18">
      <c r="A69" s="5" t="s">
        <v>165</v>
      </c>
      <c r="B69" s="5" t="s">
        <v>166</v>
      </c>
      <c r="C69" s="8">
        <v>0</v>
      </c>
      <c r="D69" s="8">
        <v>125477.86363636365</v>
      </c>
      <c r="E69" s="8">
        <f>180420.644910549-0.08</f>
        <v>180420.564910549</v>
      </c>
      <c r="F69" s="8">
        <v>944592.60000000009</v>
      </c>
      <c r="G69" s="8">
        <v>159285.52499999999</v>
      </c>
      <c r="H69" s="8">
        <v>218439.375</v>
      </c>
      <c r="I69" s="8">
        <v>754188.22499999998</v>
      </c>
      <c r="J69" s="8">
        <v>374067.72480000008</v>
      </c>
      <c r="K69" s="8">
        <v>141382.16400000002</v>
      </c>
      <c r="L69" s="8">
        <v>0</v>
      </c>
      <c r="M69" s="8">
        <v>0</v>
      </c>
      <c r="N69" s="8">
        <v>0</v>
      </c>
      <c r="O69" s="8">
        <f t="shared" si="9"/>
        <v>2897854.0423469124</v>
      </c>
      <c r="Q69" s="22"/>
    </row>
    <row r="70" spans="1:18">
      <c r="A70" s="5" t="s">
        <v>167</v>
      </c>
      <c r="B70" s="5" t="s">
        <v>168</v>
      </c>
      <c r="C70" s="8">
        <v>0</v>
      </c>
      <c r="D70" s="8">
        <v>35552.045454545456</v>
      </c>
      <c r="E70" s="8">
        <v>60860.811227637263</v>
      </c>
      <c r="F70" s="8">
        <v>280644</v>
      </c>
      <c r="G70" s="8">
        <v>47194.875</v>
      </c>
      <c r="H70" s="8">
        <v>65315.25</v>
      </c>
      <c r="I70" s="8">
        <v>223314</v>
      </c>
      <c r="J70" s="8">
        <v>131839.92528000002</v>
      </c>
      <c r="K70" s="8">
        <v>36001.765800000001</v>
      </c>
      <c r="L70" s="8">
        <v>0</v>
      </c>
      <c r="M70" s="8">
        <v>0</v>
      </c>
      <c r="N70" s="8">
        <v>0</v>
      </c>
      <c r="O70" s="8">
        <f t="shared" si="9"/>
        <v>880722.67276218289</v>
      </c>
      <c r="Q70" s="22"/>
    </row>
    <row r="71" spans="1:18">
      <c r="A71" s="5" t="s">
        <v>170</v>
      </c>
      <c r="B71" s="5" t="s">
        <v>32</v>
      </c>
      <c r="C71" s="8">
        <v>26130.300000000003</v>
      </c>
      <c r="D71" s="8">
        <v>5974.8181818181829</v>
      </c>
      <c r="E71" s="8">
        <v>6391.3325107958053</v>
      </c>
      <c r="F71" s="8">
        <v>23998.799999999999</v>
      </c>
      <c r="G71" s="8">
        <v>42001.05</v>
      </c>
      <c r="H71" s="8">
        <v>34537.65</v>
      </c>
      <c r="I71" s="8">
        <v>20467.650000000001</v>
      </c>
      <c r="J71" s="8">
        <v>25465.545000000002</v>
      </c>
      <c r="K71" s="8">
        <v>7978.7925000000005</v>
      </c>
      <c r="L71" s="8">
        <v>11482.5375</v>
      </c>
      <c r="M71" s="8">
        <v>27709.132500000003</v>
      </c>
      <c r="N71" s="8">
        <v>21373.064999999999</v>
      </c>
      <c r="O71" s="8">
        <f t="shared" si="9"/>
        <v>253510.67319261402</v>
      </c>
    </row>
    <row r="72" spans="1:18">
      <c r="A72" s="16"/>
      <c r="B72" s="11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</row>
    <row r="73" spans="1:18">
      <c r="A73" s="5" t="s">
        <v>171</v>
      </c>
      <c r="B73" s="5" t="s">
        <v>172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18">
      <c r="A74" s="5" t="s">
        <v>173</v>
      </c>
      <c r="B74" s="5" t="s">
        <v>174</v>
      </c>
      <c r="C74" s="6">
        <v>1043245.1198749999</v>
      </c>
      <c r="D74" s="6">
        <v>1043245.1198749999</v>
      </c>
      <c r="E74" s="6">
        <v>1043245.1198749999</v>
      </c>
      <c r="F74" s="6">
        <v>1043245.1198749999</v>
      </c>
      <c r="G74" s="6">
        <v>1043245.1198749999</v>
      </c>
      <c r="H74" s="6">
        <v>1043245.1198749999</v>
      </c>
      <c r="I74" s="6">
        <v>1043245.1198749999</v>
      </c>
      <c r="J74" s="6">
        <v>1043245.1198749999</v>
      </c>
      <c r="K74" s="6">
        <v>1043245.1198749999</v>
      </c>
      <c r="L74" s="6">
        <v>1043245.1198749999</v>
      </c>
      <c r="M74" s="6">
        <v>1043245.1198749999</v>
      </c>
      <c r="N74" s="6">
        <v>1043245.1198749999</v>
      </c>
      <c r="O74" s="6">
        <f>SUM(C74:N74)</f>
        <v>12518941.438499995</v>
      </c>
      <c r="P74" s="55"/>
    </row>
    <row r="75" spans="1:18">
      <c r="A75" s="5"/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55"/>
    </row>
    <row r="76" spans="1:18" s="7" customFormat="1">
      <c r="A76" s="16"/>
      <c r="B76" s="11"/>
      <c r="C76" s="20"/>
      <c r="D76" s="20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22"/>
      <c r="Q76" s="2"/>
    </row>
    <row r="77" spans="1:18">
      <c r="A77" s="20"/>
      <c r="B77" s="20" t="s">
        <v>177</v>
      </c>
      <c r="C77" s="6">
        <f t="shared" ref="C77:O77" si="11">+C7+C15+C18+C23+C59+C60+C62+C74</f>
        <v>3985282.2948749997</v>
      </c>
      <c r="D77" s="6">
        <f t="shared" si="11"/>
        <v>2988515.6982083335</v>
      </c>
      <c r="E77" s="6">
        <f t="shared" si="11"/>
        <v>4348613.355151603</v>
      </c>
      <c r="F77" s="6">
        <f t="shared" si="11"/>
        <v>8337329.6578750005</v>
      </c>
      <c r="G77" s="6">
        <f t="shared" si="11"/>
        <v>5129316.9568750001</v>
      </c>
      <c r="H77" s="6">
        <f t="shared" si="11"/>
        <v>4606173.2773749996</v>
      </c>
      <c r="I77" s="6">
        <f t="shared" si="11"/>
        <v>6123936.8398749996</v>
      </c>
      <c r="J77" s="6">
        <f t="shared" si="11"/>
        <v>4422813.1446950007</v>
      </c>
      <c r="K77" s="6">
        <f t="shared" si="11"/>
        <v>2705681.7733749999</v>
      </c>
      <c r="L77" s="6">
        <f t="shared" si="11"/>
        <v>2661986.4148750002</v>
      </c>
      <c r="M77" s="6">
        <f t="shared" si="11"/>
        <v>3636107.6723750001</v>
      </c>
      <c r="N77" s="6">
        <f t="shared" si="11"/>
        <v>3491243.1648749998</v>
      </c>
      <c r="O77" s="6">
        <f t="shared" si="11"/>
        <v>52437000.250429928</v>
      </c>
      <c r="P77" s="22"/>
    </row>
    <row r="78" spans="1:18" s="7" customFormat="1">
      <c r="A78" s="21"/>
      <c r="B78" s="3"/>
      <c r="C78" s="3"/>
      <c r="D78" s="3"/>
      <c r="E78" s="77"/>
      <c r="F78" s="22"/>
      <c r="G78" s="2"/>
      <c r="H78" s="2"/>
      <c r="I78" s="56"/>
      <c r="J78" s="2"/>
      <c r="K78" s="2"/>
      <c r="L78" s="2"/>
      <c r="M78" s="2"/>
      <c r="N78" s="2"/>
      <c r="O78" s="2"/>
      <c r="P78" s="2"/>
      <c r="Q78" s="2"/>
      <c r="R78" s="19"/>
    </row>
    <row r="79" spans="1:18">
      <c r="B79" s="3"/>
      <c r="C79" s="63"/>
      <c r="D79" s="10"/>
      <c r="E79" s="22"/>
      <c r="F79" s="22"/>
      <c r="I79" s="55"/>
      <c r="O79" s="55"/>
      <c r="Q79" s="12"/>
    </row>
    <row r="80" spans="1:18">
      <c r="A80" s="21"/>
      <c r="B80" s="3"/>
      <c r="C80" s="10"/>
      <c r="E80" s="63"/>
      <c r="F80" s="10"/>
      <c r="G80" s="63"/>
      <c r="H80" s="10"/>
      <c r="I80" s="10"/>
      <c r="J80" s="10"/>
      <c r="K80" s="10"/>
      <c r="O80" s="57"/>
    </row>
    <row r="81" spans="1:17">
      <c r="A81" s="83" t="s">
        <v>178</v>
      </c>
      <c r="B81" s="83"/>
      <c r="C81" s="83"/>
      <c r="D81" s="83"/>
      <c r="E81" s="83"/>
      <c r="F81" s="22"/>
      <c r="I81" s="10"/>
      <c r="J81" s="3"/>
      <c r="K81" s="10"/>
      <c r="O81" s="59"/>
      <c r="Q81" s="22"/>
    </row>
    <row r="82" spans="1:17">
      <c r="A82" s="75" t="s">
        <v>380</v>
      </c>
      <c r="B82" s="53"/>
      <c r="C82" s="53"/>
      <c r="D82" s="53"/>
      <c r="E82" s="53"/>
      <c r="I82" s="3"/>
      <c r="J82" s="3"/>
      <c r="K82" s="3"/>
      <c r="O82" s="57"/>
    </row>
    <row r="83" spans="1:17">
      <c r="A83" s="25"/>
      <c r="B83" s="26"/>
      <c r="C83" s="26"/>
      <c r="D83" s="26"/>
      <c r="E83" s="26"/>
      <c r="I83" s="3"/>
      <c r="J83" s="3"/>
      <c r="K83" s="3"/>
    </row>
    <row r="84" spans="1:17">
      <c r="A84" s="25" t="s">
        <v>180</v>
      </c>
      <c r="B84" s="26"/>
      <c r="C84" s="26"/>
      <c r="D84" s="26"/>
      <c r="E84" s="26"/>
      <c r="I84" s="3"/>
      <c r="J84" s="3"/>
      <c r="K84" s="3"/>
    </row>
    <row r="85" spans="1:17">
      <c r="A85" s="27" t="s">
        <v>181</v>
      </c>
      <c r="B85" s="26"/>
      <c r="C85" s="26"/>
      <c r="D85" s="26"/>
      <c r="E85" s="26"/>
      <c r="I85" s="1"/>
      <c r="J85" s="1"/>
      <c r="K85" s="1"/>
    </row>
    <row r="86" spans="1:17">
      <c r="A86" s="26"/>
      <c r="B86" s="3"/>
      <c r="D86" s="30" t="s">
        <v>184</v>
      </c>
      <c r="E86" s="75"/>
      <c r="I86" s="1"/>
      <c r="J86" s="1"/>
      <c r="K86" s="1"/>
    </row>
    <row r="87" spans="1:17">
      <c r="A87" s="26"/>
      <c r="B87" s="3"/>
      <c r="D87" s="29" t="s">
        <v>183</v>
      </c>
      <c r="E87" s="29"/>
      <c r="I87" s="1"/>
      <c r="J87" s="1"/>
      <c r="K87" s="1"/>
    </row>
    <row r="88" spans="1:17">
      <c r="A88" s="75" t="s">
        <v>182</v>
      </c>
      <c r="B88" s="3"/>
      <c r="D88" s="75"/>
      <c r="E88" s="27"/>
      <c r="I88" s="1"/>
      <c r="J88" s="1"/>
      <c r="K88" s="1"/>
    </row>
    <row r="89" spans="1:17">
      <c r="A89" s="26" t="s">
        <v>185</v>
      </c>
      <c r="B89" s="31"/>
      <c r="C89" s="31"/>
      <c r="D89" s="27"/>
      <c r="E89" s="27"/>
      <c r="I89" s="4"/>
      <c r="J89" s="4"/>
      <c r="K89" s="4"/>
    </row>
    <row r="90" spans="1:17">
      <c r="A90" s="75"/>
      <c r="B90" s="3"/>
      <c r="D90" s="30" t="s">
        <v>371</v>
      </c>
      <c r="E90" s="30"/>
      <c r="I90" s="34"/>
      <c r="J90" s="34"/>
      <c r="K90" s="34"/>
    </row>
    <row r="91" spans="1:17">
      <c r="A91" s="26"/>
      <c r="B91" s="3"/>
      <c r="D91" s="29" t="s">
        <v>187</v>
      </c>
      <c r="E91" s="29"/>
      <c r="I91" s="34"/>
      <c r="J91" s="34"/>
      <c r="K91" s="34"/>
    </row>
    <row r="92" spans="1:17">
      <c r="A92" s="25" t="s">
        <v>355</v>
      </c>
      <c r="B92" s="3"/>
      <c r="D92" s="27"/>
      <c r="E92" s="27"/>
      <c r="I92" s="34"/>
      <c r="J92" s="34"/>
      <c r="K92" s="34"/>
    </row>
    <row r="93" spans="1:17">
      <c r="A93" s="26" t="s">
        <v>187</v>
      </c>
      <c r="B93" s="3"/>
      <c r="D93" s="27"/>
      <c r="E93" s="27"/>
      <c r="I93" s="34"/>
      <c r="J93" s="34"/>
      <c r="K93" s="34"/>
    </row>
    <row r="94" spans="1:17">
      <c r="A94" s="32"/>
      <c r="B94" s="3"/>
      <c r="D94" s="30" t="s">
        <v>356</v>
      </c>
      <c r="E94" s="30"/>
      <c r="I94" s="35"/>
      <c r="J94" s="35"/>
      <c r="K94" s="35"/>
    </row>
    <row r="95" spans="1:17">
      <c r="A95" s="26"/>
      <c r="B95" s="3"/>
      <c r="D95" s="29" t="s">
        <v>187</v>
      </c>
      <c r="E95" s="29"/>
      <c r="I95" s="36"/>
      <c r="J95" s="36"/>
      <c r="K95" s="36"/>
    </row>
    <row r="96" spans="1:17">
      <c r="A96" s="25" t="s">
        <v>357</v>
      </c>
      <c r="B96" s="26"/>
      <c r="C96" s="26"/>
      <c r="D96" s="26"/>
      <c r="E96" s="26"/>
      <c r="I96" s="3"/>
      <c r="J96" s="3"/>
      <c r="K96" s="3"/>
    </row>
    <row r="97" spans="1:11">
      <c r="A97" s="26" t="s">
        <v>187</v>
      </c>
      <c r="B97" s="26"/>
      <c r="C97" s="26"/>
      <c r="D97" s="26"/>
      <c r="E97" s="26"/>
      <c r="I97" s="3"/>
      <c r="J97" s="3"/>
      <c r="K97" s="3"/>
    </row>
    <row r="98" spans="1:11">
      <c r="D98" s="2"/>
      <c r="I98" s="3"/>
      <c r="J98" s="3"/>
      <c r="K98" s="3"/>
    </row>
    <row r="99" spans="1:11">
      <c r="E99" s="3"/>
      <c r="F99" s="3"/>
      <c r="G99" s="3"/>
      <c r="H99" s="3"/>
      <c r="I99" s="3"/>
      <c r="J99" s="3"/>
      <c r="K99" s="3"/>
    </row>
  </sheetData>
  <mergeCells count="1">
    <mergeCell ref="A81:E81"/>
  </mergeCells>
  <pageMargins left="0.70866141732283472" right="0.70866141732283472" top="0.74803149606299213" bottom="0.74803149606299213" header="0.31496062992125984" footer="0.31496062992125984"/>
  <pageSetup scale="70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15"/>
  <sheetViews>
    <sheetView tabSelected="1" topLeftCell="A5" zoomScale="90" zoomScaleNormal="90" workbookViewId="0">
      <pane xSplit="2" ySplit="3" topLeftCell="C8" activePane="bottomRight" state="frozen"/>
      <selection activeCell="A5" sqref="A5"/>
      <selection pane="topRight" activeCell="C5" sqref="C5"/>
      <selection pane="bottomLeft" activeCell="A8" sqref="A8"/>
      <selection pane="bottomRight" activeCell="A2" sqref="A2:O2"/>
    </sheetView>
  </sheetViews>
  <sheetFormatPr baseColWidth="10" defaultRowHeight="15"/>
  <cols>
    <col min="1" max="1" width="8.5703125" style="2" customWidth="1"/>
    <col min="2" max="2" width="38" style="2" bestFit="1" customWidth="1"/>
    <col min="3" max="3" width="11.28515625" style="2" customWidth="1"/>
    <col min="4" max="4" width="11.140625" style="2" customWidth="1"/>
    <col min="5" max="14" width="11.28515625" style="2" bestFit="1" customWidth="1"/>
    <col min="15" max="15" width="12.5703125" style="2" bestFit="1" customWidth="1"/>
    <col min="16" max="16" width="13.5703125" style="57" bestFit="1" customWidth="1"/>
    <col min="17" max="17" width="11.7109375" style="57" bestFit="1" customWidth="1"/>
    <col min="18" max="16384" width="11.42578125" style="2"/>
  </cols>
  <sheetData>
    <row r="1" spans="1:27" ht="15.75">
      <c r="A1" s="84" t="s">
        <v>191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27">
      <c r="A2" s="80" t="s">
        <v>381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</row>
    <row r="3" spans="1:27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</row>
    <row r="5" spans="1:27">
      <c r="A5" s="81"/>
      <c r="B5" s="8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</row>
    <row r="6" spans="1:27">
      <c r="A6" s="81"/>
      <c r="B6" s="81"/>
      <c r="C6" s="71" t="s">
        <v>195</v>
      </c>
      <c r="D6" s="71" t="s">
        <v>195</v>
      </c>
      <c r="E6" s="71" t="s">
        <v>195</v>
      </c>
      <c r="F6" s="71" t="s">
        <v>195</v>
      </c>
      <c r="G6" s="71" t="s">
        <v>195</v>
      </c>
      <c r="H6" s="71" t="s">
        <v>195</v>
      </c>
      <c r="I6" s="71" t="s">
        <v>195</v>
      </c>
      <c r="J6" s="71" t="s">
        <v>195</v>
      </c>
      <c r="K6" s="71" t="s">
        <v>195</v>
      </c>
      <c r="L6" s="71" t="s">
        <v>195</v>
      </c>
      <c r="M6" s="71" t="s">
        <v>195</v>
      </c>
      <c r="N6" s="71" t="s">
        <v>195</v>
      </c>
      <c r="O6" s="71" t="s">
        <v>16</v>
      </c>
    </row>
    <row r="7" spans="1:27">
      <c r="A7" s="82" t="s">
        <v>196</v>
      </c>
      <c r="B7" s="82"/>
      <c r="C7" s="71" t="s">
        <v>197</v>
      </c>
      <c r="D7" s="71" t="s">
        <v>198</v>
      </c>
      <c r="E7" s="71" t="s">
        <v>199</v>
      </c>
      <c r="F7" s="60" t="s">
        <v>200</v>
      </c>
      <c r="G7" s="71" t="s">
        <v>201</v>
      </c>
      <c r="H7" s="71" t="s">
        <v>202</v>
      </c>
      <c r="I7" s="71" t="s">
        <v>203</v>
      </c>
      <c r="J7" s="39" t="s">
        <v>204</v>
      </c>
      <c r="K7" s="39" t="s">
        <v>205</v>
      </c>
      <c r="L7" s="39" t="s">
        <v>206</v>
      </c>
      <c r="M7" s="39" t="s">
        <v>207</v>
      </c>
      <c r="N7" s="39" t="s">
        <v>208</v>
      </c>
      <c r="O7" s="39"/>
    </row>
    <row r="8" spans="1:27">
      <c r="A8" s="40">
        <v>100</v>
      </c>
      <c r="B8" s="40" t="s">
        <v>209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</row>
    <row r="9" spans="1:27">
      <c r="A9" s="74">
        <v>1131</v>
      </c>
      <c r="B9" s="74" t="s">
        <v>210</v>
      </c>
      <c r="C9" s="44">
        <v>408040.24</v>
      </c>
      <c r="D9" s="44">
        <v>408040.24</v>
      </c>
      <c r="E9" s="44">
        <v>510050.3</v>
      </c>
      <c r="F9" s="44">
        <v>530452.31000000006</v>
      </c>
      <c r="G9" s="44">
        <v>408040.24</v>
      </c>
      <c r="H9" s="44">
        <v>510050.3</v>
      </c>
      <c r="I9" s="44">
        <v>408040.24</v>
      </c>
      <c r="J9" s="44">
        <v>510050.3</v>
      </c>
      <c r="K9" s="44">
        <v>408040.24</v>
      </c>
      <c r="L9" s="44">
        <v>408040.24</v>
      </c>
      <c r="M9" s="44">
        <v>510050.3</v>
      </c>
      <c r="N9" s="44">
        <v>408040.24</v>
      </c>
      <c r="O9" s="46">
        <f>SUM(C9:N9)</f>
        <v>5426935.1900000004</v>
      </c>
      <c r="P9" s="58"/>
      <c r="Q9" s="58"/>
      <c r="R9" s="58"/>
      <c r="S9" s="58"/>
      <c r="T9" s="58"/>
      <c r="U9" s="58"/>
      <c r="V9" s="58"/>
      <c r="W9" s="46"/>
      <c r="X9" s="46"/>
      <c r="Y9" s="46"/>
      <c r="Z9" s="46"/>
      <c r="AA9" s="46"/>
    </row>
    <row r="10" spans="1:27">
      <c r="A10" s="74">
        <v>1221</v>
      </c>
      <c r="B10" s="74" t="s">
        <v>211</v>
      </c>
      <c r="C10" s="44">
        <v>46271.192249999993</v>
      </c>
      <c r="D10" s="44">
        <v>39570.855599999995</v>
      </c>
      <c r="E10" s="44">
        <v>39570.855599999995</v>
      </c>
      <c r="F10" s="44">
        <v>128585.36229999999</v>
      </c>
      <c r="G10" s="44">
        <v>28636.519099999998</v>
      </c>
      <c r="H10" s="44">
        <v>45016.9977</v>
      </c>
      <c r="I10" s="44">
        <v>20245.333949999997</v>
      </c>
      <c r="J10" s="44">
        <v>40295.880299999997</v>
      </c>
      <c r="K10" s="44">
        <v>45006.119599999998</v>
      </c>
      <c r="L10" s="44">
        <v>33678.974549999999</v>
      </c>
      <c r="M10" s="44">
        <v>56435.477149999999</v>
      </c>
      <c r="N10" s="44">
        <v>43103.132799999999</v>
      </c>
      <c r="O10" s="46">
        <f t="shared" ref="O10:O59" si="0">SUM(C10:N10)</f>
        <v>566416.70089999994</v>
      </c>
      <c r="P10" s="58"/>
      <c r="Q10" s="58"/>
      <c r="R10" s="58"/>
      <c r="S10" s="58"/>
      <c r="T10" s="58"/>
      <c r="U10" s="58"/>
      <c r="V10" s="58"/>
    </row>
    <row r="11" spans="1:27">
      <c r="A11" s="74">
        <v>1322</v>
      </c>
      <c r="B11" s="74" t="s">
        <v>213</v>
      </c>
      <c r="C11" s="44">
        <v>10201.006000000001</v>
      </c>
      <c r="D11" s="44">
        <v>10201.006000000001</v>
      </c>
      <c r="E11" s="44">
        <v>12751.2575</v>
      </c>
      <c r="F11" s="44">
        <v>13261.307750000002</v>
      </c>
      <c r="G11" s="44">
        <v>10201.006000000001</v>
      </c>
      <c r="H11" s="44">
        <v>12751.2575</v>
      </c>
      <c r="I11" s="44">
        <v>10201.006000000001</v>
      </c>
      <c r="J11" s="44">
        <v>12751.2575</v>
      </c>
      <c r="K11" s="44">
        <v>10201.006000000001</v>
      </c>
      <c r="L11" s="44">
        <v>10201.006000000001</v>
      </c>
      <c r="M11" s="44">
        <v>12751.2575</v>
      </c>
      <c r="N11" s="44">
        <v>10201.006000000001</v>
      </c>
      <c r="O11" s="46">
        <f t="shared" si="0"/>
        <v>135673.37974999999</v>
      </c>
      <c r="P11" s="58"/>
      <c r="Q11" s="58"/>
      <c r="R11" s="58"/>
      <c r="S11" s="58"/>
      <c r="T11" s="58"/>
      <c r="U11" s="58"/>
      <c r="V11" s="58"/>
    </row>
    <row r="12" spans="1:27">
      <c r="A12" s="74">
        <v>1323</v>
      </c>
      <c r="B12" s="74" t="s">
        <v>214</v>
      </c>
      <c r="C12" s="44">
        <v>51969.082000000009</v>
      </c>
      <c r="D12" s="44">
        <v>50561.456000000006</v>
      </c>
      <c r="E12" s="44">
        <v>52030.923999999999</v>
      </c>
      <c r="F12" s="44">
        <v>54162.427000000003</v>
      </c>
      <c r="G12" s="44">
        <v>57163.590000000004</v>
      </c>
      <c r="H12" s="44">
        <v>55319.60500000001</v>
      </c>
      <c r="I12" s="44">
        <v>57478.784000000007</v>
      </c>
      <c r="J12" s="44">
        <v>57478.784000000007</v>
      </c>
      <c r="K12" s="44">
        <v>57478.784000000007</v>
      </c>
      <c r="L12" s="44">
        <v>57478.784000000007</v>
      </c>
      <c r="M12" s="44">
        <v>57478.784000000007</v>
      </c>
      <c r="N12" s="44">
        <v>123013.00895</v>
      </c>
      <c r="O12" s="46">
        <f t="shared" si="0"/>
        <v>731614.01295</v>
      </c>
      <c r="P12" s="58"/>
      <c r="Q12" s="58"/>
      <c r="R12" s="58"/>
      <c r="S12" s="58"/>
      <c r="T12" s="58"/>
      <c r="U12" s="58"/>
      <c r="V12" s="58"/>
    </row>
    <row r="13" spans="1:27">
      <c r="A13" s="74">
        <v>1324</v>
      </c>
      <c r="B13" s="74" t="s">
        <v>215</v>
      </c>
      <c r="C13" s="44">
        <v>0</v>
      </c>
      <c r="D13" s="44">
        <v>0</v>
      </c>
      <c r="E13" s="44">
        <v>5000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6">
        <f t="shared" si="0"/>
        <v>5000</v>
      </c>
      <c r="P13" s="58"/>
      <c r="Q13" s="58"/>
      <c r="R13" s="58"/>
      <c r="S13" s="58"/>
      <c r="T13" s="58"/>
      <c r="U13" s="58"/>
      <c r="V13" s="58"/>
    </row>
    <row r="14" spans="1:27">
      <c r="A14" s="74">
        <v>1325</v>
      </c>
      <c r="B14" s="74" t="s">
        <v>216</v>
      </c>
      <c r="C14" s="44">
        <v>12950.916000000001</v>
      </c>
      <c r="D14" s="44">
        <v>11659.989000000001</v>
      </c>
      <c r="E14" s="44">
        <v>15698.254000000001</v>
      </c>
      <c r="F14" s="44">
        <v>14295.435000000001</v>
      </c>
      <c r="G14" s="44">
        <v>15056.184000000001</v>
      </c>
      <c r="H14" s="44">
        <v>14570.501</v>
      </c>
      <c r="I14" s="44">
        <v>14959.527</v>
      </c>
      <c r="J14" s="44">
        <v>14959.527</v>
      </c>
      <c r="K14" s="44">
        <v>14959.527</v>
      </c>
      <c r="L14" s="44">
        <v>14959.527</v>
      </c>
      <c r="M14" s="44">
        <v>14959.527</v>
      </c>
      <c r="N14" s="44">
        <v>14959.527</v>
      </c>
      <c r="O14" s="46">
        <f t="shared" si="0"/>
        <v>173988.44099999999</v>
      </c>
      <c r="P14" s="58"/>
      <c r="Q14" s="58"/>
      <c r="R14" s="58"/>
      <c r="S14" s="58"/>
      <c r="T14" s="58"/>
      <c r="U14" s="58"/>
      <c r="V14" s="58"/>
    </row>
    <row r="15" spans="1:27">
      <c r="A15" s="74">
        <v>1331</v>
      </c>
      <c r="B15" s="74" t="s">
        <v>217</v>
      </c>
      <c r="C15" s="44">
        <v>2000</v>
      </c>
      <c r="D15" s="44">
        <v>2000</v>
      </c>
      <c r="E15" s="44">
        <v>2000</v>
      </c>
      <c r="F15" s="44">
        <v>2000</v>
      </c>
      <c r="G15" s="44">
        <v>2000</v>
      </c>
      <c r="H15" s="44">
        <v>2000</v>
      </c>
      <c r="I15" s="44">
        <v>2000</v>
      </c>
      <c r="J15" s="44">
        <v>2000</v>
      </c>
      <c r="K15" s="44">
        <v>2000</v>
      </c>
      <c r="L15" s="44">
        <v>2000</v>
      </c>
      <c r="M15" s="44">
        <v>2000</v>
      </c>
      <c r="N15" s="44">
        <v>2000</v>
      </c>
      <c r="O15" s="46">
        <f t="shared" si="0"/>
        <v>24000</v>
      </c>
      <c r="P15" s="58"/>
      <c r="Q15" s="58"/>
      <c r="R15" s="58"/>
      <c r="S15" s="58"/>
      <c r="T15" s="58"/>
      <c r="U15" s="58"/>
      <c r="V15" s="58"/>
    </row>
    <row r="16" spans="1:27">
      <c r="A16" s="74">
        <v>1333</v>
      </c>
      <c r="B16" s="74" t="s">
        <v>218</v>
      </c>
      <c r="C16" s="44">
        <v>26269.447249999997</v>
      </c>
      <c r="D16" s="44">
        <v>11961.484499999999</v>
      </c>
      <c r="E16" s="44">
        <v>26269.447249999997</v>
      </c>
      <c r="F16" s="44">
        <v>73796.99077142858</v>
      </c>
      <c r="G16" s="44">
        <v>26269.447249999997</v>
      </c>
      <c r="H16" s="44">
        <v>0</v>
      </c>
      <c r="I16" s="44">
        <v>0</v>
      </c>
      <c r="J16" s="44">
        <v>0</v>
      </c>
      <c r="K16" s="44">
        <v>11961.484499999999</v>
      </c>
      <c r="L16" s="44">
        <v>0</v>
      </c>
      <c r="M16" s="44">
        <v>23612.126363803767</v>
      </c>
      <c r="N16" s="44">
        <v>26269.447249999997</v>
      </c>
      <c r="O16" s="46">
        <f t="shared" si="0"/>
        <v>226409.87513523235</v>
      </c>
      <c r="P16" s="58"/>
      <c r="Q16" s="58"/>
      <c r="R16" s="58"/>
      <c r="S16" s="58"/>
      <c r="T16" s="58"/>
      <c r="U16" s="58"/>
      <c r="V16" s="58"/>
    </row>
    <row r="17" spans="1:22">
      <c r="A17" s="74">
        <v>1334</v>
      </c>
      <c r="B17" s="74" t="s">
        <v>219</v>
      </c>
      <c r="C17" s="44">
        <v>0</v>
      </c>
      <c r="D17" s="44">
        <v>0</v>
      </c>
      <c r="E17" s="44">
        <v>0</v>
      </c>
      <c r="F17" s="44">
        <v>118171.69994999999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6">
        <f t="shared" si="0"/>
        <v>118171.69994999999</v>
      </c>
      <c r="P17" s="58"/>
      <c r="Q17" s="58"/>
      <c r="R17" s="58"/>
      <c r="S17" s="58"/>
      <c r="T17" s="58"/>
      <c r="U17" s="58"/>
      <c r="V17" s="58"/>
    </row>
    <row r="18" spans="1:22">
      <c r="A18" s="74">
        <v>1335</v>
      </c>
      <c r="B18" s="74" t="s">
        <v>220</v>
      </c>
      <c r="C18" s="44">
        <v>1000</v>
      </c>
      <c r="D18" s="44">
        <v>1000</v>
      </c>
      <c r="E18" s="44">
        <v>1000</v>
      </c>
      <c r="F18" s="44">
        <v>1000</v>
      </c>
      <c r="G18" s="44">
        <v>1000</v>
      </c>
      <c r="H18" s="44">
        <v>1000</v>
      </c>
      <c r="I18" s="44">
        <v>1000</v>
      </c>
      <c r="J18" s="44">
        <v>1000</v>
      </c>
      <c r="K18" s="44">
        <v>1000</v>
      </c>
      <c r="L18" s="44">
        <v>1000</v>
      </c>
      <c r="M18" s="44">
        <v>1000</v>
      </c>
      <c r="N18" s="44">
        <v>1000</v>
      </c>
      <c r="O18" s="46">
        <f t="shared" si="0"/>
        <v>12000</v>
      </c>
      <c r="P18" s="58"/>
      <c r="Q18" s="58"/>
      <c r="R18" s="58"/>
      <c r="S18" s="58"/>
      <c r="T18" s="58"/>
      <c r="U18" s="58"/>
      <c r="V18" s="58"/>
    </row>
    <row r="19" spans="1:22">
      <c r="A19" s="74">
        <v>1411</v>
      </c>
      <c r="B19" s="74" t="s">
        <v>221</v>
      </c>
      <c r="C19" s="44">
        <v>61061.416599999997</v>
      </c>
      <c r="D19" s="44">
        <v>56275.873299999992</v>
      </c>
      <c r="E19" s="44">
        <v>68162.009699999995</v>
      </c>
      <c r="F19" s="44">
        <v>61892.250199999995</v>
      </c>
      <c r="G19" s="44">
        <v>71194.691599999991</v>
      </c>
      <c r="H19" s="44">
        <v>67473.274049999993</v>
      </c>
      <c r="I19" s="44">
        <v>67473.274049999993</v>
      </c>
      <c r="J19" s="44">
        <v>67473.274049999993</v>
      </c>
      <c r="K19" s="44">
        <v>67473.274049999993</v>
      </c>
      <c r="L19" s="44">
        <v>67473.274049999993</v>
      </c>
      <c r="M19" s="44">
        <v>67473.274049999993</v>
      </c>
      <c r="N19" s="44">
        <v>67473.274049999993</v>
      </c>
      <c r="O19" s="46">
        <f t="shared" si="0"/>
        <v>790899.15974999999</v>
      </c>
      <c r="P19" s="58"/>
      <c r="Q19" s="58"/>
      <c r="R19" s="58"/>
      <c r="S19" s="58"/>
      <c r="T19" s="58"/>
      <c r="U19" s="58"/>
      <c r="V19" s="58"/>
    </row>
    <row r="20" spans="1:22">
      <c r="A20" s="74">
        <v>1421</v>
      </c>
      <c r="B20" s="74" t="s">
        <v>222</v>
      </c>
      <c r="C20" s="44">
        <v>0</v>
      </c>
      <c r="D20" s="44">
        <v>65516.702699999994</v>
      </c>
      <c r="E20" s="44">
        <v>0</v>
      </c>
      <c r="F20" s="44">
        <v>65516.702699999994</v>
      </c>
      <c r="G20" s="44">
        <v>0</v>
      </c>
      <c r="H20" s="44">
        <v>65516.702699999994</v>
      </c>
      <c r="I20" s="44">
        <v>0</v>
      </c>
      <c r="J20" s="44">
        <v>65516.702699999994</v>
      </c>
      <c r="K20" s="44">
        <v>0</v>
      </c>
      <c r="L20" s="44">
        <v>65516.702699999994</v>
      </c>
      <c r="M20" s="44">
        <v>0</v>
      </c>
      <c r="N20" s="44">
        <v>65516.702699999994</v>
      </c>
      <c r="O20" s="46">
        <f t="shared" si="0"/>
        <v>393100.21620000002</v>
      </c>
      <c r="P20" s="58"/>
      <c r="Q20" s="58"/>
      <c r="R20" s="58"/>
      <c r="S20" s="58"/>
      <c r="T20" s="58"/>
      <c r="U20" s="58"/>
      <c r="V20" s="58"/>
    </row>
    <row r="21" spans="1:22">
      <c r="A21" s="74">
        <v>1431</v>
      </c>
      <c r="B21" s="74" t="s">
        <v>223</v>
      </c>
      <c r="C21" s="44">
        <v>0</v>
      </c>
      <c r="D21" s="44">
        <v>67214.471999999994</v>
      </c>
      <c r="E21" s="44">
        <v>0</v>
      </c>
      <c r="F21" s="44">
        <v>67214.471999999994</v>
      </c>
      <c r="G21" s="44">
        <v>0</v>
      </c>
      <c r="H21" s="44">
        <v>67214.471999999994</v>
      </c>
      <c r="I21" s="44">
        <v>0</v>
      </c>
      <c r="J21" s="44">
        <v>67214.471999999994</v>
      </c>
      <c r="K21" s="44">
        <v>0</v>
      </c>
      <c r="L21" s="44">
        <v>67214.471999999994</v>
      </c>
      <c r="M21" s="44">
        <v>0</v>
      </c>
      <c r="N21" s="44">
        <v>67214.471999999994</v>
      </c>
      <c r="O21" s="46">
        <f t="shared" si="0"/>
        <v>403286.83199999999</v>
      </c>
      <c r="P21" s="58"/>
      <c r="Q21" s="58"/>
      <c r="R21" s="58"/>
      <c r="S21" s="58"/>
      <c r="T21" s="58"/>
      <c r="U21" s="58"/>
      <c r="V21" s="58"/>
    </row>
    <row r="22" spans="1:22">
      <c r="A22" s="74">
        <v>1543</v>
      </c>
      <c r="B22" s="74" t="s">
        <v>224</v>
      </c>
      <c r="C22" s="44">
        <v>3500</v>
      </c>
      <c r="D22" s="44">
        <v>3500</v>
      </c>
      <c r="E22" s="44">
        <v>3500</v>
      </c>
      <c r="F22" s="44">
        <v>3500</v>
      </c>
      <c r="G22" s="44">
        <v>3500</v>
      </c>
      <c r="H22" s="44">
        <v>3500</v>
      </c>
      <c r="I22" s="44">
        <v>3500</v>
      </c>
      <c r="J22" s="44">
        <v>3500</v>
      </c>
      <c r="K22" s="44">
        <v>3500</v>
      </c>
      <c r="L22" s="44">
        <v>3500</v>
      </c>
      <c r="M22" s="44">
        <v>3500</v>
      </c>
      <c r="N22" s="44">
        <v>3500</v>
      </c>
      <c r="O22" s="46">
        <f t="shared" si="0"/>
        <v>42000</v>
      </c>
      <c r="P22" s="58"/>
      <c r="Q22" s="58"/>
      <c r="R22" s="58"/>
      <c r="S22" s="58"/>
      <c r="T22" s="58"/>
      <c r="U22" s="58"/>
      <c r="V22" s="58"/>
    </row>
    <row r="23" spans="1:22">
      <c r="A23" s="74">
        <v>1545</v>
      </c>
      <c r="B23" s="74" t="s">
        <v>225</v>
      </c>
      <c r="C23" s="44">
        <v>37924.052299999996</v>
      </c>
      <c r="D23" s="44">
        <v>37924.052299999996</v>
      </c>
      <c r="E23" s="44">
        <v>39774.003700000001</v>
      </c>
      <c r="F23" s="44">
        <v>39774.003700000001</v>
      </c>
      <c r="G23" s="44">
        <v>50873.712099999997</v>
      </c>
      <c r="H23" s="44">
        <v>51798.6878</v>
      </c>
      <c r="I23" s="44">
        <v>41623.955099999999</v>
      </c>
      <c r="J23" s="44">
        <v>40698.979399999997</v>
      </c>
      <c r="K23" s="44">
        <v>66668.810762875</v>
      </c>
      <c r="L23" s="44">
        <v>56734.546182874998</v>
      </c>
      <c r="M23" s="44">
        <v>46744.836335483182</v>
      </c>
      <c r="N23" s="44">
        <v>66118.848064247926</v>
      </c>
      <c r="O23" s="46">
        <f t="shared" si="0"/>
        <v>576658.48774548108</v>
      </c>
      <c r="P23" s="58"/>
      <c r="Q23" s="58"/>
      <c r="R23" s="58"/>
      <c r="S23" s="58"/>
      <c r="T23" s="58"/>
      <c r="U23" s="58"/>
      <c r="V23" s="58"/>
    </row>
    <row r="24" spans="1:22">
      <c r="A24" s="74">
        <v>1547</v>
      </c>
      <c r="B24" s="74" t="s">
        <v>226</v>
      </c>
      <c r="C24" s="44">
        <v>52572.93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6">
        <f t="shared" si="0"/>
        <v>52572.93</v>
      </c>
      <c r="P24" s="58"/>
      <c r="Q24" s="58"/>
      <c r="R24" s="58"/>
      <c r="S24" s="58"/>
      <c r="T24" s="58"/>
      <c r="U24" s="58"/>
      <c r="V24" s="58"/>
    </row>
    <row r="25" spans="1:22">
      <c r="A25" s="74">
        <v>1548</v>
      </c>
      <c r="B25" s="74" t="s">
        <v>227</v>
      </c>
      <c r="C25" s="44">
        <v>0</v>
      </c>
      <c r="D25" s="44">
        <v>0</v>
      </c>
      <c r="E25" s="44">
        <v>0</v>
      </c>
      <c r="F25" s="44">
        <v>0</v>
      </c>
      <c r="G25" s="44">
        <v>52572.928800000002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6">
        <f t="shared" si="0"/>
        <v>52572.928800000002</v>
      </c>
      <c r="P25" s="58"/>
      <c r="Q25" s="58"/>
      <c r="R25" s="58"/>
      <c r="S25" s="58"/>
      <c r="T25" s="58"/>
      <c r="U25" s="58"/>
      <c r="V25" s="58"/>
    </row>
    <row r="26" spans="1:22">
      <c r="A26" s="74">
        <v>1592</v>
      </c>
      <c r="B26" s="74" t="s">
        <v>228</v>
      </c>
      <c r="C26" s="44">
        <v>40804.024000000005</v>
      </c>
      <c r="D26" s="44">
        <v>40804.024000000005</v>
      </c>
      <c r="E26" s="44">
        <v>51005.03</v>
      </c>
      <c r="F26" s="44">
        <v>40804.024000000005</v>
      </c>
      <c r="G26" s="44">
        <v>40804.024000000005</v>
      </c>
      <c r="H26" s="44">
        <v>51005.03</v>
      </c>
      <c r="I26" s="44">
        <v>40804.024000000005</v>
      </c>
      <c r="J26" s="44">
        <v>51005.03</v>
      </c>
      <c r="K26" s="44">
        <v>40804.024000000005</v>
      </c>
      <c r="L26" s="44">
        <v>40804.024000000005</v>
      </c>
      <c r="M26" s="44">
        <v>51005.03</v>
      </c>
      <c r="N26" s="44">
        <v>40804.024000000005</v>
      </c>
      <c r="O26" s="46">
        <f t="shared" si="0"/>
        <v>530452.31200000003</v>
      </c>
      <c r="P26" s="58"/>
      <c r="Q26" s="58"/>
      <c r="R26" s="58"/>
      <c r="S26" s="58"/>
      <c r="T26" s="58"/>
      <c r="U26" s="58"/>
      <c r="V26" s="58"/>
    </row>
    <row r="27" spans="1:22">
      <c r="A27" s="74">
        <v>1593</v>
      </c>
      <c r="B27" s="74" t="s">
        <v>229</v>
      </c>
      <c r="C27" s="44">
        <v>40804.024000000005</v>
      </c>
      <c r="D27" s="44">
        <v>40804.024000000005</v>
      </c>
      <c r="E27" s="44">
        <v>51005.03</v>
      </c>
      <c r="F27" s="44">
        <v>40804.024000000005</v>
      </c>
      <c r="G27" s="44">
        <v>40804.024000000005</v>
      </c>
      <c r="H27" s="44">
        <v>51005.03</v>
      </c>
      <c r="I27" s="44">
        <v>40804.024000000005</v>
      </c>
      <c r="J27" s="44">
        <v>51005.03</v>
      </c>
      <c r="K27" s="44">
        <v>40804.024000000005</v>
      </c>
      <c r="L27" s="44">
        <v>40804.024000000005</v>
      </c>
      <c r="M27" s="44">
        <v>51005.03</v>
      </c>
      <c r="N27" s="44">
        <v>40804.024000000005</v>
      </c>
      <c r="O27" s="46">
        <f t="shared" si="0"/>
        <v>530452.31200000003</v>
      </c>
      <c r="P27" s="58"/>
      <c r="Q27" s="58"/>
      <c r="R27" s="58"/>
      <c r="S27" s="58"/>
      <c r="T27" s="58"/>
      <c r="U27" s="58"/>
      <c r="V27" s="58"/>
    </row>
    <row r="28" spans="1:22">
      <c r="A28" s="74">
        <v>1612</v>
      </c>
      <c r="B28" s="74" t="s">
        <v>230</v>
      </c>
      <c r="C28" s="44">
        <v>9792.9657599999991</v>
      </c>
      <c r="D28" s="44">
        <v>9792.9657599999991</v>
      </c>
      <c r="E28" s="44">
        <v>12241.207200000001</v>
      </c>
      <c r="F28" s="44">
        <v>12241.20716</v>
      </c>
      <c r="G28" s="44">
        <v>9792.9657599999991</v>
      </c>
      <c r="H28" s="44">
        <v>12241.207200000001</v>
      </c>
      <c r="I28" s="44">
        <v>9792.9657599999991</v>
      </c>
      <c r="J28" s="44">
        <v>12241.207200000001</v>
      </c>
      <c r="K28" s="44">
        <v>9792.9657599999991</v>
      </c>
      <c r="L28" s="44">
        <v>9792.9657599999991</v>
      </c>
      <c r="M28" s="44">
        <v>12241.207200000001</v>
      </c>
      <c r="N28" s="44">
        <v>9792.9657599999991</v>
      </c>
      <c r="O28" s="46">
        <f t="shared" si="0"/>
        <v>129756.79627999998</v>
      </c>
      <c r="P28" s="58"/>
      <c r="Q28" s="58"/>
      <c r="R28" s="58"/>
      <c r="S28" s="58"/>
      <c r="T28" s="58"/>
      <c r="U28" s="58"/>
      <c r="V28" s="58"/>
    </row>
    <row r="29" spans="1:22">
      <c r="A29" s="74">
        <v>2111</v>
      </c>
      <c r="B29" s="74" t="s">
        <v>231</v>
      </c>
      <c r="C29" s="44">
        <v>7248.4524000000001</v>
      </c>
      <c r="D29" s="44">
        <v>11869.441500000001</v>
      </c>
      <c r="E29" s="44">
        <v>12846.844500000001</v>
      </c>
      <c r="F29" s="44">
        <v>17775.261000000002</v>
      </c>
      <c r="G29" s="44">
        <v>22263.454500000003</v>
      </c>
      <c r="H29" s="44">
        <v>12684.335999999999</v>
      </c>
      <c r="I29" s="44">
        <v>7938.0000000000009</v>
      </c>
      <c r="J29" s="44">
        <v>10694.883600000001</v>
      </c>
      <c r="K29" s="44">
        <v>7938.0000000000009</v>
      </c>
      <c r="L29" s="44">
        <v>7938.0000000000009</v>
      </c>
      <c r="M29" s="44">
        <v>7938.0000000000009</v>
      </c>
      <c r="N29" s="44">
        <v>7938.0000000000009</v>
      </c>
      <c r="O29" s="46">
        <f>SUM(C29:N29)</f>
        <v>135072.6735</v>
      </c>
      <c r="P29" s="58"/>
      <c r="Q29" s="58"/>
      <c r="R29" s="58"/>
      <c r="S29" s="58"/>
      <c r="T29" s="58"/>
      <c r="U29" s="58"/>
      <c r="V29" s="58"/>
    </row>
    <row r="30" spans="1:22">
      <c r="A30" s="74">
        <v>2213</v>
      </c>
      <c r="B30" s="74" t="s">
        <v>233</v>
      </c>
      <c r="C30" s="44">
        <v>15326.703000000001</v>
      </c>
      <c r="D30" s="44">
        <v>12224.656500000001</v>
      </c>
      <c r="E30" s="44">
        <v>18787.86</v>
      </c>
      <c r="F30" s="44">
        <v>15375</v>
      </c>
      <c r="G30" s="44">
        <v>17084.235000000001</v>
      </c>
      <c r="H30" s="44">
        <v>22823.409000000003</v>
      </c>
      <c r="I30" s="44">
        <v>20976.102000000003</v>
      </c>
      <c r="J30" s="44">
        <v>14001.75</v>
      </c>
      <c r="K30" s="44">
        <v>14001.75</v>
      </c>
      <c r="L30" s="44">
        <v>14001.75</v>
      </c>
      <c r="M30" s="44">
        <v>14001.75</v>
      </c>
      <c r="N30" s="44">
        <v>14001.75</v>
      </c>
      <c r="O30" s="46">
        <f t="shared" si="0"/>
        <v>192606.71549999999</v>
      </c>
      <c r="P30" s="58"/>
      <c r="Q30" s="58"/>
      <c r="R30" s="58"/>
      <c r="S30" s="58"/>
      <c r="T30" s="58"/>
      <c r="U30" s="58"/>
      <c r="V30" s="58"/>
    </row>
    <row r="31" spans="1:22">
      <c r="A31" s="74">
        <v>2214</v>
      </c>
      <c r="B31" s="74" t="s">
        <v>234</v>
      </c>
      <c r="C31" s="44">
        <v>2795.1</v>
      </c>
      <c r="D31" s="44">
        <v>3280.2000000000003</v>
      </c>
      <c r="E31" s="44">
        <v>4666.2</v>
      </c>
      <c r="F31" s="44">
        <v>4319.7</v>
      </c>
      <c r="G31" s="44">
        <v>4920.3</v>
      </c>
      <c r="H31" s="44">
        <v>3765.3</v>
      </c>
      <c r="I31" s="44">
        <v>3580.5</v>
      </c>
      <c r="J31" s="44">
        <v>3292.8105000000005</v>
      </c>
      <c r="K31" s="44">
        <v>3240.552273377345</v>
      </c>
      <c r="L31" s="44">
        <v>3208.188963656251</v>
      </c>
      <c r="M31" s="44">
        <v>3021.0446074429692</v>
      </c>
      <c r="N31" s="44">
        <v>3292.8064312500005</v>
      </c>
      <c r="O31" s="46">
        <f t="shared" si="0"/>
        <v>43382.702775726561</v>
      </c>
      <c r="P31" s="58"/>
      <c r="Q31" s="58"/>
      <c r="R31" s="58"/>
      <c r="S31" s="58"/>
      <c r="T31" s="58"/>
      <c r="U31" s="58"/>
      <c r="V31" s="58"/>
    </row>
    <row r="32" spans="1:22">
      <c r="A32" s="74">
        <v>2215</v>
      </c>
      <c r="B32" s="74" t="s">
        <v>235</v>
      </c>
      <c r="C32" s="44">
        <v>3000</v>
      </c>
      <c r="D32" s="44">
        <v>3000</v>
      </c>
      <c r="E32" s="44">
        <v>3000</v>
      </c>
      <c r="F32" s="44">
        <v>3000</v>
      </c>
      <c r="G32" s="44">
        <v>3000</v>
      </c>
      <c r="H32" s="44">
        <v>3000</v>
      </c>
      <c r="I32" s="44">
        <v>3000</v>
      </c>
      <c r="J32" s="44">
        <v>3000</v>
      </c>
      <c r="K32" s="44">
        <v>3000</v>
      </c>
      <c r="L32" s="44">
        <v>3000</v>
      </c>
      <c r="M32" s="44">
        <v>3000</v>
      </c>
      <c r="N32" s="44">
        <v>3000</v>
      </c>
      <c r="O32" s="46">
        <f t="shared" si="0"/>
        <v>36000</v>
      </c>
      <c r="P32" s="58"/>
      <c r="Q32" s="58"/>
      <c r="R32" s="58"/>
      <c r="S32" s="58"/>
      <c r="T32" s="58"/>
      <c r="U32" s="58"/>
      <c r="V32" s="58"/>
    </row>
    <row r="33" spans="1:22">
      <c r="A33" s="74">
        <v>2231</v>
      </c>
      <c r="B33" s="74" t="s">
        <v>236</v>
      </c>
      <c r="C33" s="44">
        <v>0</v>
      </c>
      <c r="D33" s="44">
        <v>0</v>
      </c>
      <c r="E33" s="44">
        <v>6000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6">
        <f t="shared" si="0"/>
        <v>6000</v>
      </c>
      <c r="P33" s="58"/>
      <c r="Q33" s="58"/>
      <c r="R33" s="58"/>
      <c r="S33" s="58"/>
      <c r="T33" s="58"/>
      <c r="U33" s="58"/>
      <c r="V33" s="58"/>
    </row>
    <row r="34" spans="1:22">
      <c r="A34" s="74">
        <v>2381</v>
      </c>
      <c r="B34" s="74" t="s">
        <v>237</v>
      </c>
      <c r="C34" s="44">
        <v>56445.375</v>
      </c>
      <c r="D34" s="44">
        <v>27002.850000000002</v>
      </c>
      <c r="E34" s="44">
        <v>201272.35800000001</v>
      </c>
      <c r="F34" s="44">
        <v>44772</v>
      </c>
      <c r="G34" s="44">
        <v>220197.92550000001</v>
      </c>
      <c r="H34" s="44">
        <v>88213.271999999997</v>
      </c>
      <c r="I34" s="44">
        <v>75267.160499999998</v>
      </c>
      <c r="J34" s="44">
        <v>85052.718500000003</v>
      </c>
      <c r="K34" s="44">
        <v>55032.591500000002</v>
      </c>
      <c r="L34" s="44">
        <v>39230.869500000001</v>
      </c>
      <c r="M34" s="44">
        <v>47990.265999999996</v>
      </c>
      <c r="N34" s="44">
        <v>49694.587500000001</v>
      </c>
      <c r="O34" s="46">
        <f t="shared" si="0"/>
        <v>990171.97399999993</v>
      </c>
      <c r="P34" s="58"/>
      <c r="Q34" s="58"/>
      <c r="R34" s="58"/>
      <c r="S34" s="58"/>
      <c r="T34" s="58"/>
      <c r="U34" s="58"/>
      <c r="V34" s="58"/>
    </row>
    <row r="35" spans="1:22">
      <c r="A35" s="74">
        <v>2383</v>
      </c>
      <c r="B35" s="74" t="s">
        <v>239</v>
      </c>
      <c r="C35" s="44">
        <v>84171.066000000006</v>
      </c>
      <c r="D35" s="44">
        <v>35662.4205</v>
      </c>
      <c r="E35" s="44">
        <v>110489.77800000001</v>
      </c>
      <c r="F35" s="44">
        <v>261560.4075</v>
      </c>
      <c r="G35" s="44">
        <v>121109.247</v>
      </c>
      <c r="H35" s="44">
        <v>60112.636500000001</v>
      </c>
      <c r="I35" s="44">
        <v>54419.305500000009</v>
      </c>
      <c r="J35" s="44">
        <v>155808.16650000002</v>
      </c>
      <c r="K35" s="44">
        <v>61120.773000000008</v>
      </c>
      <c r="L35" s="44">
        <v>43769.943000000007</v>
      </c>
      <c r="M35" s="44">
        <v>53114.985000000001</v>
      </c>
      <c r="N35" s="44">
        <v>47507.218500000003</v>
      </c>
      <c r="O35" s="46">
        <f t="shared" si="0"/>
        <v>1088845.9470000002</v>
      </c>
      <c r="P35" s="58"/>
      <c r="Q35" s="58"/>
      <c r="R35" s="58"/>
      <c r="S35" s="58"/>
      <c r="T35" s="58"/>
      <c r="U35" s="58"/>
      <c r="V35" s="58"/>
    </row>
    <row r="36" spans="1:22">
      <c r="A36" s="74">
        <v>2384</v>
      </c>
      <c r="B36" s="74" t="s">
        <v>240</v>
      </c>
      <c r="C36" s="44">
        <v>47600.122499999998</v>
      </c>
      <c r="D36" s="44">
        <v>24385.200000000001</v>
      </c>
      <c r="E36" s="44">
        <v>39762.512999999999</v>
      </c>
      <c r="F36" s="44">
        <v>69182.505000000005</v>
      </c>
      <c r="G36" s="44">
        <v>39558.3825</v>
      </c>
      <c r="H36" s="44">
        <v>33045.810000000005</v>
      </c>
      <c r="I36" s="44">
        <v>48400.978499999997</v>
      </c>
      <c r="J36" s="44">
        <v>46404.33</v>
      </c>
      <c r="K36" s="44">
        <v>28120.386000000002</v>
      </c>
      <c r="L36" s="44">
        <v>23092.282500000001</v>
      </c>
      <c r="M36" s="44">
        <v>31458.273000000001</v>
      </c>
      <c r="N36" s="44">
        <v>36483.468000000008</v>
      </c>
      <c r="O36" s="46">
        <f t="shared" si="0"/>
        <v>467494.25099999999</v>
      </c>
      <c r="P36" s="58"/>
      <c r="Q36" s="58"/>
      <c r="R36" s="58"/>
      <c r="S36" s="58"/>
      <c r="T36" s="58"/>
      <c r="U36" s="58"/>
      <c r="V36" s="58"/>
    </row>
    <row r="37" spans="1:22">
      <c r="A37" s="74">
        <v>2531</v>
      </c>
      <c r="B37" s="74" t="s">
        <v>241</v>
      </c>
      <c r="C37" s="44">
        <v>0</v>
      </c>
      <c r="D37" s="44">
        <v>31079.06</v>
      </c>
      <c r="E37" s="44">
        <v>0</v>
      </c>
      <c r="F37" s="44">
        <v>0</v>
      </c>
      <c r="G37" s="44">
        <v>0</v>
      </c>
      <c r="H37" s="44">
        <v>0</v>
      </c>
      <c r="I37" s="44">
        <v>33305.9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6">
        <f t="shared" si="0"/>
        <v>64384.960000000006</v>
      </c>
      <c r="P37" s="58"/>
      <c r="Q37" s="58"/>
      <c r="R37" s="58"/>
      <c r="S37" s="58"/>
      <c r="T37" s="58"/>
      <c r="U37" s="58"/>
      <c r="V37" s="58"/>
    </row>
    <row r="38" spans="1:22">
      <c r="A38" s="74">
        <v>3142</v>
      </c>
      <c r="B38" s="74" t="s">
        <v>244</v>
      </c>
      <c r="C38" s="44">
        <v>7000</v>
      </c>
      <c r="D38" s="44">
        <v>7000</v>
      </c>
      <c r="E38" s="44">
        <v>7000</v>
      </c>
      <c r="F38" s="44">
        <v>7000</v>
      </c>
      <c r="G38" s="44">
        <v>7000</v>
      </c>
      <c r="H38" s="44">
        <v>7000</v>
      </c>
      <c r="I38" s="44">
        <v>7000</v>
      </c>
      <c r="J38" s="44">
        <v>7000</v>
      </c>
      <c r="K38" s="44">
        <v>7000</v>
      </c>
      <c r="L38" s="44">
        <v>7000</v>
      </c>
      <c r="M38" s="44">
        <v>7000</v>
      </c>
      <c r="N38" s="44">
        <v>7000</v>
      </c>
      <c r="O38" s="46">
        <f t="shared" si="0"/>
        <v>84000</v>
      </c>
      <c r="P38" s="58"/>
      <c r="Q38" s="58"/>
      <c r="R38" s="58"/>
      <c r="S38" s="58"/>
      <c r="T38" s="58"/>
      <c r="U38" s="58"/>
      <c r="V38" s="58"/>
    </row>
    <row r="39" spans="1:22">
      <c r="A39" s="74">
        <v>3153</v>
      </c>
      <c r="B39" s="74" t="s">
        <v>246</v>
      </c>
      <c r="C39" s="44">
        <v>5500</v>
      </c>
      <c r="D39" s="44">
        <v>5500</v>
      </c>
      <c r="E39" s="44">
        <v>5500</v>
      </c>
      <c r="F39" s="44">
        <v>5500</v>
      </c>
      <c r="G39" s="44">
        <v>5500</v>
      </c>
      <c r="H39" s="44">
        <v>5500</v>
      </c>
      <c r="I39" s="44">
        <v>5500</v>
      </c>
      <c r="J39" s="44">
        <v>5500</v>
      </c>
      <c r="K39" s="44">
        <v>5500</v>
      </c>
      <c r="L39" s="44">
        <v>5500</v>
      </c>
      <c r="M39" s="44">
        <v>5500</v>
      </c>
      <c r="N39" s="44">
        <v>5500</v>
      </c>
      <c r="O39" s="46">
        <f t="shared" si="0"/>
        <v>66000</v>
      </c>
      <c r="P39" s="58"/>
      <c r="Q39" s="58"/>
      <c r="R39" s="58"/>
      <c r="S39" s="58"/>
      <c r="T39" s="58"/>
      <c r="U39" s="58"/>
      <c r="V39" s="58"/>
    </row>
    <row r="40" spans="1:22">
      <c r="A40" s="74">
        <v>3272</v>
      </c>
      <c r="B40" s="74" t="s">
        <v>250</v>
      </c>
      <c r="C40" s="44">
        <v>28000</v>
      </c>
      <c r="D40" s="44">
        <v>24023.745499999997</v>
      </c>
      <c r="E40" s="44">
        <v>14024.522000000001</v>
      </c>
      <c r="F40" s="44">
        <v>9044.75</v>
      </c>
      <c r="G40" s="44">
        <v>12500</v>
      </c>
      <c r="H40" s="44">
        <v>8000</v>
      </c>
      <c r="I40" s="44">
        <v>8000</v>
      </c>
      <c r="J40" s="44">
        <v>14955.893</v>
      </c>
      <c r="K40" s="44">
        <v>8000</v>
      </c>
      <c r="L40" s="44">
        <v>8000</v>
      </c>
      <c r="M40" s="44">
        <v>8000</v>
      </c>
      <c r="N40" s="44">
        <v>8000</v>
      </c>
      <c r="O40" s="46">
        <f t="shared" si="0"/>
        <v>150548.9105</v>
      </c>
      <c r="P40" s="58"/>
      <c r="Q40" s="58"/>
      <c r="R40" s="58"/>
      <c r="S40" s="58"/>
      <c r="T40" s="58"/>
      <c r="U40" s="58"/>
      <c r="V40" s="58"/>
    </row>
    <row r="41" spans="1:22">
      <c r="A41" s="74">
        <v>3341</v>
      </c>
      <c r="B41" s="74" t="s">
        <v>252</v>
      </c>
      <c r="C41" s="44">
        <v>0</v>
      </c>
      <c r="D41" s="44">
        <v>9000</v>
      </c>
      <c r="E41" s="44">
        <v>12000</v>
      </c>
      <c r="F41" s="44">
        <v>0</v>
      </c>
      <c r="G41" s="44">
        <v>0</v>
      </c>
      <c r="H41" s="44">
        <v>4000</v>
      </c>
      <c r="I41" s="44">
        <v>0</v>
      </c>
      <c r="J41" s="44">
        <v>0</v>
      </c>
      <c r="K41" s="44">
        <v>5000</v>
      </c>
      <c r="L41" s="44">
        <v>0</v>
      </c>
      <c r="M41" s="44">
        <v>0</v>
      </c>
      <c r="N41" s="44">
        <v>0</v>
      </c>
      <c r="O41" s="46">
        <f t="shared" si="0"/>
        <v>30000</v>
      </c>
      <c r="P41" s="58"/>
      <c r="Q41" s="58"/>
      <c r="R41" s="58"/>
      <c r="S41" s="58"/>
      <c r="T41" s="58"/>
      <c r="U41" s="58"/>
      <c r="V41" s="58"/>
    </row>
    <row r="42" spans="1:22">
      <c r="A42" s="74">
        <v>3411</v>
      </c>
      <c r="B42" s="74" t="s">
        <v>257</v>
      </c>
      <c r="C42" s="44">
        <v>4338.2115000000003</v>
      </c>
      <c r="D42" s="44">
        <v>5365.8465000000006</v>
      </c>
      <c r="E42" s="44">
        <v>5343.8595000000005</v>
      </c>
      <c r="F42" s="44">
        <v>5130.2160000000003</v>
      </c>
      <c r="G42" s="44">
        <v>4348.5645000000004</v>
      </c>
      <c r="H42" s="44">
        <v>5255.9744999999994</v>
      </c>
      <c r="I42" s="44">
        <v>4518.1710000000003</v>
      </c>
      <c r="J42" s="44">
        <v>6264.2789999999995</v>
      </c>
      <c r="K42" s="44">
        <v>6105.5122038750005</v>
      </c>
      <c r="L42" s="44">
        <v>5944.5305561250016</v>
      </c>
      <c r="M42" s="44">
        <v>5781.2880667500012</v>
      </c>
      <c r="N42" s="44">
        <v>5615.7482705625007</v>
      </c>
      <c r="O42" s="46">
        <f t="shared" si="0"/>
        <v>64012.201597312502</v>
      </c>
      <c r="P42" s="58"/>
      <c r="Q42" s="58"/>
      <c r="R42" s="58"/>
      <c r="S42" s="58"/>
      <c r="T42" s="58"/>
      <c r="U42" s="58"/>
      <c r="V42" s="58"/>
    </row>
    <row r="43" spans="1:22">
      <c r="A43" s="74">
        <v>3431</v>
      </c>
      <c r="B43" s="74" t="s">
        <v>259</v>
      </c>
      <c r="C43" s="44">
        <v>7350</v>
      </c>
      <c r="D43" s="44">
        <v>7350</v>
      </c>
      <c r="E43" s="44">
        <v>7350</v>
      </c>
      <c r="F43" s="44">
        <v>10000</v>
      </c>
      <c r="G43" s="44">
        <v>7350</v>
      </c>
      <c r="H43" s="44">
        <v>7350</v>
      </c>
      <c r="I43" s="44">
        <v>7350</v>
      </c>
      <c r="J43" s="44">
        <v>7350</v>
      </c>
      <c r="K43" s="44">
        <v>7350</v>
      </c>
      <c r="L43" s="44">
        <v>7350</v>
      </c>
      <c r="M43" s="44">
        <v>7350</v>
      </c>
      <c r="N43" s="44">
        <v>7350</v>
      </c>
      <c r="O43" s="46">
        <f t="shared" si="0"/>
        <v>90850</v>
      </c>
      <c r="P43" s="58"/>
      <c r="Q43" s="58"/>
      <c r="R43" s="58"/>
      <c r="S43" s="58"/>
      <c r="T43" s="58"/>
      <c r="U43" s="58"/>
      <c r="V43" s="58"/>
    </row>
    <row r="44" spans="1:22">
      <c r="A44" s="74">
        <v>3471</v>
      </c>
      <c r="B44" s="74" t="s">
        <v>260</v>
      </c>
      <c r="C44" s="44">
        <v>1200</v>
      </c>
      <c r="D44" s="44">
        <v>1200</v>
      </c>
      <c r="E44" s="44">
        <v>1200</v>
      </c>
      <c r="F44" s="44">
        <v>1200</v>
      </c>
      <c r="G44" s="44">
        <v>1200</v>
      </c>
      <c r="H44" s="44">
        <v>1200</v>
      </c>
      <c r="I44" s="44">
        <v>1200</v>
      </c>
      <c r="J44" s="44">
        <v>1200</v>
      </c>
      <c r="K44" s="44">
        <v>1200</v>
      </c>
      <c r="L44" s="44">
        <v>1200</v>
      </c>
      <c r="M44" s="44">
        <v>1200</v>
      </c>
      <c r="N44" s="44">
        <v>1200</v>
      </c>
      <c r="O44" s="46">
        <f t="shared" si="0"/>
        <v>14400</v>
      </c>
      <c r="P44" s="58"/>
      <c r="Q44" s="58"/>
      <c r="R44" s="58"/>
      <c r="S44" s="58"/>
      <c r="T44" s="58"/>
      <c r="U44" s="58"/>
      <c r="V44" s="58"/>
    </row>
    <row r="45" spans="1:22">
      <c r="A45" s="74">
        <v>3511</v>
      </c>
      <c r="B45" s="66" t="s">
        <v>261</v>
      </c>
      <c r="C45" s="44">
        <v>1500</v>
      </c>
      <c r="D45" s="44">
        <v>1500</v>
      </c>
      <c r="E45" s="44">
        <v>1500</v>
      </c>
      <c r="F45" s="44">
        <v>1500</v>
      </c>
      <c r="G45" s="44">
        <v>1500</v>
      </c>
      <c r="H45" s="44">
        <v>1500</v>
      </c>
      <c r="I45" s="44">
        <v>1500</v>
      </c>
      <c r="J45" s="44">
        <v>1500</v>
      </c>
      <c r="K45" s="44">
        <v>1500</v>
      </c>
      <c r="L45" s="44">
        <v>1500</v>
      </c>
      <c r="M45" s="44">
        <v>1500</v>
      </c>
      <c r="N45" s="44">
        <v>1500</v>
      </c>
      <c r="O45" s="46">
        <f t="shared" si="0"/>
        <v>18000</v>
      </c>
      <c r="P45" s="58"/>
      <c r="Q45" s="58"/>
      <c r="R45" s="58"/>
      <c r="S45" s="58"/>
      <c r="T45" s="58"/>
      <c r="U45" s="58"/>
      <c r="V45" s="58"/>
    </row>
    <row r="46" spans="1:22">
      <c r="A46" s="74">
        <v>3532</v>
      </c>
      <c r="B46" s="74" t="s">
        <v>263</v>
      </c>
      <c r="C46" s="44">
        <v>1500</v>
      </c>
      <c r="D46" s="44">
        <v>1500</v>
      </c>
      <c r="E46" s="44">
        <v>1500</v>
      </c>
      <c r="F46" s="44">
        <v>1500</v>
      </c>
      <c r="G46" s="44">
        <v>1500</v>
      </c>
      <c r="H46" s="44">
        <v>1500</v>
      </c>
      <c r="I46" s="44">
        <v>1500</v>
      </c>
      <c r="J46" s="44">
        <v>1500</v>
      </c>
      <c r="K46" s="44">
        <v>1500</v>
      </c>
      <c r="L46" s="44">
        <v>1500</v>
      </c>
      <c r="M46" s="44">
        <v>1500</v>
      </c>
      <c r="N46" s="44">
        <v>1500</v>
      </c>
      <c r="O46" s="46">
        <f t="shared" si="0"/>
        <v>18000</v>
      </c>
      <c r="P46" s="58"/>
      <c r="Q46" s="58"/>
      <c r="R46" s="58"/>
      <c r="S46" s="58"/>
      <c r="T46" s="58"/>
      <c r="U46" s="58"/>
      <c r="V46" s="58"/>
    </row>
    <row r="47" spans="1:22">
      <c r="A47" s="74">
        <v>3533</v>
      </c>
      <c r="B47" s="74" t="s">
        <v>264</v>
      </c>
      <c r="C47" s="44">
        <v>18691.603999999999</v>
      </c>
      <c r="D47" s="44">
        <v>7790.3595000000005</v>
      </c>
      <c r="E47" s="44">
        <v>6720</v>
      </c>
      <c r="F47" s="44">
        <v>6720</v>
      </c>
      <c r="G47" s="44">
        <v>6720</v>
      </c>
      <c r="H47" s="44">
        <v>10594.164000000001</v>
      </c>
      <c r="I47" s="44">
        <v>7212.996000000001</v>
      </c>
      <c r="J47" s="44">
        <v>6720</v>
      </c>
      <c r="K47" s="44">
        <v>6720</v>
      </c>
      <c r="L47" s="44">
        <v>6720</v>
      </c>
      <c r="M47" s="44">
        <v>6720</v>
      </c>
      <c r="N47" s="44">
        <v>6720</v>
      </c>
      <c r="O47" s="46">
        <f t="shared" si="0"/>
        <v>98049.123500000002</v>
      </c>
      <c r="P47" s="58"/>
      <c r="Q47" s="58"/>
      <c r="R47" s="58"/>
      <c r="S47" s="58"/>
      <c r="T47" s="58"/>
      <c r="U47" s="58"/>
      <c r="V47" s="58"/>
    </row>
    <row r="48" spans="1:22">
      <c r="A48" s="74">
        <v>3534</v>
      </c>
      <c r="B48" s="74" t="s">
        <v>265</v>
      </c>
      <c r="C48" s="44">
        <v>2000</v>
      </c>
      <c r="D48" s="44">
        <v>0</v>
      </c>
      <c r="E48" s="44">
        <v>0</v>
      </c>
      <c r="F48" s="44">
        <v>2000</v>
      </c>
      <c r="G48" s="44">
        <v>0</v>
      </c>
      <c r="H48" s="44">
        <v>0</v>
      </c>
      <c r="I48" s="44">
        <v>2000</v>
      </c>
      <c r="J48" s="44">
        <v>0</v>
      </c>
      <c r="K48" s="44">
        <v>0</v>
      </c>
      <c r="L48" s="44">
        <v>2000</v>
      </c>
      <c r="M48" s="44">
        <v>0</v>
      </c>
      <c r="N48" s="44">
        <v>0</v>
      </c>
      <c r="O48" s="46">
        <f t="shared" si="0"/>
        <v>8000</v>
      </c>
      <c r="P48" s="58"/>
      <c r="Q48" s="58"/>
      <c r="R48" s="58"/>
      <c r="S48" s="58"/>
      <c r="T48" s="58"/>
      <c r="U48" s="58"/>
      <c r="V48" s="58"/>
    </row>
    <row r="49" spans="1:22">
      <c r="A49" s="74">
        <v>3582</v>
      </c>
      <c r="B49" s="74" t="s">
        <v>266</v>
      </c>
      <c r="C49" s="44">
        <v>150</v>
      </c>
      <c r="D49" s="44">
        <v>150</v>
      </c>
      <c r="E49" s="44">
        <v>150</v>
      </c>
      <c r="F49" s="44">
        <v>150</v>
      </c>
      <c r="G49" s="44">
        <v>150</v>
      </c>
      <c r="H49" s="44">
        <v>150</v>
      </c>
      <c r="I49" s="44">
        <v>150</v>
      </c>
      <c r="J49" s="44">
        <v>150</v>
      </c>
      <c r="K49" s="44">
        <v>150</v>
      </c>
      <c r="L49" s="44">
        <v>150</v>
      </c>
      <c r="M49" s="44">
        <v>150</v>
      </c>
      <c r="N49" s="44">
        <v>150</v>
      </c>
      <c r="O49" s="46">
        <f t="shared" si="0"/>
        <v>1800</v>
      </c>
      <c r="P49" s="58"/>
      <c r="Q49" s="58"/>
      <c r="R49" s="58"/>
      <c r="S49" s="58"/>
      <c r="T49" s="58"/>
      <c r="U49" s="58"/>
      <c r="V49" s="58"/>
    </row>
    <row r="50" spans="1:22">
      <c r="A50" s="74">
        <v>3625</v>
      </c>
      <c r="B50" s="74" t="s">
        <v>362</v>
      </c>
      <c r="C50" s="44">
        <v>14000</v>
      </c>
      <c r="D50" s="44">
        <v>20742.498</v>
      </c>
      <c r="E50" s="44">
        <v>36272.699999999997</v>
      </c>
      <c r="F50" s="44">
        <v>0</v>
      </c>
      <c r="G50" s="44">
        <v>18026.400000000001</v>
      </c>
      <c r="H50" s="44">
        <v>9524</v>
      </c>
      <c r="I50" s="44">
        <v>4384.8</v>
      </c>
      <c r="J50" s="44">
        <v>3675</v>
      </c>
      <c r="K50" s="44">
        <v>0</v>
      </c>
      <c r="L50" s="44">
        <v>7350</v>
      </c>
      <c r="M50" s="44">
        <v>0</v>
      </c>
      <c r="N50" s="44">
        <v>0</v>
      </c>
      <c r="O50" s="46">
        <f t="shared" si="0"/>
        <v>113975.398</v>
      </c>
      <c r="P50" s="58"/>
      <c r="Q50" s="58"/>
      <c r="R50" s="58"/>
      <c r="S50" s="58"/>
      <c r="T50" s="58"/>
      <c r="U50" s="58"/>
      <c r="V50" s="58"/>
    </row>
    <row r="51" spans="1:22">
      <c r="A51" s="74">
        <v>3791</v>
      </c>
      <c r="B51" s="74" t="s">
        <v>267</v>
      </c>
      <c r="C51" s="44">
        <v>2500</v>
      </c>
      <c r="D51" s="44">
        <v>113798.86350000001</v>
      </c>
      <c r="E51" s="44">
        <v>41659.716</v>
      </c>
      <c r="F51" s="44">
        <v>2500</v>
      </c>
      <c r="G51" s="44">
        <v>2500</v>
      </c>
      <c r="H51" s="44">
        <v>2500</v>
      </c>
      <c r="I51" s="44">
        <v>2500</v>
      </c>
      <c r="J51" s="44">
        <v>139061.74800000002</v>
      </c>
      <c r="K51" s="44">
        <v>6343.3440000000001</v>
      </c>
      <c r="L51" s="44">
        <v>28560</v>
      </c>
      <c r="M51" s="44">
        <v>2500</v>
      </c>
      <c r="N51" s="44">
        <v>2500</v>
      </c>
      <c r="O51" s="46">
        <f t="shared" si="0"/>
        <v>346923.6715</v>
      </c>
      <c r="P51" s="58"/>
      <c r="Q51" s="58"/>
      <c r="R51" s="58"/>
      <c r="S51" s="58"/>
      <c r="T51" s="58"/>
      <c r="U51" s="58"/>
      <c r="V51" s="58"/>
    </row>
    <row r="52" spans="1:22">
      <c r="A52" s="74">
        <v>3856</v>
      </c>
      <c r="B52" s="74" t="s">
        <v>270</v>
      </c>
      <c r="C52" s="44">
        <v>100</v>
      </c>
      <c r="D52" s="44">
        <v>100</v>
      </c>
      <c r="E52" s="44">
        <v>100</v>
      </c>
      <c r="F52" s="44">
        <v>100</v>
      </c>
      <c r="G52" s="44">
        <v>100</v>
      </c>
      <c r="H52" s="44">
        <v>100</v>
      </c>
      <c r="I52" s="44">
        <v>100</v>
      </c>
      <c r="J52" s="44">
        <v>100</v>
      </c>
      <c r="K52" s="44">
        <v>100</v>
      </c>
      <c r="L52" s="44">
        <v>100</v>
      </c>
      <c r="M52" s="44">
        <v>100</v>
      </c>
      <c r="N52" s="44">
        <v>100</v>
      </c>
      <c r="O52" s="46">
        <f t="shared" si="0"/>
        <v>1200</v>
      </c>
      <c r="P52" s="58"/>
      <c r="Q52" s="58"/>
      <c r="R52" s="58"/>
      <c r="S52" s="58"/>
      <c r="T52" s="58"/>
      <c r="U52" s="58"/>
      <c r="V52" s="58"/>
    </row>
    <row r="53" spans="1:22">
      <c r="A53" s="74">
        <v>3857</v>
      </c>
      <c r="B53" s="74" t="s">
        <v>271</v>
      </c>
      <c r="C53" s="44">
        <v>500</v>
      </c>
      <c r="D53" s="44">
        <v>500</v>
      </c>
      <c r="E53" s="44">
        <v>500</v>
      </c>
      <c r="F53" s="44">
        <v>500</v>
      </c>
      <c r="G53" s="44">
        <v>500</v>
      </c>
      <c r="H53" s="44">
        <v>500</v>
      </c>
      <c r="I53" s="44">
        <v>500</v>
      </c>
      <c r="J53" s="44">
        <v>500</v>
      </c>
      <c r="K53" s="44">
        <v>500</v>
      </c>
      <c r="L53" s="44">
        <v>500</v>
      </c>
      <c r="M53" s="44">
        <v>500</v>
      </c>
      <c r="N53" s="44">
        <v>500</v>
      </c>
      <c r="O53" s="46">
        <f t="shared" si="0"/>
        <v>6000</v>
      </c>
      <c r="P53" s="58"/>
      <c r="Q53" s="58"/>
      <c r="R53" s="58"/>
      <c r="S53" s="58"/>
      <c r="T53" s="58"/>
      <c r="U53" s="58"/>
      <c r="V53" s="58"/>
    </row>
    <row r="54" spans="1:22">
      <c r="A54" s="74">
        <v>3858</v>
      </c>
      <c r="B54" s="74" t="s">
        <v>272</v>
      </c>
      <c r="C54" s="44">
        <v>500</v>
      </c>
      <c r="D54" s="44">
        <v>500</v>
      </c>
      <c r="E54" s="44">
        <v>500</v>
      </c>
      <c r="F54" s="44">
        <v>500</v>
      </c>
      <c r="G54" s="44">
        <v>500</v>
      </c>
      <c r="H54" s="44">
        <v>500</v>
      </c>
      <c r="I54" s="44">
        <v>500</v>
      </c>
      <c r="J54" s="44">
        <v>500</v>
      </c>
      <c r="K54" s="44">
        <v>500</v>
      </c>
      <c r="L54" s="44">
        <v>500</v>
      </c>
      <c r="M54" s="44">
        <v>500</v>
      </c>
      <c r="N54" s="44">
        <v>500</v>
      </c>
      <c r="O54" s="46">
        <f t="shared" si="0"/>
        <v>6000</v>
      </c>
      <c r="P54" s="58"/>
      <c r="Q54" s="58"/>
      <c r="R54" s="58"/>
      <c r="S54" s="58"/>
      <c r="T54" s="58"/>
      <c r="U54" s="58"/>
      <c r="V54" s="58"/>
    </row>
    <row r="55" spans="1:22">
      <c r="A55" s="74">
        <v>3921</v>
      </c>
      <c r="B55" s="74" t="s">
        <v>289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3307.5</v>
      </c>
      <c r="K55" s="44">
        <v>0</v>
      </c>
      <c r="L55" s="44">
        <v>0</v>
      </c>
      <c r="M55" s="44">
        <v>0</v>
      </c>
      <c r="N55" s="44">
        <v>0</v>
      </c>
      <c r="O55" s="46">
        <f t="shared" si="0"/>
        <v>3307.5</v>
      </c>
      <c r="P55" s="58"/>
      <c r="Q55" s="58"/>
      <c r="R55" s="58"/>
      <c r="S55" s="58"/>
      <c r="T55" s="58"/>
      <c r="U55" s="58"/>
      <c r="V55" s="58"/>
    </row>
    <row r="56" spans="1:22">
      <c r="A56" s="74">
        <v>5110</v>
      </c>
      <c r="B56" s="74" t="s">
        <v>291</v>
      </c>
      <c r="C56" s="44">
        <v>4900</v>
      </c>
      <c r="D56" s="44">
        <v>0</v>
      </c>
      <c r="E56" s="44">
        <v>0</v>
      </c>
      <c r="F56" s="44">
        <v>0</v>
      </c>
      <c r="G56" s="44">
        <v>15000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6">
        <f t="shared" si="0"/>
        <v>19900</v>
      </c>
      <c r="P56" s="58"/>
      <c r="Q56" s="58"/>
      <c r="R56" s="58"/>
      <c r="S56" s="58"/>
      <c r="T56" s="58"/>
      <c r="U56" s="58"/>
      <c r="V56" s="58"/>
    </row>
    <row r="57" spans="1:22">
      <c r="A57" s="74">
        <v>5152</v>
      </c>
      <c r="B57" s="74" t="s">
        <v>274</v>
      </c>
      <c r="C57" s="44">
        <v>0</v>
      </c>
      <c r="D57" s="44">
        <v>15000</v>
      </c>
      <c r="E57" s="44">
        <v>0</v>
      </c>
      <c r="F57" s="44">
        <v>0</v>
      </c>
      <c r="G57" s="44">
        <v>0</v>
      </c>
      <c r="H57" s="44">
        <v>15000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6">
        <f t="shared" si="0"/>
        <v>30000</v>
      </c>
      <c r="P57" s="58"/>
      <c r="Q57" s="58"/>
      <c r="R57" s="58"/>
      <c r="S57" s="58"/>
      <c r="T57" s="58"/>
      <c r="U57" s="58"/>
      <c r="V57" s="58"/>
    </row>
    <row r="58" spans="1:22">
      <c r="A58" s="74">
        <v>5651</v>
      </c>
      <c r="B58" s="67" t="s">
        <v>275</v>
      </c>
      <c r="C58" s="44">
        <v>0</v>
      </c>
      <c r="D58" s="44">
        <v>0</v>
      </c>
      <c r="E58" s="44">
        <v>17835.3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6">
        <f t="shared" si="0"/>
        <v>17835.3</v>
      </c>
      <c r="P58" s="58"/>
      <c r="Q58" s="58"/>
      <c r="R58" s="58"/>
      <c r="S58" s="58"/>
      <c r="T58" s="58"/>
      <c r="U58" s="58"/>
      <c r="V58" s="58"/>
    </row>
    <row r="59" spans="1:22">
      <c r="A59" s="74">
        <v>5690</v>
      </c>
      <c r="B59" s="64" t="s">
        <v>374</v>
      </c>
      <c r="C59" s="44">
        <v>0</v>
      </c>
      <c r="D59" s="44">
        <v>12000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6">
        <f t="shared" si="0"/>
        <v>12000</v>
      </c>
      <c r="P59" s="58"/>
      <c r="Q59" s="58"/>
      <c r="R59" s="58"/>
      <c r="S59" s="58"/>
      <c r="T59" s="58"/>
      <c r="U59" s="58"/>
      <c r="V59" s="58"/>
    </row>
    <row r="60" spans="1:22" ht="39">
      <c r="A60" s="74" t="s">
        <v>277</v>
      </c>
      <c r="B60" s="74" t="s">
        <v>209</v>
      </c>
      <c r="C60" s="44">
        <f t="shared" ref="C60:J60" si="1">SUM(C9:C59)</f>
        <v>1121477.9305599998</v>
      </c>
      <c r="D60" s="44">
        <f t="shared" si="1"/>
        <v>1238352.2866599998</v>
      </c>
      <c r="E60" s="44">
        <f t="shared" si="1"/>
        <v>1446039.9699500001</v>
      </c>
      <c r="F60" s="44">
        <f t="shared" si="1"/>
        <v>1736802.0560314287</v>
      </c>
      <c r="G60" s="44">
        <f t="shared" si="1"/>
        <v>1330437.84161</v>
      </c>
      <c r="H60" s="44">
        <f t="shared" si="1"/>
        <v>1314281.96695</v>
      </c>
      <c r="I60" s="44">
        <f t="shared" si="1"/>
        <v>1018727.04736</v>
      </c>
      <c r="J60" s="44">
        <f t="shared" si="1"/>
        <v>1514729.5232500001</v>
      </c>
      <c r="K60" s="44">
        <f t="shared" ref="K60:N60" si="2">SUM(K9:K59)</f>
        <v>1009613.1686501274</v>
      </c>
      <c r="L60" s="44">
        <f t="shared" si="2"/>
        <v>1097314.1047626561</v>
      </c>
      <c r="M60" s="44">
        <f t="shared" si="2"/>
        <v>1119082.4562734796</v>
      </c>
      <c r="N60" s="44">
        <f t="shared" si="2"/>
        <v>1199864.2512760605</v>
      </c>
      <c r="O60" s="44">
        <f>SUM(O9:O59)</f>
        <v>15146722.603333756</v>
      </c>
      <c r="P60" s="58"/>
      <c r="Q60" s="58"/>
      <c r="R60" s="58"/>
      <c r="S60" s="58"/>
      <c r="T60" s="58"/>
      <c r="U60" s="58"/>
      <c r="V60" s="58"/>
    </row>
    <row r="61" spans="1:22">
      <c r="A61" s="73"/>
      <c r="C61" s="46"/>
      <c r="D61" s="46"/>
      <c r="E61" s="46"/>
      <c r="J61" s="46"/>
      <c r="K61" s="46"/>
      <c r="L61" s="46"/>
      <c r="M61" s="46"/>
      <c r="N61" s="46"/>
      <c r="O61" s="46"/>
      <c r="P61" s="58"/>
      <c r="Q61" s="58"/>
      <c r="R61" s="58"/>
      <c r="S61" s="58"/>
      <c r="T61" s="58"/>
      <c r="U61" s="58"/>
      <c r="V61" s="58"/>
    </row>
    <row r="62" spans="1:22">
      <c r="A62" s="40">
        <v>200</v>
      </c>
      <c r="B62" s="40" t="s">
        <v>36</v>
      </c>
      <c r="C62" s="47"/>
      <c r="D62" s="47"/>
      <c r="E62" s="47"/>
      <c r="F62" s="73"/>
      <c r="G62" s="73"/>
      <c r="H62" s="73"/>
      <c r="I62" s="73"/>
      <c r="J62" s="46"/>
      <c r="K62" s="46"/>
      <c r="L62" s="46"/>
      <c r="M62" s="46"/>
      <c r="N62" s="46"/>
      <c r="O62" s="46"/>
      <c r="P62" s="58"/>
      <c r="Q62" s="58"/>
      <c r="R62" s="58"/>
      <c r="S62" s="58"/>
      <c r="T62" s="58"/>
      <c r="U62" s="58"/>
      <c r="V62" s="58"/>
    </row>
    <row r="63" spans="1:22">
      <c r="A63" s="74">
        <v>1131</v>
      </c>
      <c r="B63" s="74" t="s">
        <v>210</v>
      </c>
      <c r="C63" s="46">
        <v>308212.00439999998</v>
      </c>
      <c r="D63" s="46">
        <v>308212.00439999998</v>
      </c>
      <c r="E63" s="46">
        <v>385265.00549999997</v>
      </c>
      <c r="F63" s="46">
        <v>400675.60439999995</v>
      </c>
      <c r="G63" s="46">
        <v>308212.00439999998</v>
      </c>
      <c r="H63" s="46">
        <v>385265.00549999997</v>
      </c>
      <c r="I63" s="46">
        <v>308212.00439999998</v>
      </c>
      <c r="J63" s="46">
        <v>385265.00549999997</v>
      </c>
      <c r="K63" s="46">
        <v>308212.00439999998</v>
      </c>
      <c r="L63" s="46">
        <v>308212.00439999998</v>
      </c>
      <c r="M63" s="46">
        <v>385265.00549999997</v>
      </c>
      <c r="N63" s="46">
        <v>308212.00439999998</v>
      </c>
      <c r="O63" s="46">
        <f>SUM(C63:N63)</f>
        <v>4099219.6571999998</v>
      </c>
      <c r="P63" s="58"/>
      <c r="Q63" s="58"/>
      <c r="R63" s="58"/>
      <c r="S63" s="58"/>
      <c r="T63" s="58"/>
      <c r="U63" s="58"/>
      <c r="V63" s="58"/>
    </row>
    <row r="64" spans="1:22">
      <c r="A64" s="74">
        <v>1322</v>
      </c>
      <c r="B64" s="74" t="s">
        <v>213</v>
      </c>
      <c r="C64" s="46">
        <v>7705.3001100000001</v>
      </c>
      <c r="D64" s="46">
        <v>7705.3001100000001</v>
      </c>
      <c r="E64" s="46">
        <v>9631.6251374999993</v>
      </c>
      <c r="F64" s="46">
        <v>10016.89011</v>
      </c>
      <c r="G64" s="46">
        <v>7705.3001100000001</v>
      </c>
      <c r="H64" s="46">
        <v>9631.6251374999993</v>
      </c>
      <c r="I64" s="46">
        <v>7705.3001100000001</v>
      </c>
      <c r="J64" s="46">
        <v>9631.6251374999993</v>
      </c>
      <c r="K64" s="46">
        <v>7705.3001100000001</v>
      </c>
      <c r="L64" s="46">
        <v>7705.3001100000001</v>
      </c>
      <c r="M64" s="46">
        <v>9631.6251374999993</v>
      </c>
      <c r="N64" s="46">
        <v>7705.3001100000001</v>
      </c>
      <c r="O64" s="46">
        <f t="shared" ref="O64:O113" si="3">SUM(C64:N64)</f>
        <v>102480.49142999998</v>
      </c>
      <c r="P64" s="58"/>
      <c r="Q64" s="58"/>
      <c r="R64" s="58"/>
      <c r="S64" s="58"/>
      <c r="T64" s="58"/>
      <c r="U64" s="58"/>
      <c r="V64" s="58"/>
    </row>
    <row r="65" spans="1:22">
      <c r="A65" s="74">
        <v>1323</v>
      </c>
      <c r="B65" s="74" t="s">
        <v>214</v>
      </c>
      <c r="C65" s="46">
        <v>39403.331000000006</v>
      </c>
      <c r="D65" s="46">
        <v>36861.186999999998</v>
      </c>
      <c r="E65" s="46">
        <v>37237.288000000008</v>
      </c>
      <c r="F65" s="46">
        <v>37237.288000000008</v>
      </c>
      <c r="G65" s="46">
        <v>42598.182000000008</v>
      </c>
      <c r="H65" s="46">
        <v>41541.390000000007</v>
      </c>
      <c r="I65" s="46">
        <v>42987.340000000004</v>
      </c>
      <c r="J65" s="46">
        <v>42987.340000000004</v>
      </c>
      <c r="K65" s="46">
        <v>42987.340000000004</v>
      </c>
      <c r="L65" s="46">
        <v>42987.340000000004</v>
      </c>
      <c r="M65" s="46">
        <v>42987.340000000004</v>
      </c>
      <c r="N65" s="46">
        <v>75484.312653305999</v>
      </c>
      <c r="O65" s="46">
        <f t="shared" si="3"/>
        <v>525299.67865330609</v>
      </c>
      <c r="P65" s="58"/>
      <c r="Q65" s="58"/>
      <c r="R65" s="58"/>
      <c r="S65" s="58"/>
      <c r="T65" s="58"/>
      <c r="U65" s="58"/>
      <c r="V65" s="58"/>
    </row>
    <row r="66" spans="1:22">
      <c r="A66" s="74">
        <v>1324</v>
      </c>
      <c r="B66" s="74" t="s">
        <v>215</v>
      </c>
      <c r="C66" s="46">
        <v>0</v>
      </c>
      <c r="D66" s="46">
        <v>0</v>
      </c>
      <c r="E66" s="46">
        <v>5000</v>
      </c>
      <c r="F66" s="46">
        <v>0</v>
      </c>
      <c r="G66" s="46">
        <v>0</v>
      </c>
      <c r="H66" s="46">
        <v>0</v>
      </c>
      <c r="I66" s="46">
        <v>0</v>
      </c>
      <c r="J66" s="46">
        <v>5000</v>
      </c>
      <c r="K66" s="46">
        <v>0</v>
      </c>
      <c r="L66" s="46">
        <v>0</v>
      </c>
      <c r="M66" s="46">
        <v>0</v>
      </c>
      <c r="N66" s="46">
        <v>0</v>
      </c>
      <c r="O66" s="46">
        <f t="shared" si="3"/>
        <v>10000</v>
      </c>
      <c r="P66" s="58"/>
      <c r="Q66" s="58"/>
      <c r="R66" s="58"/>
      <c r="S66" s="58"/>
      <c r="T66" s="58"/>
      <c r="U66" s="58"/>
      <c r="V66" s="58"/>
    </row>
    <row r="67" spans="1:22">
      <c r="A67" s="74">
        <v>1325</v>
      </c>
      <c r="B67" s="74" t="s">
        <v>216</v>
      </c>
      <c r="C67" s="46">
        <v>10762.114000000001</v>
      </c>
      <c r="D67" s="46">
        <v>10067.783000000001</v>
      </c>
      <c r="E67" s="46">
        <v>10120.561000000002</v>
      </c>
      <c r="F67" s="46">
        <v>10120.561000000002</v>
      </c>
      <c r="G67" s="46">
        <v>11606.232000000002</v>
      </c>
      <c r="H67" s="46">
        <v>11329.153</v>
      </c>
      <c r="I67" s="46">
        <v>11750.497000000001</v>
      </c>
      <c r="J67" s="46">
        <v>11750.497000000001</v>
      </c>
      <c r="K67" s="46">
        <v>11750.497000000001</v>
      </c>
      <c r="L67" s="46">
        <v>11750.497000000001</v>
      </c>
      <c r="M67" s="46">
        <v>11750.497000000001</v>
      </c>
      <c r="N67" s="46">
        <v>11750.497000000001</v>
      </c>
      <c r="O67" s="46">
        <f t="shared" si="3"/>
        <v>134509.38600000003</v>
      </c>
      <c r="P67" s="58"/>
      <c r="Q67" s="58"/>
      <c r="R67" s="58"/>
      <c r="S67" s="58"/>
      <c r="T67" s="58"/>
      <c r="U67" s="58"/>
      <c r="V67" s="58"/>
    </row>
    <row r="68" spans="1:22">
      <c r="A68" s="74">
        <v>1332</v>
      </c>
      <c r="B68" s="74" t="s">
        <v>217</v>
      </c>
      <c r="C68" s="46">
        <v>1300</v>
      </c>
      <c r="D68" s="46">
        <v>1300</v>
      </c>
      <c r="E68" s="46">
        <v>1300</v>
      </c>
      <c r="F68" s="46">
        <v>1300</v>
      </c>
      <c r="G68" s="46">
        <v>1300</v>
      </c>
      <c r="H68" s="46">
        <v>1300</v>
      </c>
      <c r="I68" s="46">
        <v>1300</v>
      </c>
      <c r="J68" s="46">
        <v>1300</v>
      </c>
      <c r="K68" s="46">
        <v>1300</v>
      </c>
      <c r="L68" s="46">
        <v>1300</v>
      </c>
      <c r="M68" s="46">
        <v>1300</v>
      </c>
      <c r="N68" s="46">
        <v>1300</v>
      </c>
      <c r="O68" s="46">
        <f t="shared" si="3"/>
        <v>15600</v>
      </c>
      <c r="P68" s="58"/>
      <c r="Q68" s="58"/>
      <c r="R68" s="58"/>
      <c r="S68" s="58"/>
      <c r="T68" s="58"/>
      <c r="U68" s="58"/>
      <c r="V68" s="58"/>
    </row>
    <row r="69" spans="1:22">
      <c r="A69" s="74">
        <v>1336</v>
      </c>
      <c r="B69" s="74" t="s">
        <v>218</v>
      </c>
      <c r="C69" s="46">
        <v>19143.344249999998</v>
      </c>
      <c r="D69" s="46">
        <v>10789.200149999999</v>
      </c>
      <c r="E69" s="46">
        <v>19143.344249999998</v>
      </c>
      <c r="F69" s="44">
        <v>55742.341714285714</v>
      </c>
      <c r="G69" s="46">
        <v>22486.670900000001</v>
      </c>
      <c r="H69" s="46">
        <v>0</v>
      </c>
      <c r="I69" s="46">
        <v>0</v>
      </c>
      <c r="J69" s="46">
        <v>0</v>
      </c>
      <c r="K69" s="46">
        <v>19143.344249999998</v>
      </c>
      <c r="L69" s="46">
        <v>0</v>
      </c>
      <c r="M69" s="46">
        <v>26348.121548798394</v>
      </c>
      <c r="N69" s="46">
        <v>19517.749011182019</v>
      </c>
      <c r="O69" s="46">
        <f t="shared" si="3"/>
        <v>192314.11607426612</v>
      </c>
      <c r="P69" s="58"/>
      <c r="Q69" s="58"/>
      <c r="R69" s="58"/>
      <c r="S69" s="58"/>
      <c r="T69" s="58"/>
      <c r="U69" s="58"/>
      <c r="V69" s="58"/>
    </row>
    <row r="70" spans="1:22">
      <c r="A70" s="74">
        <v>1337</v>
      </c>
      <c r="B70" s="74" t="s">
        <v>278</v>
      </c>
      <c r="C70" s="46">
        <v>0</v>
      </c>
      <c r="D70" s="46">
        <v>0</v>
      </c>
      <c r="E70" s="46">
        <v>0</v>
      </c>
      <c r="F70" s="46">
        <v>89472.682649999988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f t="shared" si="3"/>
        <v>89472.682649999988</v>
      </c>
      <c r="P70" s="58"/>
      <c r="Q70" s="58"/>
      <c r="R70" s="58"/>
      <c r="S70" s="58"/>
      <c r="T70" s="58"/>
      <c r="U70" s="58"/>
      <c r="V70" s="58"/>
    </row>
    <row r="71" spans="1:22">
      <c r="A71" s="74">
        <v>1338</v>
      </c>
      <c r="B71" s="74" t="s">
        <v>220</v>
      </c>
      <c r="C71" s="46">
        <v>1500</v>
      </c>
      <c r="D71" s="46">
        <v>1500</v>
      </c>
      <c r="E71" s="46">
        <v>1500</v>
      </c>
      <c r="F71" s="46">
        <v>1500</v>
      </c>
      <c r="G71" s="46">
        <v>1500</v>
      </c>
      <c r="H71" s="46">
        <v>1500</v>
      </c>
      <c r="I71" s="46">
        <v>1500</v>
      </c>
      <c r="J71" s="46">
        <v>1500</v>
      </c>
      <c r="K71" s="46">
        <v>1500</v>
      </c>
      <c r="L71" s="46">
        <v>1500</v>
      </c>
      <c r="M71" s="46">
        <v>1500</v>
      </c>
      <c r="N71" s="46">
        <v>1500</v>
      </c>
      <c r="O71" s="46">
        <f t="shared" si="3"/>
        <v>18000</v>
      </c>
      <c r="P71" s="58"/>
      <c r="Q71" s="58"/>
      <c r="R71" s="58"/>
      <c r="S71" s="58"/>
      <c r="T71" s="58"/>
      <c r="U71" s="58"/>
      <c r="V71" s="58"/>
    </row>
    <row r="72" spans="1:22">
      <c r="A72" s="74">
        <v>1411</v>
      </c>
      <c r="B72" s="74" t="s">
        <v>221</v>
      </c>
      <c r="C72" s="46">
        <v>42115.483949999994</v>
      </c>
      <c r="D72" s="46">
        <v>38588.924899999998</v>
      </c>
      <c r="E72" s="46">
        <v>43237.381500000003</v>
      </c>
      <c r="F72" s="46">
        <v>41959.787049999992</v>
      </c>
      <c r="G72" s="46">
        <v>45953.331299999998</v>
      </c>
      <c r="H72" s="46">
        <v>45525.476049999997</v>
      </c>
      <c r="I72" s="46">
        <v>44505.385999999991</v>
      </c>
      <c r="J72" s="46">
        <v>44505.385999999991</v>
      </c>
      <c r="K72" s="46">
        <v>44505.385999999991</v>
      </c>
      <c r="L72" s="46">
        <v>44505.385999999991</v>
      </c>
      <c r="M72" s="46">
        <v>44505.385999999991</v>
      </c>
      <c r="N72" s="46">
        <v>44505.385999999991</v>
      </c>
      <c r="O72" s="46">
        <f t="shared" si="3"/>
        <v>524412.70074999996</v>
      </c>
      <c r="P72" s="58"/>
      <c r="Q72" s="58"/>
      <c r="R72" s="58"/>
      <c r="S72" s="58"/>
      <c r="T72" s="58"/>
      <c r="U72" s="58"/>
      <c r="V72" s="58"/>
    </row>
    <row r="73" spans="1:22">
      <c r="A73" s="74">
        <v>1421</v>
      </c>
      <c r="B73" s="74" t="s">
        <v>222</v>
      </c>
      <c r="C73" s="46">
        <v>0</v>
      </c>
      <c r="D73" s="46">
        <v>45487.38</v>
      </c>
      <c r="E73" s="46">
        <v>0</v>
      </c>
      <c r="F73" s="46">
        <v>45487.38</v>
      </c>
      <c r="G73" s="46">
        <v>0</v>
      </c>
      <c r="H73" s="46">
        <v>45487.38</v>
      </c>
      <c r="I73" s="46">
        <v>0</v>
      </c>
      <c r="J73" s="46">
        <v>45719.469449999997</v>
      </c>
      <c r="K73" s="46">
        <v>0</v>
      </c>
      <c r="L73" s="46">
        <v>45487.38</v>
      </c>
      <c r="M73" s="46">
        <v>0</v>
      </c>
      <c r="N73" s="46">
        <v>45487.38</v>
      </c>
      <c r="O73" s="46">
        <f t="shared" si="3"/>
        <v>273156.36945</v>
      </c>
      <c r="P73" s="58"/>
      <c r="Q73" s="58"/>
      <c r="R73" s="58"/>
      <c r="S73" s="58"/>
      <c r="T73" s="58"/>
      <c r="U73" s="58"/>
      <c r="V73" s="58"/>
    </row>
    <row r="74" spans="1:22">
      <c r="A74" s="74">
        <v>1431</v>
      </c>
      <c r="B74" s="74" t="s">
        <v>223</v>
      </c>
      <c r="C74" s="46">
        <v>0</v>
      </c>
      <c r="D74" s="46">
        <v>46558.046749999994</v>
      </c>
      <c r="E74" s="46">
        <v>0</v>
      </c>
      <c r="F74" s="46">
        <v>46558.046749999994</v>
      </c>
      <c r="G74" s="46">
        <v>0</v>
      </c>
      <c r="H74" s="46">
        <v>46558.046749999994</v>
      </c>
      <c r="I74" s="46">
        <v>0</v>
      </c>
      <c r="J74" s="46">
        <v>45719.469449999997</v>
      </c>
      <c r="K74" s="46">
        <v>0</v>
      </c>
      <c r="L74" s="46">
        <v>46558.046749999994</v>
      </c>
      <c r="M74" s="46">
        <v>0</v>
      </c>
      <c r="N74" s="46">
        <v>46558.046749999994</v>
      </c>
      <c r="O74" s="46">
        <f t="shared" si="3"/>
        <v>278509.70319999999</v>
      </c>
      <c r="P74" s="58"/>
      <c r="Q74" s="58"/>
      <c r="R74" s="58"/>
      <c r="S74" s="58"/>
      <c r="T74" s="58"/>
      <c r="U74" s="58"/>
      <c r="V74" s="58"/>
    </row>
    <row r="75" spans="1:22">
      <c r="A75" s="74">
        <v>1543</v>
      </c>
      <c r="B75" s="74" t="s">
        <v>224</v>
      </c>
      <c r="C75" s="46">
        <v>4000</v>
      </c>
      <c r="D75" s="46">
        <v>4000</v>
      </c>
      <c r="E75" s="46">
        <v>4000</v>
      </c>
      <c r="F75" s="46">
        <v>4000</v>
      </c>
      <c r="G75" s="46">
        <v>4000</v>
      </c>
      <c r="H75" s="46">
        <v>4000</v>
      </c>
      <c r="I75" s="46">
        <v>4000</v>
      </c>
      <c r="J75" s="46">
        <v>4000</v>
      </c>
      <c r="K75" s="46">
        <v>4000</v>
      </c>
      <c r="L75" s="46">
        <v>4000</v>
      </c>
      <c r="M75" s="46">
        <v>4000</v>
      </c>
      <c r="N75" s="46">
        <v>4000</v>
      </c>
      <c r="O75" s="46">
        <f t="shared" si="3"/>
        <v>48000</v>
      </c>
      <c r="P75" s="58"/>
      <c r="Q75" s="58"/>
      <c r="R75" s="58"/>
      <c r="S75" s="58"/>
      <c r="T75" s="58"/>
      <c r="U75" s="58"/>
      <c r="V75" s="58"/>
    </row>
    <row r="76" spans="1:22">
      <c r="A76" s="74">
        <v>1545</v>
      </c>
      <c r="B76" s="74" t="s">
        <v>225</v>
      </c>
      <c r="C76" s="46">
        <v>35149.1495</v>
      </c>
      <c r="D76" s="46">
        <v>35149.1495</v>
      </c>
      <c r="E76" s="46">
        <v>36074.125199999995</v>
      </c>
      <c r="F76" s="46">
        <v>36074.125199999995</v>
      </c>
      <c r="G76" s="46">
        <v>40699.003700000001</v>
      </c>
      <c r="H76" s="46">
        <v>39774.027999999998</v>
      </c>
      <c r="I76" s="46">
        <v>35149.1495</v>
      </c>
      <c r="J76" s="46">
        <v>49540.504302000001</v>
      </c>
      <c r="K76" s="46">
        <v>97137.912484448825</v>
      </c>
      <c r="L76" s="46">
        <v>53958.001335724417</v>
      </c>
      <c r="M76" s="46">
        <v>50115.111058933486</v>
      </c>
      <c r="N76" s="46">
        <v>62652.151606652755</v>
      </c>
      <c r="O76" s="46">
        <f t="shared" si="3"/>
        <v>571472.41138775949</v>
      </c>
      <c r="P76" s="58"/>
      <c r="Q76" s="58"/>
      <c r="R76" s="58"/>
      <c r="S76" s="58"/>
      <c r="T76" s="58"/>
      <c r="U76" s="58"/>
      <c r="V76" s="58"/>
    </row>
    <row r="77" spans="1:22">
      <c r="A77" s="74">
        <v>1547</v>
      </c>
      <c r="B77" s="74" t="s">
        <v>226</v>
      </c>
      <c r="C77" s="46">
        <v>39627.26</v>
      </c>
      <c r="D77" s="46">
        <v>0</v>
      </c>
      <c r="E77" s="46">
        <v>0</v>
      </c>
      <c r="F77" s="46">
        <v>0</v>
      </c>
      <c r="G77" s="46">
        <v>0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0</v>
      </c>
      <c r="N77" s="46">
        <v>0</v>
      </c>
      <c r="O77" s="46">
        <f t="shared" si="3"/>
        <v>39627.26</v>
      </c>
      <c r="P77" s="58"/>
      <c r="Q77" s="58"/>
      <c r="R77" s="58"/>
      <c r="S77" s="58"/>
      <c r="T77" s="58"/>
      <c r="U77" s="58"/>
      <c r="V77" s="58"/>
    </row>
    <row r="78" spans="1:22">
      <c r="A78" s="74">
        <v>1548</v>
      </c>
      <c r="B78" s="74" t="s">
        <v>227</v>
      </c>
      <c r="C78" s="46">
        <v>0</v>
      </c>
      <c r="D78" s="46">
        <v>0</v>
      </c>
      <c r="E78" s="46">
        <v>0</v>
      </c>
      <c r="F78" s="46">
        <v>0</v>
      </c>
      <c r="G78" s="46">
        <v>39627.260899999994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f t="shared" si="3"/>
        <v>39627.260899999994</v>
      </c>
      <c r="P78" s="58"/>
      <c r="Q78" s="58"/>
      <c r="R78" s="58"/>
      <c r="S78" s="58"/>
      <c r="T78" s="58"/>
      <c r="U78" s="58"/>
      <c r="V78" s="58"/>
    </row>
    <row r="79" spans="1:22">
      <c r="A79" s="74">
        <v>1592</v>
      </c>
      <c r="B79" s="74" t="s">
        <v>228</v>
      </c>
      <c r="C79" s="46">
        <v>30821.200440000001</v>
      </c>
      <c r="D79" s="46">
        <v>30821.200440000001</v>
      </c>
      <c r="E79" s="46">
        <v>38526.500549999997</v>
      </c>
      <c r="F79" s="46">
        <v>30821.200440000001</v>
      </c>
      <c r="G79" s="46">
        <v>30821.200440000001</v>
      </c>
      <c r="H79" s="46">
        <v>38526.500549999997</v>
      </c>
      <c r="I79" s="46">
        <v>30821.200440000001</v>
      </c>
      <c r="J79" s="46">
        <v>38526.500549999997</v>
      </c>
      <c r="K79" s="46">
        <v>30821.200440000001</v>
      </c>
      <c r="L79" s="46">
        <v>30821.200440000001</v>
      </c>
      <c r="M79" s="46">
        <v>38526.500549999997</v>
      </c>
      <c r="N79" s="46">
        <v>30821.200440000001</v>
      </c>
      <c r="O79" s="46">
        <f t="shared" si="3"/>
        <v>400675.60571999993</v>
      </c>
      <c r="P79" s="58"/>
      <c r="Q79" s="58"/>
      <c r="R79" s="58"/>
      <c r="S79" s="58"/>
      <c r="T79" s="58"/>
      <c r="U79" s="58"/>
      <c r="V79" s="58"/>
    </row>
    <row r="80" spans="1:22">
      <c r="A80" s="74">
        <v>1593</v>
      </c>
      <c r="B80" s="74" t="s">
        <v>229</v>
      </c>
      <c r="C80" s="46">
        <v>30821.200440000001</v>
      </c>
      <c r="D80" s="46">
        <v>30821.200440000001</v>
      </c>
      <c r="E80" s="46">
        <v>38526.500549999997</v>
      </c>
      <c r="F80" s="46">
        <v>30821.200440000001</v>
      </c>
      <c r="G80" s="46">
        <v>30821.200440000001</v>
      </c>
      <c r="H80" s="46">
        <v>38526.500549999997</v>
      </c>
      <c r="I80" s="46">
        <v>30821.200440000001</v>
      </c>
      <c r="J80" s="46">
        <v>38526.500549999997</v>
      </c>
      <c r="K80" s="46">
        <v>30821.200440000001</v>
      </c>
      <c r="L80" s="46">
        <v>30821.200440000001</v>
      </c>
      <c r="M80" s="46">
        <v>38526.500549999997</v>
      </c>
      <c r="N80" s="46">
        <v>30821.200440000001</v>
      </c>
      <c r="O80" s="46">
        <f t="shared" si="3"/>
        <v>400675.60571999993</v>
      </c>
      <c r="P80" s="58"/>
      <c r="Q80" s="58"/>
      <c r="R80" s="58"/>
      <c r="S80" s="58"/>
      <c r="T80" s="58"/>
      <c r="U80" s="58"/>
      <c r="V80" s="58"/>
    </row>
    <row r="81" spans="1:22">
      <c r="A81" s="74">
        <v>1612</v>
      </c>
      <c r="B81" s="74" t="s">
        <v>230</v>
      </c>
      <c r="C81" s="46">
        <v>7397.0881055999989</v>
      </c>
      <c r="D81" s="46">
        <v>7397.0881055999989</v>
      </c>
      <c r="E81" s="46">
        <v>9246.3601319999998</v>
      </c>
      <c r="F81" s="46">
        <v>9246.3601055999989</v>
      </c>
      <c r="G81" s="46">
        <v>7397.0881055999989</v>
      </c>
      <c r="H81" s="46">
        <v>9246.3601319999998</v>
      </c>
      <c r="I81" s="46">
        <v>7397.0881055999989</v>
      </c>
      <c r="J81" s="46">
        <v>9246.3601319999998</v>
      </c>
      <c r="K81" s="46">
        <v>7397.0881055999989</v>
      </c>
      <c r="L81" s="46">
        <v>7397.0881055999989</v>
      </c>
      <c r="M81" s="46">
        <v>9246.3601319999998</v>
      </c>
      <c r="N81" s="46">
        <v>7397.0881055999989</v>
      </c>
      <c r="O81" s="46">
        <f t="shared" si="3"/>
        <v>98011.417372799973</v>
      </c>
      <c r="P81" s="58"/>
      <c r="Q81" s="58"/>
      <c r="R81" s="58"/>
      <c r="S81" s="58"/>
      <c r="T81" s="58"/>
      <c r="U81" s="58"/>
      <c r="V81" s="58"/>
    </row>
    <row r="82" spans="1:22">
      <c r="A82" s="74">
        <v>2111</v>
      </c>
      <c r="B82" s="74" t="s">
        <v>231</v>
      </c>
      <c r="C82" s="46">
        <v>0</v>
      </c>
      <c r="D82" s="46">
        <v>4000</v>
      </c>
      <c r="E82" s="46">
        <v>0</v>
      </c>
      <c r="F82" s="46">
        <v>0</v>
      </c>
      <c r="G82" s="46">
        <v>1500</v>
      </c>
      <c r="H82" s="46">
        <v>0</v>
      </c>
      <c r="I82" s="46">
        <v>0</v>
      </c>
      <c r="J82" s="46">
        <v>1500</v>
      </c>
      <c r="K82" s="46">
        <v>0</v>
      </c>
      <c r="L82" s="46">
        <v>0</v>
      </c>
      <c r="M82" s="46">
        <v>1500</v>
      </c>
      <c r="N82" s="46">
        <v>0</v>
      </c>
      <c r="O82" s="46">
        <f t="shared" si="3"/>
        <v>8500</v>
      </c>
      <c r="P82" s="58"/>
      <c r="Q82" s="58"/>
      <c r="R82" s="58"/>
      <c r="S82" s="58"/>
      <c r="T82" s="58"/>
      <c r="U82" s="58"/>
      <c r="V82" s="58"/>
    </row>
    <row r="83" spans="1:22">
      <c r="A83" s="74">
        <v>2172</v>
      </c>
      <c r="B83" s="74" t="s">
        <v>279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5000</v>
      </c>
      <c r="L83" s="46">
        <v>0</v>
      </c>
      <c r="M83" s="46">
        <v>0</v>
      </c>
      <c r="N83" s="46">
        <v>0</v>
      </c>
      <c r="O83" s="46">
        <f t="shared" si="3"/>
        <v>5000</v>
      </c>
      <c r="P83" s="58"/>
      <c r="Q83" s="58"/>
      <c r="R83" s="58"/>
      <c r="S83" s="58"/>
      <c r="T83" s="58"/>
      <c r="U83" s="58"/>
      <c r="V83" s="58"/>
    </row>
    <row r="84" spans="1:22">
      <c r="A84" s="74">
        <v>2215</v>
      </c>
      <c r="B84" s="74" t="s">
        <v>359</v>
      </c>
      <c r="C84" s="46">
        <v>350</v>
      </c>
      <c r="D84" s="46">
        <v>350</v>
      </c>
      <c r="E84" s="46">
        <v>350</v>
      </c>
      <c r="F84" s="46">
        <v>350</v>
      </c>
      <c r="G84" s="46">
        <v>350</v>
      </c>
      <c r="H84" s="46">
        <v>350</v>
      </c>
      <c r="I84" s="46">
        <v>350</v>
      </c>
      <c r="J84" s="46">
        <v>350</v>
      </c>
      <c r="K84" s="46">
        <v>350</v>
      </c>
      <c r="L84" s="46">
        <v>350</v>
      </c>
      <c r="M84" s="46">
        <v>350</v>
      </c>
      <c r="N84" s="46">
        <v>350</v>
      </c>
      <c r="O84" s="46">
        <f t="shared" si="3"/>
        <v>4200</v>
      </c>
      <c r="P84" s="58"/>
      <c r="Q84" s="58"/>
      <c r="R84" s="58"/>
      <c r="S84" s="58"/>
      <c r="T84" s="58"/>
      <c r="U84" s="58"/>
      <c r="V84" s="58"/>
    </row>
    <row r="85" spans="1:22">
      <c r="A85" s="74">
        <v>2531</v>
      </c>
      <c r="B85" s="74" t="s">
        <v>241</v>
      </c>
      <c r="C85" s="46">
        <v>15000</v>
      </c>
      <c r="D85" s="46">
        <v>10000</v>
      </c>
      <c r="E85" s="46">
        <v>25000</v>
      </c>
      <c r="F85" s="46">
        <v>5000</v>
      </c>
      <c r="G85" s="46">
        <v>10000</v>
      </c>
      <c r="H85" s="46">
        <v>10000</v>
      </c>
      <c r="I85" s="46">
        <v>10000</v>
      </c>
      <c r="J85" s="46">
        <v>10000</v>
      </c>
      <c r="K85" s="46">
        <v>25000</v>
      </c>
      <c r="L85" s="46">
        <v>25000</v>
      </c>
      <c r="M85" s="46">
        <v>10000</v>
      </c>
      <c r="N85" s="46">
        <v>10000</v>
      </c>
      <c r="O85" s="46">
        <f t="shared" si="3"/>
        <v>165000</v>
      </c>
      <c r="P85" s="58"/>
      <c r="Q85" s="58"/>
      <c r="R85" s="58"/>
      <c r="S85" s="58"/>
      <c r="T85" s="58"/>
      <c r="U85" s="58"/>
      <c r="V85" s="58"/>
    </row>
    <row r="86" spans="1:22">
      <c r="A86" s="74">
        <v>2911</v>
      </c>
      <c r="B86" s="74" t="s">
        <v>243</v>
      </c>
      <c r="C86" s="46">
        <v>5000</v>
      </c>
      <c r="D86" s="46">
        <v>50000</v>
      </c>
      <c r="E86" s="46">
        <v>25000</v>
      </c>
      <c r="F86" s="46">
        <v>6000</v>
      </c>
      <c r="G86" s="46">
        <v>5000</v>
      </c>
      <c r="H86" s="46">
        <v>8000</v>
      </c>
      <c r="I86" s="46">
        <v>5000</v>
      </c>
      <c r="J86" s="46">
        <v>5000</v>
      </c>
      <c r="K86" s="46">
        <v>60000</v>
      </c>
      <c r="L86" s="46">
        <v>5000</v>
      </c>
      <c r="M86" s="46">
        <v>5000</v>
      </c>
      <c r="N86" s="46">
        <v>5000</v>
      </c>
      <c r="O86" s="46">
        <f t="shared" si="3"/>
        <v>184000</v>
      </c>
      <c r="P86" s="58"/>
      <c r="Q86" s="58"/>
      <c r="R86" s="58"/>
      <c r="S86" s="58"/>
      <c r="T86" s="58"/>
      <c r="U86" s="58"/>
      <c r="V86" s="58"/>
    </row>
    <row r="87" spans="1:22">
      <c r="A87" s="74">
        <v>3121</v>
      </c>
      <c r="B87" s="74" t="s">
        <v>280</v>
      </c>
      <c r="C87" s="46">
        <v>1000</v>
      </c>
      <c r="D87" s="46">
        <v>1000</v>
      </c>
      <c r="E87" s="46">
        <v>1000</v>
      </c>
      <c r="F87" s="46">
        <v>1000</v>
      </c>
      <c r="G87" s="46">
        <v>1000</v>
      </c>
      <c r="H87" s="46">
        <v>1000</v>
      </c>
      <c r="I87" s="46">
        <v>1000</v>
      </c>
      <c r="J87" s="46">
        <v>1000</v>
      </c>
      <c r="K87" s="46">
        <v>1000</v>
      </c>
      <c r="L87" s="46">
        <v>1000</v>
      </c>
      <c r="M87" s="46">
        <v>1000</v>
      </c>
      <c r="N87" s="46">
        <v>1000</v>
      </c>
      <c r="O87" s="46">
        <f t="shared" si="3"/>
        <v>12000</v>
      </c>
      <c r="P87" s="58"/>
      <c r="Q87" s="58"/>
      <c r="R87" s="58"/>
      <c r="S87" s="58"/>
      <c r="T87" s="58"/>
      <c r="U87" s="58"/>
      <c r="V87" s="58"/>
    </row>
    <row r="88" spans="1:22">
      <c r="A88" s="74">
        <v>3142</v>
      </c>
      <c r="B88" s="74" t="s">
        <v>244</v>
      </c>
      <c r="C88" s="46">
        <v>1000</v>
      </c>
      <c r="D88" s="46">
        <v>1000</v>
      </c>
      <c r="E88" s="46">
        <v>1000</v>
      </c>
      <c r="F88" s="46">
        <v>1000</v>
      </c>
      <c r="G88" s="46">
        <v>1000</v>
      </c>
      <c r="H88" s="46">
        <v>1000</v>
      </c>
      <c r="I88" s="46">
        <v>1000</v>
      </c>
      <c r="J88" s="46">
        <v>1000</v>
      </c>
      <c r="K88" s="46">
        <v>1000</v>
      </c>
      <c r="L88" s="46">
        <v>1000</v>
      </c>
      <c r="M88" s="46">
        <v>1000</v>
      </c>
      <c r="N88" s="46">
        <v>1000</v>
      </c>
      <c r="O88" s="46">
        <f t="shared" si="3"/>
        <v>12000</v>
      </c>
      <c r="P88" s="58"/>
      <c r="Q88" s="58"/>
      <c r="R88" s="58"/>
      <c r="S88" s="58"/>
      <c r="T88" s="58"/>
      <c r="U88" s="58"/>
      <c r="V88" s="58"/>
    </row>
    <row r="89" spans="1:22">
      <c r="A89" s="74">
        <v>3183</v>
      </c>
      <c r="B89" s="74" t="s">
        <v>247</v>
      </c>
      <c r="C89" s="46">
        <v>0</v>
      </c>
      <c r="D89" s="46">
        <v>0</v>
      </c>
      <c r="E89" s="46">
        <v>0</v>
      </c>
      <c r="F89" s="46">
        <v>5000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</v>
      </c>
      <c r="M89" s="46">
        <v>0</v>
      </c>
      <c r="N89" s="46">
        <v>0</v>
      </c>
      <c r="O89" s="46">
        <f t="shared" si="3"/>
        <v>5000</v>
      </c>
      <c r="P89" s="58"/>
      <c r="Q89" s="58"/>
      <c r="R89" s="58"/>
      <c r="S89" s="58"/>
      <c r="T89" s="58"/>
      <c r="U89" s="58"/>
      <c r="V89" s="58"/>
    </row>
    <row r="90" spans="1:22">
      <c r="A90" s="74">
        <v>3272</v>
      </c>
      <c r="B90" s="74" t="s">
        <v>250</v>
      </c>
      <c r="C90" s="46">
        <v>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30000</v>
      </c>
      <c r="K90" s="46">
        <v>0</v>
      </c>
      <c r="L90" s="46">
        <v>0</v>
      </c>
      <c r="M90" s="46">
        <v>0</v>
      </c>
      <c r="N90" s="46">
        <v>0</v>
      </c>
      <c r="O90" s="46">
        <f t="shared" si="3"/>
        <v>30000</v>
      </c>
      <c r="P90" s="58"/>
      <c r="Q90" s="58"/>
      <c r="R90" s="58"/>
      <c r="S90" s="58"/>
      <c r="T90" s="58"/>
      <c r="U90" s="58"/>
      <c r="V90" s="58"/>
    </row>
    <row r="91" spans="1:22">
      <c r="A91" s="74">
        <v>3314</v>
      </c>
      <c r="B91" s="74" t="s">
        <v>251</v>
      </c>
      <c r="C91" s="46">
        <v>15000</v>
      </c>
      <c r="D91" s="46">
        <v>15000</v>
      </c>
      <c r="E91" s="46">
        <v>15000</v>
      </c>
      <c r="F91" s="46">
        <v>15000</v>
      </c>
      <c r="G91" s="46">
        <v>15000</v>
      </c>
      <c r="H91" s="46">
        <v>15000</v>
      </c>
      <c r="I91" s="46">
        <v>15000</v>
      </c>
      <c r="J91" s="46">
        <v>15000</v>
      </c>
      <c r="K91" s="46">
        <v>15000</v>
      </c>
      <c r="L91" s="46">
        <v>15000</v>
      </c>
      <c r="M91" s="46">
        <v>15000</v>
      </c>
      <c r="N91" s="46">
        <v>15000</v>
      </c>
      <c r="O91" s="46">
        <f t="shared" si="3"/>
        <v>180000</v>
      </c>
      <c r="P91" s="58"/>
      <c r="Q91" s="58"/>
      <c r="R91" s="58"/>
      <c r="S91" s="58"/>
      <c r="T91" s="58"/>
      <c r="U91" s="58"/>
      <c r="V91" s="58"/>
    </row>
    <row r="92" spans="1:22">
      <c r="A92" s="74">
        <v>3341</v>
      </c>
      <c r="B92" s="74" t="s">
        <v>252</v>
      </c>
      <c r="C92" s="46">
        <v>0</v>
      </c>
      <c r="D92" s="46">
        <v>8000</v>
      </c>
      <c r="E92" s="46">
        <v>0</v>
      </c>
      <c r="F92" s="46">
        <v>8000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8000</v>
      </c>
      <c r="M92" s="46">
        <v>0</v>
      </c>
      <c r="N92" s="46">
        <v>0</v>
      </c>
      <c r="O92" s="46">
        <f t="shared" si="3"/>
        <v>24000</v>
      </c>
      <c r="P92" s="58"/>
      <c r="Q92" s="58"/>
      <c r="R92" s="58"/>
      <c r="S92" s="58"/>
      <c r="T92" s="58"/>
      <c r="U92" s="58"/>
      <c r="V92" s="58"/>
    </row>
    <row r="93" spans="1:22">
      <c r="A93" s="74">
        <v>3392</v>
      </c>
      <c r="B93" s="74" t="s">
        <v>282</v>
      </c>
      <c r="C93" s="46">
        <v>3000</v>
      </c>
      <c r="D93" s="46">
        <v>5000</v>
      </c>
      <c r="E93" s="46">
        <v>3000</v>
      </c>
      <c r="F93" s="46">
        <v>3000</v>
      </c>
      <c r="G93" s="46">
        <v>10000</v>
      </c>
      <c r="H93" s="46">
        <v>3000</v>
      </c>
      <c r="I93" s="46">
        <v>3000</v>
      </c>
      <c r="J93" s="46">
        <v>6500</v>
      </c>
      <c r="K93" s="46">
        <v>3000</v>
      </c>
      <c r="L93" s="46">
        <v>6500</v>
      </c>
      <c r="M93" s="46">
        <v>4000</v>
      </c>
      <c r="N93" s="46">
        <v>3000</v>
      </c>
      <c r="O93" s="46">
        <f t="shared" si="3"/>
        <v>53000</v>
      </c>
      <c r="P93" s="58"/>
      <c r="Q93" s="58"/>
      <c r="R93" s="58"/>
      <c r="S93" s="58"/>
      <c r="T93" s="58"/>
      <c r="U93" s="58"/>
      <c r="V93" s="58"/>
    </row>
    <row r="94" spans="1:22">
      <c r="A94" s="74">
        <v>3472</v>
      </c>
      <c r="B94" s="74" t="s">
        <v>283</v>
      </c>
      <c r="C94" s="46">
        <v>8000</v>
      </c>
      <c r="D94" s="46">
        <v>8000</v>
      </c>
      <c r="E94" s="46">
        <v>8000</v>
      </c>
      <c r="F94" s="46">
        <v>8000</v>
      </c>
      <c r="G94" s="46">
        <v>8000</v>
      </c>
      <c r="H94" s="46">
        <v>8000</v>
      </c>
      <c r="I94" s="46">
        <v>8000</v>
      </c>
      <c r="J94" s="46">
        <v>8000</v>
      </c>
      <c r="K94" s="46">
        <v>8000</v>
      </c>
      <c r="L94" s="46">
        <v>8000</v>
      </c>
      <c r="M94" s="46">
        <v>8000</v>
      </c>
      <c r="N94" s="46">
        <v>8000</v>
      </c>
      <c r="O94" s="46">
        <f t="shared" si="3"/>
        <v>96000</v>
      </c>
      <c r="P94" s="58"/>
      <c r="Q94" s="58"/>
      <c r="R94" s="58"/>
      <c r="S94" s="58"/>
      <c r="T94" s="58"/>
      <c r="U94" s="58"/>
      <c r="V94" s="58"/>
    </row>
    <row r="95" spans="1:22">
      <c r="A95" s="74">
        <v>3473</v>
      </c>
      <c r="B95" s="74" t="s">
        <v>284</v>
      </c>
      <c r="C95" s="46">
        <v>0</v>
      </c>
      <c r="D95" s="46">
        <v>0</v>
      </c>
      <c r="E95" s="46">
        <v>0</v>
      </c>
      <c r="F95" s="46">
        <v>0</v>
      </c>
      <c r="G95" s="46">
        <v>100000</v>
      </c>
      <c r="H95" s="46">
        <v>0</v>
      </c>
      <c r="I95" s="46">
        <v>0</v>
      </c>
      <c r="J95" s="46">
        <v>5000</v>
      </c>
      <c r="K95" s="46">
        <v>0</v>
      </c>
      <c r="L95" s="46">
        <v>0</v>
      </c>
      <c r="M95" s="46">
        <v>5000</v>
      </c>
      <c r="N95" s="46">
        <v>0</v>
      </c>
      <c r="O95" s="46">
        <f t="shared" si="3"/>
        <v>110000</v>
      </c>
      <c r="P95" s="58"/>
      <c r="Q95" s="58"/>
      <c r="R95" s="58"/>
      <c r="S95" s="58"/>
      <c r="T95" s="58"/>
      <c r="U95" s="58"/>
      <c r="V95" s="58"/>
    </row>
    <row r="96" spans="1:22">
      <c r="A96" s="74">
        <v>3511</v>
      </c>
      <c r="B96" s="66" t="s">
        <v>261</v>
      </c>
      <c r="C96" s="46">
        <v>1000</v>
      </c>
      <c r="D96" s="46">
        <v>1000</v>
      </c>
      <c r="E96" s="46">
        <v>1000</v>
      </c>
      <c r="F96" s="46">
        <v>1000</v>
      </c>
      <c r="G96" s="46">
        <v>1000</v>
      </c>
      <c r="H96" s="46">
        <v>1000</v>
      </c>
      <c r="I96" s="46">
        <v>1000</v>
      </c>
      <c r="J96" s="46">
        <v>1000</v>
      </c>
      <c r="K96" s="46">
        <v>1000</v>
      </c>
      <c r="L96" s="46">
        <v>1000</v>
      </c>
      <c r="M96" s="46">
        <v>1000</v>
      </c>
      <c r="N96" s="46">
        <v>1000</v>
      </c>
      <c r="O96" s="46">
        <f t="shared" si="3"/>
        <v>12000</v>
      </c>
      <c r="P96" s="58"/>
      <c r="Q96" s="58"/>
      <c r="R96" s="58"/>
      <c r="S96" s="58"/>
      <c r="T96" s="58"/>
      <c r="U96" s="58"/>
      <c r="V96" s="58"/>
    </row>
    <row r="97" spans="1:22">
      <c r="A97" s="74">
        <v>3532</v>
      </c>
      <c r="B97" s="74" t="s">
        <v>263</v>
      </c>
      <c r="C97" s="46">
        <v>900</v>
      </c>
      <c r="D97" s="46">
        <v>900</v>
      </c>
      <c r="E97" s="46">
        <v>900</v>
      </c>
      <c r="F97" s="46">
        <v>900</v>
      </c>
      <c r="G97" s="46">
        <v>900</v>
      </c>
      <c r="H97" s="46">
        <v>900</v>
      </c>
      <c r="I97" s="46">
        <v>900</v>
      </c>
      <c r="J97" s="46">
        <v>900</v>
      </c>
      <c r="K97" s="46">
        <v>900</v>
      </c>
      <c r="L97" s="46">
        <v>900</v>
      </c>
      <c r="M97" s="46">
        <v>900</v>
      </c>
      <c r="N97" s="46">
        <v>900</v>
      </c>
      <c r="O97" s="46">
        <f t="shared" si="3"/>
        <v>10800</v>
      </c>
      <c r="P97" s="58"/>
      <c r="Q97" s="58"/>
      <c r="R97" s="58"/>
      <c r="S97" s="58"/>
      <c r="T97" s="58"/>
      <c r="U97" s="58"/>
      <c r="V97" s="58"/>
    </row>
    <row r="98" spans="1:22">
      <c r="A98" s="74">
        <v>3533</v>
      </c>
      <c r="B98" s="74" t="s">
        <v>285</v>
      </c>
      <c r="C98" s="46">
        <v>0</v>
      </c>
      <c r="D98" s="46">
        <v>0</v>
      </c>
      <c r="E98" s="46">
        <v>0</v>
      </c>
      <c r="F98" s="46">
        <v>2500</v>
      </c>
      <c r="G98" s="46">
        <v>0</v>
      </c>
      <c r="H98" s="46">
        <v>0</v>
      </c>
      <c r="I98" s="46">
        <v>0</v>
      </c>
      <c r="J98" s="46">
        <v>0</v>
      </c>
      <c r="K98" s="46">
        <v>2500</v>
      </c>
      <c r="L98" s="46">
        <v>0</v>
      </c>
      <c r="M98" s="46">
        <v>0</v>
      </c>
      <c r="N98" s="46">
        <v>0</v>
      </c>
      <c r="O98" s="46">
        <f t="shared" si="3"/>
        <v>5000</v>
      </c>
      <c r="P98" s="58"/>
      <c r="Q98" s="58"/>
      <c r="R98" s="58"/>
      <c r="S98" s="58"/>
      <c r="T98" s="58"/>
      <c r="U98" s="58"/>
      <c r="V98" s="58"/>
    </row>
    <row r="99" spans="1:22">
      <c r="A99" s="74">
        <v>3534</v>
      </c>
      <c r="B99" s="74" t="s">
        <v>286</v>
      </c>
      <c r="C99" s="46">
        <v>0</v>
      </c>
      <c r="D99" s="46">
        <v>1500</v>
      </c>
      <c r="E99" s="46">
        <v>0</v>
      </c>
      <c r="F99" s="46">
        <v>1500</v>
      </c>
      <c r="G99" s="46">
        <v>0</v>
      </c>
      <c r="H99" s="46">
        <v>1500</v>
      </c>
      <c r="I99" s="46">
        <v>0</v>
      </c>
      <c r="J99" s="46">
        <v>1500</v>
      </c>
      <c r="K99" s="46">
        <v>0</v>
      </c>
      <c r="L99" s="46">
        <v>1500</v>
      </c>
      <c r="M99" s="46">
        <v>0</v>
      </c>
      <c r="N99" s="46">
        <v>1500</v>
      </c>
      <c r="O99" s="46">
        <f t="shared" si="3"/>
        <v>9000</v>
      </c>
      <c r="P99" s="58"/>
      <c r="Q99" s="58"/>
      <c r="R99" s="58"/>
      <c r="S99" s="58"/>
      <c r="T99" s="58"/>
      <c r="U99" s="58"/>
      <c r="V99" s="58"/>
    </row>
    <row r="100" spans="1:22">
      <c r="A100" s="74">
        <v>3571</v>
      </c>
      <c r="B100" s="74" t="s">
        <v>287</v>
      </c>
      <c r="C100" s="46">
        <v>500</v>
      </c>
      <c r="D100" s="46">
        <v>500</v>
      </c>
      <c r="E100" s="46">
        <v>500</v>
      </c>
      <c r="F100" s="46">
        <v>500</v>
      </c>
      <c r="G100" s="46">
        <v>500</v>
      </c>
      <c r="H100" s="46">
        <v>500</v>
      </c>
      <c r="I100" s="46">
        <v>500</v>
      </c>
      <c r="J100" s="46">
        <v>500</v>
      </c>
      <c r="K100" s="46">
        <v>500</v>
      </c>
      <c r="L100" s="46">
        <v>500</v>
      </c>
      <c r="M100" s="46">
        <v>500</v>
      </c>
      <c r="N100" s="46">
        <v>500</v>
      </c>
      <c r="O100" s="46">
        <f t="shared" si="3"/>
        <v>6000</v>
      </c>
      <c r="P100" s="58"/>
      <c r="Q100" s="58"/>
      <c r="R100" s="58"/>
      <c r="S100" s="58"/>
      <c r="T100" s="58"/>
      <c r="U100" s="58"/>
      <c r="V100" s="58"/>
    </row>
    <row r="101" spans="1:22">
      <c r="A101" s="74">
        <v>3583</v>
      </c>
      <c r="B101" s="74" t="s">
        <v>288</v>
      </c>
      <c r="C101" s="46">
        <v>860</v>
      </c>
      <c r="D101" s="46">
        <v>860</v>
      </c>
      <c r="E101" s="46">
        <v>860</v>
      </c>
      <c r="F101" s="46">
        <v>860</v>
      </c>
      <c r="G101" s="46">
        <v>860</v>
      </c>
      <c r="H101" s="46">
        <v>860</v>
      </c>
      <c r="I101" s="46">
        <v>860</v>
      </c>
      <c r="J101" s="46">
        <v>860</v>
      </c>
      <c r="K101" s="46">
        <v>860</v>
      </c>
      <c r="L101" s="46">
        <v>860</v>
      </c>
      <c r="M101" s="46">
        <v>860</v>
      </c>
      <c r="N101" s="46">
        <v>860</v>
      </c>
      <c r="O101" s="46">
        <f t="shared" si="3"/>
        <v>10320</v>
      </c>
      <c r="P101" s="58"/>
      <c r="Q101" s="58"/>
      <c r="R101" s="58"/>
      <c r="S101" s="58"/>
      <c r="T101" s="58"/>
      <c r="U101" s="58"/>
      <c r="V101" s="58"/>
    </row>
    <row r="102" spans="1:22">
      <c r="A102" s="74">
        <v>3791</v>
      </c>
      <c r="B102" s="74" t="s">
        <v>267</v>
      </c>
      <c r="C102" s="46">
        <v>0</v>
      </c>
      <c r="D102" s="46">
        <v>25000</v>
      </c>
      <c r="E102" s="46">
        <v>0</v>
      </c>
      <c r="F102" s="46">
        <v>5000</v>
      </c>
      <c r="G102" s="46">
        <v>0</v>
      </c>
      <c r="H102" s="46">
        <v>5000</v>
      </c>
      <c r="I102" s="46">
        <v>0</v>
      </c>
      <c r="J102" s="46">
        <v>25000</v>
      </c>
      <c r="K102" s="46">
        <v>0</v>
      </c>
      <c r="L102" s="46">
        <v>5000</v>
      </c>
      <c r="M102" s="46">
        <v>0</v>
      </c>
      <c r="N102" s="46">
        <v>5000</v>
      </c>
      <c r="O102" s="46">
        <f>SUM(C102:N102)</f>
        <v>70000</v>
      </c>
      <c r="P102" s="58"/>
      <c r="Q102" s="58"/>
      <c r="R102" s="58"/>
      <c r="S102" s="58"/>
      <c r="T102" s="58"/>
      <c r="U102" s="58"/>
      <c r="V102" s="58"/>
    </row>
    <row r="103" spans="1:22">
      <c r="A103" s="74">
        <v>3856</v>
      </c>
      <c r="B103" s="74" t="s">
        <v>270</v>
      </c>
      <c r="C103" s="46">
        <v>0</v>
      </c>
      <c r="D103" s="46">
        <v>100</v>
      </c>
      <c r="E103" s="46">
        <v>0</v>
      </c>
      <c r="F103" s="46">
        <v>100</v>
      </c>
      <c r="G103" s="46">
        <v>0</v>
      </c>
      <c r="H103" s="46">
        <v>100</v>
      </c>
      <c r="I103" s="46">
        <v>0</v>
      </c>
      <c r="J103" s="46">
        <v>100</v>
      </c>
      <c r="K103" s="46">
        <v>0</v>
      </c>
      <c r="L103" s="46">
        <v>100</v>
      </c>
      <c r="M103" s="46">
        <v>0</v>
      </c>
      <c r="N103" s="46">
        <v>100</v>
      </c>
      <c r="O103" s="46">
        <f t="shared" si="3"/>
        <v>600</v>
      </c>
      <c r="P103" s="58"/>
      <c r="Q103" s="58"/>
      <c r="R103" s="58"/>
      <c r="S103" s="58"/>
      <c r="T103" s="58"/>
      <c r="U103" s="58"/>
      <c r="V103" s="58"/>
    </row>
    <row r="104" spans="1:22">
      <c r="A104" s="74">
        <v>3857</v>
      </c>
      <c r="B104" s="74" t="s">
        <v>271</v>
      </c>
      <c r="C104" s="46">
        <v>500</v>
      </c>
      <c r="D104" s="46">
        <v>500</v>
      </c>
      <c r="E104" s="46">
        <v>500</v>
      </c>
      <c r="F104" s="46">
        <v>500</v>
      </c>
      <c r="G104" s="46">
        <v>500</v>
      </c>
      <c r="H104" s="46">
        <v>500</v>
      </c>
      <c r="I104" s="46">
        <v>500</v>
      </c>
      <c r="J104" s="46">
        <v>500</v>
      </c>
      <c r="K104" s="46">
        <v>500</v>
      </c>
      <c r="L104" s="46">
        <v>500</v>
      </c>
      <c r="M104" s="46">
        <v>500</v>
      </c>
      <c r="N104" s="46">
        <v>500</v>
      </c>
      <c r="O104" s="46">
        <f t="shared" si="3"/>
        <v>6000</v>
      </c>
      <c r="P104" s="58"/>
      <c r="Q104" s="58"/>
      <c r="R104" s="58"/>
      <c r="S104" s="58"/>
      <c r="T104" s="58"/>
      <c r="U104" s="58"/>
      <c r="V104" s="58"/>
    </row>
    <row r="105" spans="1:22">
      <c r="A105" s="74">
        <v>3858</v>
      </c>
      <c r="B105" s="74" t="s">
        <v>272</v>
      </c>
      <c r="C105" s="46">
        <v>50</v>
      </c>
      <c r="D105" s="46">
        <v>50</v>
      </c>
      <c r="E105" s="46">
        <v>50</v>
      </c>
      <c r="F105" s="46">
        <v>50</v>
      </c>
      <c r="G105" s="46">
        <v>50</v>
      </c>
      <c r="H105" s="46">
        <v>50</v>
      </c>
      <c r="I105" s="46">
        <v>50</v>
      </c>
      <c r="J105" s="46">
        <v>50</v>
      </c>
      <c r="K105" s="46">
        <v>50</v>
      </c>
      <c r="L105" s="46">
        <v>50</v>
      </c>
      <c r="M105" s="46">
        <v>50</v>
      </c>
      <c r="N105" s="46">
        <v>50</v>
      </c>
      <c r="O105" s="46">
        <f t="shared" si="3"/>
        <v>600</v>
      </c>
      <c r="P105" s="58"/>
      <c r="Q105" s="58"/>
      <c r="R105" s="58"/>
      <c r="S105" s="58"/>
      <c r="T105" s="58"/>
      <c r="U105" s="58"/>
      <c r="V105" s="58"/>
    </row>
    <row r="106" spans="1:22">
      <c r="A106" s="74">
        <v>3921</v>
      </c>
      <c r="B106" s="74" t="s">
        <v>289</v>
      </c>
      <c r="C106" s="46">
        <v>0</v>
      </c>
      <c r="D106" s="46">
        <v>0</v>
      </c>
      <c r="E106" s="46">
        <v>600</v>
      </c>
      <c r="F106" s="46">
        <v>0</v>
      </c>
      <c r="G106" s="46">
        <v>0</v>
      </c>
      <c r="H106" s="46">
        <v>0</v>
      </c>
      <c r="I106" s="46">
        <v>600</v>
      </c>
      <c r="J106" s="46">
        <v>0</v>
      </c>
      <c r="K106" s="46">
        <v>0</v>
      </c>
      <c r="L106" s="46">
        <v>0</v>
      </c>
      <c r="M106" s="46">
        <v>600</v>
      </c>
      <c r="N106" s="46">
        <v>0</v>
      </c>
      <c r="O106" s="46">
        <f t="shared" si="3"/>
        <v>1800</v>
      </c>
      <c r="P106" s="58"/>
      <c r="Q106" s="58"/>
      <c r="R106" s="58"/>
      <c r="S106" s="58"/>
      <c r="T106" s="58"/>
      <c r="U106" s="58"/>
      <c r="V106" s="58"/>
    </row>
    <row r="107" spans="1:22">
      <c r="A107" s="74">
        <v>3992</v>
      </c>
      <c r="B107" s="74" t="s">
        <v>290</v>
      </c>
      <c r="C107" s="46">
        <v>0</v>
      </c>
      <c r="D107" s="46">
        <v>0</v>
      </c>
      <c r="E107" s="46">
        <v>1200</v>
      </c>
      <c r="F107" s="46">
        <v>0</v>
      </c>
      <c r="G107" s="46">
        <v>0</v>
      </c>
      <c r="H107" s="46">
        <v>1200</v>
      </c>
      <c r="I107" s="46">
        <v>0</v>
      </c>
      <c r="J107" s="46">
        <v>0</v>
      </c>
      <c r="K107" s="46">
        <v>1200</v>
      </c>
      <c r="L107" s="46">
        <v>0</v>
      </c>
      <c r="M107" s="46">
        <v>0</v>
      </c>
      <c r="N107" s="46">
        <v>1200</v>
      </c>
      <c r="O107" s="46">
        <f t="shared" si="3"/>
        <v>4800</v>
      </c>
      <c r="P107" s="58"/>
      <c r="Q107" s="58"/>
      <c r="R107" s="58"/>
      <c r="S107" s="58"/>
      <c r="T107" s="58"/>
      <c r="U107" s="58"/>
      <c r="V107" s="58"/>
    </row>
    <row r="108" spans="1:22">
      <c r="A108" s="74">
        <v>5110</v>
      </c>
      <c r="B108" s="74" t="s">
        <v>291</v>
      </c>
      <c r="C108" s="46">
        <v>0</v>
      </c>
      <c r="D108" s="46">
        <v>20000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5000</v>
      </c>
      <c r="L108" s="46">
        <v>0</v>
      </c>
      <c r="M108" s="46">
        <v>0</v>
      </c>
      <c r="N108" s="46">
        <v>0</v>
      </c>
      <c r="O108" s="46">
        <f t="shared" si="3"/>
        <v>25000</v>
      </c>
      <c r="P108" s="58"/>
      <c r="Q108" s="58"/>
      <c r="R108" s="58"/>
      <c r="S108" s="58"/>
      <c r="T108" s="58"/>
      <c r="U108" s="58"/>
      <c r="V108" s="58"/>
    </row>
    <row r="109" spans="1:22">
      <c r="A109" s="74">
        <v>5152</v>
      </c>
      <c r="B109" s="74" t="s">
        <v>274</v>
      </c>
      <c r="C109" s="46">
        <v>0</v>
      </c>
      <c r="D109" s="46">
        <v>15000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f t="shared" si="3"/>
        <v>15000</v>
      </c>
      <c r="P109" s="58"/>
      <c r="Q109" s="58"/>
      <c r="R109" s="58"/>
      <c r="S109" s="58"/>
      <c r="T109" s="58"/>
      <c r="U109" s="58"/>
      <c r="V109" s="58"/>
    </row>
    <row r="110" spans="1:22">
      <c r="A110" s="74">
        <v>5321</v>
      </c>
      <c r="B110" s="74" t="s">
        <v>292</v>
      </c>
      <c r="C110" s="46">
        <v>0</v>
      </c>
      <c r="D110" s="46">
        <v>150000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20000</v>
      </c>
      <c r="L110" s="46">
        <v>0</v>
      </c>
      <c r="M110" s="46">
        <v>0</v>
      </c>
      <c r="N110" s="46">
        <v>0</v>
      </c>
      <c r="O110" s="46">
        <f t="shared" si="3"/>
        <v>170000</v>
      </c>
      <c r="P110" s="58"/>
      <c r="Q110" s="58"/>
      <c r="R110" s="58"/>
      <c r="S110" s="58"/>
      <c r="T110" s="58"/>
      <c r="U110" s="58"/>
      <c r="V110" s="58"/>
    </row>
    <row r="111" spans="1:22">
      <c r="A111" s="74">
        <v>5651</v>
      </c>
      <c r="B111" s="66" t="s">
        <v>275</v>
      </c>
      <c r="C111" s="46">
        <v>0</v>
      </c>
      <c r="D111" s="46">
        <v>15000</v>
      </c>
      <c r="E111" s="46">
        <v>0</v>
      </c>
      <c r="F111" s="46">
        <v>0</v>
      </c>
      <c r="G111" s="46">
        <v>15000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f t="shared" si="3"/>
        <v>30000</v>
      </c>
      <c r="P111" s="58"/>
      <c r="Q111" s="58"/>
      <c r="R111" s="58"/>
      <c r="S111" s="58"/>
      <c r="T111" s="58"/>
      <c r="U111" s="58"/>
      <c r="V111" s="58"/>
    </row>
    <row r="112" spans="1:22">
      <c r="A112" s="74">
        <v>5671</v>
      </c>
      <c r="B112" s="74" t="s">
        <v>294</v>
      </c>
      <c r="C112" s="46">
        <v>0</v>
      </c>
      <c r="D112" s="46">
        <v>25000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25000</v>
      </c>
      <c r="K112" s="46">
        <v>0</v>
      </c>
      <c r="L112" s="46">
        <v>0</v>
      </c>
      <c r="M112" s="46">
        <v>0</v>
      </c>
      <c r="N112" s="46">
        <v>0</v>
      </c>
      <c r="O112" s="46">
        <f t="shared" si="3"/>
        <v>50000</v>
      </c>
      <c r="P112" s="58"/>
      <c r="Q112" s="58"/>
      <c r="R112" s="58"/>
      <c r="S112" s="58"/>
      <c r="T112" s="58"/>
      <c r="U112" s="58"/>
      <c r="V112" s="58"/>
    </row>
    <row r="113" spans="1:22">
      <c r="A113" s="74">
        <v>5771</v>
      </c>
      <c r="B113" s="67" t="s">
        <v>358</v>
      </c>
      <c r="C113" s="46">
        <v>0</v>
      </c>
      <c r="D113" s="46">
        <v>25000</v>
      </c>
      <c r="E113" s="46">
        <v>0</v>
      </c>
      <c r="F113" s="46">
        <v>0</v>
      </c>
      <c r="G113" s="46">
        <v>25000</v>
      </c>
      <c r="H113" s="46">
        <v>0</v>
      </c>
      <c r="I113" s="46">
        <v>0</v>
      </c>
      <c r="J113" s="46">
        <v>25000</v>
      </c>
      <c r="K113" s="46">
        <v>0</v>
      </c>
      <c r="L113" s="46">
        <v>0</v>
      </c>
      <c r="M113" s="46">
        <v>25000</v>
      </c>
      <c r="N113" s="46">
        <v>0</v>
      </c>
      <c r="O113" s="46">
        <f t="shared" si="3"/>
        <v>100000</v>
      </c>
      <c r="P113" s="58"/>
      <c r="Q113" s="58"/>
      <c r="R113" s="58"/>
      <c r="S113" s="58"/>
      <c r="T113" s="58"/>
      <c r="U113" s="58"/>
      <c r="V113" s="58"/>
    </row>
    <row r="114" spans="1:22" ht="39">
      <c r="A114" s="74" t="s">
        <v>296</v>
      </c>
      <c r="B114" s="74" t="s">
        <v>36</v>
      </c>
      <c r="C114" s="44">
        <f t="shared" ref="C114:N114" si="4">SUM(C63:C113)</f>
        <v>630117.4761956</v>
      </c>
      <c r="D114" s="44">
        <f t="shared" si="4"/>
        <v>998018.46479560004</v>
      </c>
      <c r="E114" s="44">
        <f t="shared" si="4"/>
        <v>722768.69181949995</v>
      </c>
      <c r="F114" s="44">
        <f t="shared" si="4"/>
        <v>916293.46785988577</v>
      </c>
      <c r="G114" s="44">
        <f t="shared" si="4"/>
        <v>790387.4742956002</v>
      </c>
      <c r="H114" s="44">
        <f t="shared" si="4"/>
        <v>776171.46566949994</v>
      </c>
      <c r="I114" s="44">
        <f t="shared" si="4"/>
        <v>573909.16599559993</v>
      </c>
      <c r="J114" s="44">
        <f t="shared" si="4"/>
        <v>896978.6580714999</v>
      </c>
      <c r="K114" s="44">
        <f t="shared" si="4"/>
        <v>758141.27323004894</v>
      </c>
      <c r="L114" s="44">
        <f t="shared" si="4"/>
        <v>717263.44458132447</v>
      </c>
      <c r="M114" s="44">
        <f t="shared" si="4"/>
        <v>743962.44747723173</v>
      </c>
      <c r="N114" s="44">
        <f t="shared" si="4"/>
        <v>752672.31651674083</v>
      </c>
      <c r="O114" s="44">
        <f>SUM(O63:O113)</f>
        <v>9276684.3465081323</v>
      </c>
      <c r="P114" s="58"/>
      <c r="Q114" s="58"/>
      <c r="R114" s="58"/>
      <c r="S114" s="58"/>
      <c r="T114" s="58"/>
      <c r="U114" s="58"/>
      <c r="V114" s="58"/>
    </row>
    <row r="115" spans="1:22">
      <c r="A115" s="73"/>
      <c r="C115" s="46"/>
      <c r="D115" s="46"/>
      <c r="E115" s="46"/>
      <c r="G115" s="46"/>
      <c r="J115" s="46"/>
      <c r="K115" s="46"/>
      <c r="L115" s="46"/>
      <c r="M115" s="46"/>
      <c r="N115" s="46"/>
      <c r="O115" s="46"/>
      <c r="P115" s="58"/>
      <c r="Q115" s="58"/>
      <c r="R115" s="58"/>
      <c r="S115" s="58"/>
      <c r="T115" s="58"/>
      <c r="U115" s="58"/>
      <c r="V115" s="58"/>
    </row>
    <row r="116" spans="1:22">
      <c r="A116" s="40">
        <v>300</v>
      </c>
      <c r="B116" s="40" t="s">
        <v>45</v>
      </c>
      <c r="C116" s="47"/>
      <c r="D116" s="47"/>
      <c r="E116" s="47"/>
      <c r="F116" s="73"/>
      <c r="G116" s="73"/>
      <c r="H116" s="73"/>
      <c r="I116" s="73"/>
      <c r="J116" s="46"/>
      <c r="K116" s="46"/>
      <c r="L116" s="46"/>
      <c r="M116" s="46"/>
      <c r="N116" s="46"/>
      <c r="O116" s="46"/>
      <c r="P116" s="58"/>
      <c r="Q116" s="58"/>
      <c r="R116" s="58"/>
      <c r="S116" s="58"/>
      <c r="T116" s="58"/>
      <c r="U116" s="58"/>
      <c r="V116" s="58"/>
    </row>
    <row r="117" spans="1:22">
      <c r="A117" s="74">
        <v>1131</v>
      </c>
      <c r="B117" s="74" t="s">
        <v>210</v>
      </c>
      <c r="C117" s="46">
        <v>55494.1394</v>
      </c>
      <c r="D117" s="46">
        <v>55494.1394</v>
      </c>
      <c r="E117" s="46">
        <v>69367.674249999996</v>
      </c>
      <c r="F117" s="46">
        <v>73582.449399999998</v>
      </c>
      <c r="G117" s="46">
        <v>55494.1394</v>
      </c>
      <c r="H117" s="46">
        <v>69367.674249999996</v>
      </c>
      <c r="I117" s="46">
        <v>55494.1394</v>
      </c>
      <c r="J117" s="46">
        <v>69367.674249999996</v>
      </c>
      <c r="K117" s="46">
        <v>55494.1394</v>
      </c>
      <c r="L117" s="46">
        <v>55494.1394</v>
      </c>
      <c r="M117" s="46">
        <v>69367.674249999996</v>
      </c>
      <c r="N117" s="46">
        <v>55494.1394</v>
      </c>
      <c r="O117" s="46">
        <f>SUM(C117:N117)</f>
        <v>739512.12219999998</v>
      </c>
      <c r="P117" s="58"/>
      <c r="Q117" s="58"/>
      <c r="R117" s="58"/>
      <c r="S117" s="58"/>
      <c r="T117" s="58"/>
      <c r="U117" s="58"/>
      <c r="V117" s="58"/>
    </row>
    <row r="118" spans="1:22">
      <c r="A118" s="74">
        <v>1322</v>
      </c>
      <c r="B118" s="74" t="s">
        <v>213</v>
      </c>
      <c r="C118" s="46">
        <v>1387.3534850000001</v>
      </c>
      <c r="D118" s="46">
        <v>1387.3534850000001</v>
      </c>
      <c r="E118" s="46">
        <v>1734.19185625</v>
      </c>
      <c r="F118" s="46">
        <v>1839.5612350000001</v>
      </c>
      <c r="G118" s="46">
        <v>1387.3534850000001</v>
      </c>
      <c r="H118" s="46">
        <v>1734.19185625</v>
      </c>
      <c r="I118" s="46">
        <v>1387.3534850000001</v>
      </c>
      <c r="J118" s="46">
        <v>1734.19185625</v>
      </c>
      <c r="K118" s="46">
        <v>1387.3534850000001</v>
      </c>
      <c r="L118" s="46">
        <v>1387.3534850000001</v>
      </c>
      <c r="M118" s="46">
        <v>1734.19185625</v>
      </c>
      <c r="N118" s="46">
        <v>1387.3534850000001</v>
      </c>
      <c r="O118" s="46">
        <f t="shared" ref="O118:O148" si="5">SUM(C118:N118)</f>
        <v>18487.803055</v>
      </c>
      <c r="P118" s="58"/>
      <c r="Q118" s="58"/>
      <c r="R118" s="58"/>
      <c r="S118" s="58"/>
      <c r="T118" s="58"/>
      <c r="U118" s="58"/>
      <c r="V118" s="58"/>
    </row>
    <row r="119" spans="1:22">
      <c r="A119" s="74">
        <v>1323</v>
      </c>
      <c r="B119" s="74" t="s">
        <v>214</v>
      </c>
      <c r="C119" s="46">
        <v>5902.9560000000001</v>
      </c>
      <c r="D119" s="46">
        <v>5522.1156000000001</v>
      </c>
      <c r="E119" s="46">
        <v>6834.0564000000004</v>
      </c>
      <c r="F119" s="46">
        <v>6834.0564000000004</v>
      </c>
      <c r="G119" s="46">
        <v>7305.3792000000003</v>
      </c>
      <c r="H119" s="46">
        <v>7069.7124000000003</v>
      </c>
      <c r="I119" s="46">
        <v>7305.3792000000003</v>
      </c>
      <c r="J119" s="46">
        <v>7305.3792000000003</v>
      </c>
      <c r="K119" s="46">
        <v>7305.3792000000003</v>
      </c>
      <c r="L119" s="46">
        <v>7305.3792000000003</v>
      </c>
      <c r="M119" s="46">
        <v>7305.3792000000003</v>
      </c>
      <c r="N119" s="46">
        <v>15031.70175</v>
      </c>
      <c r="O119" s="46">
        <f t="shared" si="5"/>
        <v>91026.873749999999</v>
      </c>
      <c r="P119" s="58"/>
      <c r="Q119" s="58"/>
      <c r="R119" s="58"/>
      <c r="S119" s="58"/>
      <c r="T119" s="58"/>
      <c r="U119" s="58"/>
      <c r="V119" s="58"/>
    </row>
    <row r="120" spans="1:22">
      <c r="A120" s="74">
        <v>1324</v>
      </c>
      <c r="B120" s="74" t="s">
        <v>215</v>
      </c>
      <c r="C120" s="46">
        <v>0</v>
      </c>
      <c r="D120" s="46">
        <v>0</v>
      </c>
      <c r="E120" s="46">
        <v>2000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f t="shared" si="5"/>
        <v>2000</v>
      </c>
      <c r="P120" s="58"/>
      <c r="Q120" s="58"/>
      <c r="R120" s="58"/>
      <c r="S120" s="58"/>
      <c r="T120" s="58"/>
      <c r="U120" s="58"/>
      <c r="V120" s="58"/>
    </row>
    <row r="121" spans="1:22">
      <c r="A121" s="74">
        <v>1325</v>
      </c>
      <c r="B121" s="74" t="s">
        <v>216</v>
      </c>
      <c r="C121" s="46">
        <v>1601.0028000000002</v>
      </c>
      <c r="D121" s="46">
        <v>1497.7116000000001</v>
      </c>
      <c r="E121" s="46">
        <v>1858.4856</v>
      </c>
      <c r="F121" s="46">
        <v>1858.4856</v>
      </c>
      <c r="G121" s="46">
        <v>1986.66</v>
      </c>
      <c r="H121" s="46">
        <v>1922.5728000000001</v>
      </c>
      <c r="I121" s="46">
        <v>1986.66</v>
      </c>
      <c r="J121" s="46">
        <v>1986.66</v>
      </c>
      <c r="K121" s="46">
        <v>1986.66</v>
      </c>
      <c r="L121" s="46">
        <v>1986.66</v>
      </c>
      <c r="M121" s="46">
        <v>1986.66</v>
      </c>
      <c r="N121" s="46">
        <v>1986.66</v>
      </c>
      <c r="O121" s="46">
        <f t="shared" si="5"/>
        <v>22644.878400000001</v>
      </c>
      <c r="P121" s="58"/>
      <c r="Q121" s="58"/>
      <c r="R121" s="58"/>
      <c r="S121" s="58"/>
      <c r="T121" s="58"/>
      <c r="U121" s="58"/>
      <c r="V121" s="58"/>
    </row>
    <row r="122" spans="1:22">
      <c r="A122" s="74">
        <v>1336</v>
      </c>
      <c r="B122" s="74" t="s">
        <v>218</v>
      </c>
      <c r="C122" s="46">
        <v>2803.2826999999997</v>
      </c>
      <c r="D122" s="46">
        <v>2803.2826999999997</v>
      </c>
      <c r="E122" s="46">
        <v>3365.2842142857153</v>
      </c>
      <c r="F122" s="44">
        <v>10904.666885714285</v>
      </c>
      <c r="G122" s="46">
        <v>4519.2718500000001</v>
      </c>
      <c r="H122" s="46">
        <v>0</v>
      </c>
      <c r="I122" s="46">
        <v>0</v>
      </c>
      <c r="J122" s="46">
        <v>0</v>
      </c>
      <c r="K122" s="46">
        <v>2803.2826999999997</v>
      </c>
      <c r="L122" s="46">
        <v>0</v>
      </c>
      <c r="M122" s="46">
        <v>4739.9791414405017</v>
      </c>
      <c r="N122" s="46">
        <v>4739.9791414405017</v>
      </c>
      <c r="O122" s="46">
        <f t="shared" si="5"/>
        <v>36679.029332881</v>
      </c>
      <c r="P122" s="58"/>
      <c r="Q122" s="58"/>
      <c r="R122" s="58"/>
      <c r="S122" s="58"/>
      <c r="T122" s="58"/>
      <c r="U122" s="58"/>
      <c r="V122" s="58"/>
    </row>
    <row r="123" spans="1:22">
      <c r="A123" s="74">
        <v>1337</v>
      </c>
      <c r="B123" s="74" t="s">
        <v>219</v>
      </c>
      <c r="C123" s="46">
        <v>0</v>
      </c>
      <c r="D123" s="46">
        <v>0</v>
      </c>
      <c r="E123" s="46">
        <v>0</v>
      </c>
      <c r="F123" s="46">
        <v>16648.269250000001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f t="shared" si="5"/>
        <v>16648.269250000001</v>
      </c>
      <c r="P123" s="58"/>
      <c r="Q123" s="58"/>
      <c r="R123" s="58"/>
      <c r="S123" s="58"/>
      <c r="T123" s="58"/>
      <c r="U123" s="58"/>
      <c r="V123" s="58"/>
    </row>
    <row r="124" spans="1:22">
      <c r="A124" s="74">
        <v>1411</v>
      </c>
      <c r="B124" s="74" t="s">
        <v>221</v>
      </c>
      <c r="C124" s="46">
        <v>7254.8868499999999</v>
      </c>
      <c r="D124" s="46">
        <v>6786.4879499999988</v>
      </c>
      <c r="E124" s="46">
        <v>7491.1962999999996</v>
      </c>
      <c r="F124" s="46">
        <v>9133.0927999999985</v>
      </c>
      <c r="G124" s="46">
        <v>8311.7119999999995</v>
      </c>
      <c r="H124" s="46">
        <v>8064.4832999999999</v>
      </c>
      <c r="I124" s="46">
        <v>6915.4194999999991</v>
      </c>
      <c r="J124" s="46">
        <v>7353.5650500000002</v>
      </c>
      <c r="K124" s="46">
        <v>6941.2453500000001</v>
      </c>
      <c r="L124" s="46">
        <v>7179.8369499999999</v>
      </c>
      <c r="M124" s="46">
        <v>7096.0337499999996</v>
      </c>
      <c r="N124" s="46">
        <v>7349.4655000000002</v>
      </c>
      <c r="O124" s="46">
        <f t="shared" si="5"/>
        <v>89877.425300000003</v>
      </c>
      <c r="P124" s="58"/>
      <c r="Q124" s="58"/>
      <c r="R124" s="58"/>
      <c r="S124" s="58"/>
      <c r="T124" s="58"/>
      <c r="U124" s="58"/>
      <c r="V124" s="58"/>
    </row>
    <row r="125" spans="1:22">
      <c r="A125" s="74">
        <v>1421</v>
      </c>
      <c r="B125" s="74" t="s">
        <v>222</v>
      </c>
      <c r="C125" s="46">
        <v>0</v>
      </c>
      <c r="D125" s="46">
        <v>8466.1112499999999</v>
      </c>
      <c r="E125" s="46">
        <v>0</v>
      </c>
      <c r="F125" s="46">
        <v>8466.1112499999999</v>
      </c>
      <c r="G125" s="46">
        <v>0</v>
      </c>
      <c r="H125" s="46">
        <v>8466.1112499999999</v>
      </c>
      <c r="I125" s="46">
        <v>0</v>
      </c>
      <c r="J125" s="46">
        <v>8466.1112499999999</v>
      </c>
      <c r="K125" s="46">
        <v>0</v>
      </c>
      <c r="L125" s="46">
        <v>8466.1112499999999</v>
      </c>
      <c r="M125" s="46">
        <v>0</v>
      </c>
      <c r="N125" s="46">
        <v>8466.1112499999999</v>
      </c>
      <c r="O125" s="46">
        <f t="shared" si="5"/>
        <v>50796.667500000003</v>
      </c>
      <c r="P125" s="58"/>
      <c r="Q125" s="58"/>
      <c r="R125" s="58"/>
      <c r="S125" s="58"/>
      <c r="T125" s="58"/>
      <c r="U125" s="58"/>
      <c r="V125" s="58"/>
    </row>
    <row r="126" spans="1:22">
      <c r="A126" s="74">
        <v>1431</v>
      </c>
      <c r="B126" s="74" t="s">
        <v>223</v>
      </c>
      <c r="C126" s="46">
        <v>0</v>
      </c>
      <c r="D126" s="46">
        <v>8720.09195</v>
      </c>
      <c r="E126" s="46">
        <v>0</v>
      </c>
      <c r="F126" s="46">
        <v>8720.09195</v>
      </c>
      <c r="G126" s="46">
        <v>0</v>
      </c>
      <c r="H126" s="46">
        <v>8720.09195</v>
      </c>
      <c r="I126" s="46">
        <v>0</v>
      </c>
      <c r="J126" s="46">
        <v>8720.09195</v>
      </c>
      <c r="K126" s="46">
        <v>0</v>
      </c>
      <c r="L126" s="46">
        <v>8720.09195</v>
      </c>
      <c r="M126" s="46">
        <v>0</v>
      </c>
      <c r="N126" s="46">
        <v>8720.09195</v>
      </c>
      <c r="O126" s="46">
        <f t="shared" si="5"/>
        <v>52320.551700000004</v>
      </c>
      <c r="P126" s="58"/>
      <c r="Q126" s="58"/>
      <c r="R126" s="58"/>
      <c r="S126" s="58"/>
      <c r="T126" s="58"/>
      <c r="U126" s="58"/>
      <c r="V126" s="58"/>
    </row>
    <row r="127" spans="1:22">
      <c r="A127" s="74">
        <v>1543</v>
      </c>
      <c r="B127" s="74" t="s">
        <v>224</v>
      </c>
      <c r="C127" s="46">
        <v>500</v>
      </c>
      <c r="D127" s="46">
        <v>500</v>
      </c>
      <c r="E127" s="46">
        <v>500</v>
      </c>
      <c r="F127" s="46">
        <v>500</v>
      </c>
      <c r="G127" s="46">
        <v>500</v>
      </c>
      <c r="H127" s="46">
        <v>500</v>
      </c>
      <c r="I127" s="46">
        <v>500</v>
      </c>
      <c r="J127" s="46">
        <v>500</v>
      </c>
      <c r="K127" s="46">
        <v>500</v>
      </c>
      <c r="L127" s="46">
        <v>500</v>
      </c>
      <c r="M127" s="46">
        <v>500</v>
      </c>
      <c r="N127" s="46">
        <v>500</v>
      </c>
      <c r="O127" s="46">
        <f t="shared" si="5"/>
        <v>6000</v>
      </c>
      <c r="P127" s="58"/>
      <c r="Q127" s="58"/>
      <c r="R127" s="58"/>
      <c r="S127" s="58"/>
      <c r="T127" s="58"/>
      <c r="U127" s="58"/>
      <c r="V127" s="58"/>
    </row>
    <row r="128" spans="1:22">
      <c r="A128" s="74">
        <v>1545</v>
      </c>
      <c r="B128" s="74" t="s">
        <v>225</v>
      </c>
      <c r="C128" s="46">
        <v>4624.9027999999998</v>
      </c>
      <c r="D128" s="46">
        <v>4624.9027999999998</v>
      </c>
      <c r="E128" s="46">
        <v>4624.9027999999998</v>
      </c>
      <c r="F128" s="46">
        <v>4624.9027999999998</v>
      </c>
      <c r="G128" s="46">
        <v>7399.8298999999997</v>
      </c>
      <c r="H128" s="46">
        <v>7399.8298999999997</v>
      </c>
      <c r="I128" s="46">
        <v>4624.9027999999998</v>
      </c>
      <c r="J128" s="46">
        <v>8263.3171779999993</v>
      </c>
      <c r="K128" s="46">
        <v>16753.5401155</v>
      </c>
      <c r="L128" s="46">
        <v>8839.27005775</v>
      </c>
      <c r="M128" s="46">
        <v>7345.6495635624997</v>
      </c>
      <c r="N128" s="46">
        <v>7345.6495635624997</v>
      </c>
      <c r="O128" s="46">
        <f t="shared" si="5"/>
        <v>86471.600278375001</v>
      </c>
      <c r="P128" s="58"/>
      <c r="Q128" s="58"/>
      <c r="R128" s="58"/>
      <c r="S128" s="58"/>
      <c r="T128" s="58"/>
      <c r="U128" s="58"/>
      <c r="V128" s="58"/>
    </row>
    <row r="129" spans="1:22">
      <c r="A129" s="74">
        <v>1547</v>
      </c>
      <c r="B129" s="74" t="s">
        <v>226</v>
      </c>
      <c r="C129" s="46">
        <v>7134.98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f t="shared" si="5"/>
        <v>7134.98</v>
      </c>
      <c r="P129" s="58"/>
      <c r="Q129" s="58"/>
      <c r="R129" s="58"/>
      <c r="S129" s="58"/>
      <c r="T129" s="58"/>
      <c r="U129" s="58"/>
      <c r="V129" s="58"/>
    </row>
    <row r="130" spans="1:22">
      <c r="A130" s="74">
        <v>1548</v>
      </c>
      <c r="B130" s="74" t="s">
        <v>227</v>
      </c>
      <c r="C130" s="46">
        <v>0</v>
      </c>
      <c r="D130" s="46">
        <v>0</v>
      </c>
      <c r="E130" s="46">
        <v>0</v>
      </c>
      <c r="F130" s="46">
        <v>0</v>
      </c>
      <c r="G130" s="46">
        <v>7134.9755500000001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f t="shared" si="5"/>
        <v>7134.9755500000001</v>
      </c>
      <c r="P130" s="58"/>
      <c r="Q130" s="58"/>
      <c r="R130" s="58"/>
      <c r="S130" s="58"/>
      <c r="T130" s="58"/>
      <c r="U130" s="58"/>
      <c r="V130" s="58"/>
    </row>
    <row r="131" spans="1:22">
      <c r="A131" s="74">
        <v>1592</v>
      </c>
      <c r="B131" s="74" t="s">
        <v>228</v>
      </c>
      <c r="C131" s="46">
        <v>5549.4139400000004</v>
      </c>
      <c r="D131" s="46">
        <v>5549.4139400000004</v>
      </c>
      <c r="E131" s="46">
        <v>6936.767425</v>
      </c>
      <c r="F131" s="46">
        <v>5549.4139400000004</v>
      </c>
      <c r="G131" s="46">
        <v>5549.4139400000004</v>
      </c>
      <c r="H131" s="46">
        <v>6936.767425</v>
      </c>
      <c r="I131" s="46">
        <v>5549.4139400000004</v>
      </c>
      <c r="J131" s="46">
        <v>6936.767425</v>
      </c>
      <c r="K131" s="46">
        <v>5549.4139400000004</v>
      </c>
      <c r="L131" s="46">
        <v>5549.4139400000004</v>
      </c>
      <c r="M131" s="46">
        <v>6936.767425</v>
      </c>
      <c r="N131" s="46">
        <v>5549.4139400000004</v>
      </c>
      <c r="O131" s="46">
        <f t="shared" si="5"/>
        <v>72142.381219999996</v>
      </c>
      <c r="P131" s="58"/>
      <c r="Q131" s="58"/>
      <c r="R131" s="58"/>
      <c r="S131" s="58"/>
      <c r="T131" s="58"/>
      <c r="U131" s="58"/>
      <c r="V131" s="58"/>
    </row>
    <row r="132" spans="1:22">
      <c r="A132" s="74">
        <v>1593</v>
      </c>
      <c r="B132" s="74" t="s">
        <v>229</v>
      </c>
      <c r="C132" s="46">
        <v>5549.4139400000004</v>
      </c>
      <c r="D132" s="46">
        <v>5549.4139400000004</v>
      </c>
      <c r="E132" s="46">
        <v>6936.767425</v>
      </c>
      <c r="F132" s="46">
        <v>5549.4139400000004</v>
      </c>
      <c r="G132" s="46">
        <v>5549.4139400000004</v>
      </c>
      <c r="H132" s="46">
        <v>6936.767425</v>
      </c>
      <c r="I132" s="46">
        <v>5549.4139400000004</v>
      </c>
      <c r="J132" s="46">
        <v>6936.767425</v>
      </c>
      <c r="K132" s="46">
        <v>5549.4139400000004</v>
      </c>
      <c r="L132" s="46">
        <v>5549.4139400000004</v>
      </c>
      <c r="M132" s="46">
        <v>6936.767425</v>
      </c>
      <c r="N132" s="46">
        <v>5549.4139400000004</v>
      </c>
      <c r="O132" s="46">
        <f t="shared" si="5"/>
        <v>72142.381219999996</v>
      </c>
      <c r="P132" s="58"/>
      <c r="Q132" s="58"/>
      <c r="R132" s="58"/>
      <c r="S132" s="58"/>
      <c r="T132" s="58"/>
      <c r="U132" s="58"/>
      <c r="V132" s="58"/>
    </row>
    <row r="133" spans="1:22">
      <c r="A133" s="74">
        <v>1612</v>
      </c>
      <c r="B133" s="74" t="s">
        <v>230</v>
      </c>
      <c r="C133" s="46">
        <v>1331.8593455999999</v>
      </c>
      <c r="D133" s="46">
        <v>1331.8593455999999</v>
      </c>
      <c r="E133" s="46">
        <v>1664.8241819999998</v>
      </c>
      <c r="F133" s="46">
        <v>1693.6255455999999</v>
      </c>
      <c r="G133" s="46">
        <v>1331.8593455999999</v>
      </c>
      <c r="H133" s="46">
        <v>1664.8241819999998</v>
      </c>
      <c r="I133" s="46">
        <v>1331.8593455999999</v>
      </c>
      <c r="J133" s="46">
        <v>1664.8241819999998</v>
      </c>
      <c r="K133" s="46">
        <v>1331.8593455999999</v>
      </c>
      <c r="L133" s="46">
        <v>1331.8593455999999</v>
      </c>
      <c r="M133" s="46">
        <v>1664.8241819999998</v>
      </c>
      <c r="N133" s="46">
        <v>1331.8593455999999</v>
      </c>
      <c r="O133" s="46">
        <f t="shared" si="5"/>
        <v>17675.937692799998</v>
      </c>
      <c r="P133" s="58"/>
      <c r="Q133" s="58"/>
      <c r="R133" s="58"/>
      <c r="S133" s="58"/>
      <c r="T133" s="58"/>
      <c r="U133" s="58"/>
      <c r="V133" s="58"/>
    </row>
    <row r="134" spans="1:22">
      <c r="A134" s="74">
        <v>2111</v>
      </c>
      <c r="B134" s="74" t="s">
        <v>231</v>
      </c>
      <c r="C134" s="46">
        <v>4272.32</v>
      </c>
      <c r="D134" s="46">
        <v>0</v>
      </c>
      <c r="E134" s="46">
        <v>1053.6099999999999</v>
      </c>
      <c r="F134" s="46">
        <v>0</v>
      </c>
      <c r="G134" s="46">
        <v>1890</v>
      </c>
      <c r="H134" s="46">
        <v>0</v>
      </c>
      <c r="I134" s="46">
        <v>1890</v>
      </c>
      <c r="J134" s="46">
        <v>0</v>
      </c>
      <c r="K134" s="46">
        <v>1800</v>
      </c>
      <c r="L134" s="46">
        <v>0</v>
      </c>
      <c r="M134" s="46">
        <v>1800</v>
      </c>
      <c r="N134" s="46">
        <v>0</v>
      </c>
      <c r="O134" s="46">
        <f t="shared" si="5"/>
        <v>12705.93</v>
      </c>
      <c r="P134" s="58"/>
      <c r="Q134" s="58"/>
      <c r="R134" s="58"/>
      <c r="S134" s="58"/>
      <c r="T134" s="58"/>
      <c r="U134" s="58"/>
      <c r="V134" s="58"/>
    </row>
    <row r="135" spans="1:22">
      <c r="A135" s="74">
        <v>2215</v>
      </c>
      <c r="B135" s="74" t="s">
        <v>235</v>
      </c>
      <c r="C135" s="46">
        <v>0</v>
      </c>
      <c r="D135" s="46">
        <v>315</v>
      </c>
      <c r="E135" s="46">
        <v>0</v>
      </c>
      <c r="F135" s="46">
        <v>315</v>
      </c>
      <c r="G135" s="46">
        <v>0</v>
      </c>
      <c r="H135" s="46">
        <v>0</v>
      </c>
      <c r="I135" s="46">
        <v>0</v>
      </c>
      <c r="J135" s="46">
        <v>0</v>
      </c>
      <c r="K135" s="46">
        <v>315</v>
      </c>
      <c r="L135" s="46">
        <v>0</v>
      </c>
      <c r="M135" s="46">
        <v>315</v>
      </c>
      <c r="N135" s="46">
        <v>0</v>
      </c>
      <c r="O135" s="46">
        <f t="shared" si="5"/>
        <v>1260</v>
      </c>
      <c r="P135" s="58"/>
      <c r="Q135" s="58"/>
      <c r="R135" s="58"/>
      <c r="S135" s="58"/>
      <c r="T135" s="58"/>
      <c r="U135" s="58"/>
      <c r="V135" s="58"/>
    </row>
    <row r="136" spans="1:22">
      <c r="A136" s="74">
        <v>2911</v>
      </c>
      <c r="B136" s="74" t="s">
        <v>243</v>
      </c>
      <c r="C136" s="46">
        <v>2000</v>
      </c>
      <c r="D136" s="46">
        <v>1000</v>
      </c>
      <c r="E136" s="46">
        <v>0</v>
      </c>
      <c r="F136" s="46">
        <v>1000</v>
      </c>
      <c r="G136" s="46">
        <v>0</v>
      </c>
      <c r="H136" s="46">
        <v>1000</v>
      </c>
      <c r="I136" s="46">
        <v>0</v>
      </c>
      <c r="J136" s="46">
        <v>1000</v>
      </c>
      <c r="K136" s="46">
        <v>0</v>
      </c>
      <c r="L136" s="46">
        <v>2000</v>
      </c>
      <c r="M136" s="46">
        <v>0</v>
      </c>
      <c r="N136" s="46">
        <v>1000</v>
      </c>
      <c r="O136" s="46">
        <f t="shared" si="5"/>
        <v>9000</v>
      </c>
      <c r="P136" s="58"/>
      <c r="Q136" s="58"/>
      <c r="R136" s="58"/>
      <c r="S136" s="58"/>
      <c r="T136" s="58"/>
      <c r="U136" s="58"/>
      <c r="V136" s="58"/>
    </row>
    <row r="137" spans="1:22">
      <c r="A137" s="74">
        <v>3142</v>
      </c>
      <c r="B137" s="74" t="s">
        <v>244</v>
      </c>
      <c r="C137" s="46">
        <v>1000</v>
      </c>
      <c r="D137" s="46">
        <v>1000</v>
      </c>
      <c r="E137" s="46">
        <v>1000</v>
      </c>
      <c r="F137" s="46">
        <v>1000</v>
      </c>
      <c r="G137" s="46">
        <v>1000</v>
      </c>
      <c r="H137" s="46">
        <v>1000</v>
      </c>
      <c r="I137" s="46">
        <v>1000</v>
      </c>
      <c r="J137" s="46">
        <v>1000</v>
      </c>
      <c r="K137" s="46">
        <v>1000</v>
      </c>
      <c r="L137" s="46">
        <v>1000</v>
      </c>
      <c r="M137" s="46">
        <v>1000</v>
      </c>
      <c r="N137" s="46">
        <v>1000</v>
      </c>
      <c r="O137" s="46">
        <f t="shared" si="5"/>
        <v>12000</v>
      </c>
      <c r="P137" s="58"/>
      <c r="Q137" s="58"/>
      <c r="R137" s="58"/>
      <c r="S137" s="58"/>
      <c r="T137" s="58"/>
      <c r="U137" s="58"/>
      <c r="V137" s="58"/>
    </row>
    <row r="138" spans="1:22">
      <c r="A138" s="74">
        <v>3272</v>
      </c>
      <c r="B138" s="74" t="s">
        <v>300</v>
      </c>
      <c r="C138" s="46">
        <v>0</v>
      </c>
      <c r="D138" s="46">
        <v>1260</v>
      </c>
      <c r="E138" s="46">
        <v>1330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0</v>
      </c>
      <c r="M138" s="46">
        <v>0</v>
      </c>
      <c r="N138" s="46">
        <v>0</v>
      </c>
      <c r="O138" s="46">
        <f t="shared" si="5"/>
        <v>2590</v>
      </c>
      <c r="P138" s="58"/>
      <c r="Q138" s="58"/>
      <c r="R138" s="58"/>
      <c r="S138" s="58"/>
      <c r="T138" s="58"/>
      <c r="U138" s="58"/>
      <c r="V138" s="58"/>
    </row>
    <row r="139" spans="1:22">
      <c r="A139" s="74">
        <v>3341</v>
      </c>
      <c r="B139" s="74" t="s">
        <v>252</v>
      </c>
      <c r="C139" s="46">
        <v>0</v>
      </c>
      <c r="D139" s="46">
        <v>0</v>
      </c>
      <c r="E139" s="46">
        <v>0</v>
      </c>
      <c r="F139" s="46">
        <v>7000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>
        <f t="shared" si="5"/>
        <v>7000</v>
      </c>
      <c r="P139" s="58"/>
      <c r="Q139" s="58"/>
      <c r="R139" s="58"/>
      <c r="S139" s="58"/>
      <c r="T139" s="58"/>
      <c r="U139" s="58"/>
      <c r="V139" s="58"/>
    </row>
    <row r="140" spans="1:22">
      <c r="A140" s="74">
        <v>3534</v>
      </c>
      <c r="B140" s="74" t="s">
        <v>265</v>
      </c>
      <c r="C140" s="46">
        <v>0</v>
      </c>
      <c r="D140" s="46">
        <v>600</v>
      </c>
      <c r="E140" s="46">
        <v>0</v>
      </c>
      <c r="F140" s="46">
        <v>0</v>
      </c>
      <c r="G140" s="46">
        <v>0</v>
      </c>
      <c r="H140" s="46">
        <v>0</v>
      </c>
      <c r="I140" s="46">
        <v>0</v>
      </c>
      <c r="J140" s="46">
        <v>600</v>
      </c>
      <c r="K140" s="46">
        <v>0</v>
      </c>
      <c r="L140" s="46">
        <v>0</v>
      </c>
      <c r="M140" s="46">
        <v>0</v>
      </c>
      <c r="N140" s="46">
        <v>0</v>
      </c>
      <c r="O140" s="46">
        <f t="shared" si="5"/>
        <v>1200</v>
      </c>
      <c r="P140" s="58"/>
      <c r="Q140" s="58"/>
      <c r="R140" s="58"/>
      <c r="S140" s="58"/>
      <c r="T140" s="58"/>
      <c r="U140" s="58"/>
      <c r="V140" s="58"/>
    </row>
    <row r="141" spans="1:22">
      <c r="A141" s="74">
        <v>3582</v>
      </c>
      <c r="B141" s="74" t="s">
        <v>266</v>
      </c>
      <c r="C141" s="46">
        <v>300</v>
      </c>
      <c r="D141" s="46">
        <v>300</v>
      </c>
      <c r="E141" s="46">
        <v>300</v>
      </c>
      <c r="F141" s="46">
        <v>300</v>
      </c>
      <c r="G141" s="46">
        <v>300</v>
      </c>
      <c r="H141" s="46">
        <v>300</v>
      </c>
      <c r="I141" s="46">
        <v>300</v>
      </c>
      <c r="J141" s="46">
        <v>300</v>
      </c>
      <c r="K141" s="46">
        <v>300</v>
      </c>
      <c r="L141" s="46">
        <v>300</v>
      </c>
      <c r="M141" s="46">
        <v>300</v>
      </c>
      <c r="N141" s="46">
        <v>300</v>
      </c>
      <c r="O141" s="46">
        <f t="shared" si="5"/>
        <v>3600</v>
      </c>
      <c r="P141" s="58"/>
      <c r="Q141" s="58"/>
      <c r="R141" s="58"/>
      <c r="S141" s="58"/>
      <c r="T141" s="58"/>
      <c r="U141" s="58"/>
      <c r="V141" s="58"/>
    </row>
    <row r="142" spans="1:22">
      <c r="A142" s="74">
        <v>3791</v>
      </c>
      <c r="B142" s="74" t="s">
        <v>267</v>
      </c>
      <c r="C142" s="46">
        <v>0</v>
      </c>
      <c r="D142" s="46">
        <v>2000</v>
      </c>
      <c r="E142" s="46">
        <v>0</v>
      </c>
      <c r="F142" s="46">
        <v>0</v>
      </c>
      <c r="G142" s="46">
        <v>0</v>
      </c>
      <c r="H142" s="46">
        <v>0</v>
      </c>
      <c r="I142" s="46">
        <v>0</v>
      </c>
      <c r="J142" s="46">
        <v>0</v>
      </c>
      <c r="K142" s="46">
        <v>2000</v>
      </c>
      <c r="L142" s="46">
        <v>2000</v>
      </c>
      <c r="M142" s="46">
        <v>0</v>
      </c>
      <c r="N142" s="46">
        <v>0</v>
      </c>
      <c r="O142" s="46">
        <f t="shared" si="5"/>
        <v>6000</v>
      </c>
      <c r="P142" s="58"/>
      <c r="Q142" s="58"/>
      <c r="R142" s="58"/>
      <c r="S142" s="58"/>
      <c r="T142" s="58"/>
      <c r="U142" s="58"/>
      <c r="V142" s="58"/>
    </row>
    <row r="143" spans="1:22">
      <c r="A143" s="74">
        <v>3841</v>
      </c>
      <c r="B143" s="74" t="s">
        <v>301</v>
      </c>
      <c r="C143" s="46">
        <v>0</v>
      </c>
      <c r="D143" s="46">
        <v>15000</v>
      </c>
      <c r="E143" s="46">
        <v>15000</v>
      </c>
      <c r="F143" s="46">
        <v>0</v>
      </c>
      <c r="G143" s="46">
        <v>15000</v>
      </c>
      <c r="H143" s="46">
        <v>3613.33</v>
      </c>
      <c r="I143" s="46">
        <v>0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f t="shared" si="5"/>
        <v>48613.33</v>
      </c>
      <c r="P143" s="58"/>
      <c r="Q143" s="58"/>
      <c r="R143" s="58"/>
      <c r="S143" s="58"/>
      <c r="T143" s="58"/>
      <c r="U143" s="58"/>
      <c r="V143" s="58"/>
    </row>
    <row r="144" spans="1:22">
      <c r="A144" s="74">
        <v>3856</v>
      </c>
      <c r="B144" s="74" t="s">
        <v>270</v>
      </c>
      <c r="C144" s="46">
        <v>1500</v>
      </c>
      <c r="D144" s="46">
        <v>0</v>
      </c>
      <c r="E144" s="46">
        <v>0</v>
      </c>
      <c r="F144" s="46">
        <v>0</v>
      </c>
      <c r="G144" s="46">
        <v>0</v>
      </c>
      <c r="H144" s="46">
        <v>500</v>
      </c>
      <c r="I144" s="46">
        <v>0</v>
      </c>
      <c r="J144" s="46">
        <v>0</v>
      </c>
      <c r="K144" s="46">
        <v>0</v>
      </c>
      <c r="L144" s="46">
        <v>500</v>
      </c>
      <c r="M144" s="46">
        <v>0</v>
      </c>
      <c r="N144" s="46">
        <v>0</v>
      </c>
      <c r="O144" s="46">
        <f t="shared" si="5"/>
        <v>2500</v>
      </c>
      <c r="P144" s="58"/>
      <c r="Q144" s="58"/>
      <c r="R144" s="58"/>
      <c r="S144" s="58"/>
      <c r="T144" s="58"/>
      <c r="U144" s="58"/>
      <c r="V144" s="58"/>
    </row>
    <row r="145" spans="1:22">
      <c r="A145" s="74">
        <v>3857</v>
      </c>
      <c r="B145" s="74" t="s">
        <v>271</v>
      </c>
      <c r="C145" s="46">
        <v>2000</v>
      </c>
      <c r="D145" s="46">
        <v>500</v>
      </c>
      <c r="E145" s="46">
        <v>0</v>
      </c>
      <c r="F145" s="46">
        <v>0</v>
      </c>
      <c r="G145" s="46">
        <v>2500</v>
      </c>
      <c r="H145" s="46">
        <v>0</v>
      </c>
      <c r="I145" s="46">
        <v>0</v>
      </c>
      <c r="J145" s="46">
        <v>0</v>
      </c>
      <c r="K145" s="46">
        <v>500</v>
      </c>
      <c r="L145" s="46">
        <v>0</v>
      </c>
      <c r="M145" s="46">
        <v>500</v>
      </c>
      <c r="N145" s="46">
        <v>0</v>
      </c>
      <c r="O145" s="46">
        <f t="shared" si="5"/>
        <v>6000</v>
      </c>
      <c r="P145" s="58"/>
      <c r="Q145" s="58"/>
      <c r="R145" s="58"/>
      <c r="S145" s="58"/>
      <c r="T145" s="58"/>
      <c r="U145" s="58"/>
      <c r="V145" s="58"/>
    </row>
    <row r="146" spans="1:22">
      <c r="A146" s="74">
        <v>3858</v>
      </c>
      <c r="B146" s="74" t="s">
        <v>272</v>
      </c>
      <c r="C146" s="46">
        <v>0</v>
      </c>
      <c r="D146" s="46">
        <v>150</v>
      </c>
      <c r="E146" s="46">
        <v>150</v>
      </c>
      <c r="F146" s="46">
        <v>0</v>
      </c>
      <c r="G146" s="46">
        <v>0</v>
      </c>
      <c r="H146" s="46">
        <v>0</v>
      </c>
      <c r="I146" s="46">
        <v>150</v>
      </c>
      <c r="J146" s="46">
        <v>0</v>
      </c>
      <c r="K146" s="46">
        <v>0</v>
      </c>
      <c r="L146" s="46">
        <v>0</v>
      </c>
      <c r="M146" s="46">
        <v>150</v>
      </c>
      <c r="N146" s="46">
        <v>0</v>
      </c>
      <c r="O146" s="46">
        <f t="shared" si="5"/>
        <v>600</v>
      </c>
      <c r="P146" s="58"/>
      <c r="Q146" s="58"/>
      <c r="R146" s="58"/>
      <c r="S146" s="58"/>
      <c r="T146" s="58"/>
      <c r="U146" s="58"/>
      <c r="V146" s="58"/>
    </row>
    <row r="147" spans="1:22">
      <c r="A147" s="74">
        <v>5152</v>
      </c>
      <c r="B147" s="74" t="s">
        <v>274</v>
      </c>
      <c r="C147" s="46">
        <v>0</v>
      </c>
      <c r="D147" s="46">
        <v>15000</v>
      </c>
      <c r="E147" s="46">
        <v>0</v>
      </c>
      <c r="F147" s="46">
        <v>2000</v>
      </c>
      <c r="G147" s="46">
        <v>0</v>
      </c>
      <c r="H147" s="46">
        <v>0</v>
      </c>
      <c r="I147" s="46">
        <v>0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f t="shared" si="5"/>
        <v>17000</v>
      </c>
      <c r="P147" s="58"/>
      <c r="Q147" s="58"/>
      <c r="R147" s="58"/>
      <c r="S147" s="58"/>
      <c r="T147" s="58"/>
      <c r="U147" s="58"/>
      <c r="V147" s="58"/>
    </row>
    <row r="148" spans="1:22">
      <c r="A148" s="74">
        <v>5671</v>
      </c>
      <c r="B148" s="74" t="s">
        <v>294</v>
      </c>
      <c r="C148" s="46">
        <v>3000</v>
      </c>
      <c r="D148" s="46">
        <v>0</v>
      </c>
      <c r="E148" s="46">
        <v>0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0</v>
      </c>
      <c r="L148" s="46">
        <v>0</v>
      </c>
      <c r="M148" s="46">
        <v>0</v>
      </c>
      <c r="N148" s="46">
        <v>0</v>
      </c>
      <c r="O148" s="46">
        <f t="shared" si="5"/>
        <v>3000</v>
      </c>
      <c r="P148" s="58"/>
      <c r="Q148" s="58"/>
      <c r="R148" s="58"/>
      <c r="S148" s="58"/>
      <c r="T148" s="58"/>
      <c r="U148" s="58"/>
      <c r="V148" s="58"/>
    </row>
    <row r="149" spans="1:22" ht="39">
      <c r="A149" s="74" t="s">
        <v>303</v>
      </c>
      <c r="B149" s="74" t="s">
        <v>45</v>
      </c>
      <c r="C149" s="44">
        <f t="shared" ref="C149:O149" si="6">SUM(C117:C148)</f>
        <v>113206.51126059997</v>
      </c>
      <c r="D149" s="44">
        <f t="shared" si="6"/>
        <v>145357.88396059998</v>
      </c>
      <c r="E149" s="44">
        <f t="shared" si="6"/>
        <v>132147.7604525357</v>
      </c>
      <c r="F149" s="44">
        <f t="shared" si="6"/>
        <v>167519.14099631427</v>
      </c>
      <c r="G149" s="44">
        <f t="shared" si="6"/>
        <v>127160.00861059999</v>
      </c>
      <c r="H149" s="44">
        <f t="shared" si="6"/>
        <v>135196.35673824998</v>
      </c>
      <c r="I149" s="44">
        <f t="shared" si="6"/>
        <v>93984.54161059999</v>
      </c>
      <c r="J149" s="44">
        <f t="shared" si="6"/>
        <v>132135.34976625</v>
      </c>
      <c r="K149" s="44">
        <f t="shared" si="6"/>
        <v>111517.28747609998</v>
      </c>
      <c r="L149" s="44">
        <f t="shared" si="6"/>
        <v>118109.52951834998</v>
      </c>
      <c r="M149" s="44">
        <f t="shared" si="6"/>
        <v>119678.92679325301</v>
      </c>
      <c r="N149" s="44">
        <f t="shared" si="6"/>
        <v>125751.839265603</v>
      </c>
      <c r="O149" s="44">
        <f t="shared" si="6"/>
        <v>1521765.1364490564</v>
      </c>
      <c r="P149" s="58"/>
      <c r="Q149" s="58"/>
      <c r="R149" s="58"/>
      <c r="S149" s="58"/>
      <c r="T149" s="58"/>
      <c r="U149" s="58"/>
      <c r="V149" s="58"/>
    </row>
    <row r="150" spans="1:22">
      <c r="A150" s="73"/>
      <c r="C150" s="46"/>
      <c r="D150" s="46"/>
      <c r="E150" s="46"/>
      <c r="J150" s="46"/>
      <c r="K150" s="46"/>
      <c r="L150" s="46"/>
      <c r="M150" s="46"/>
      <c r="N150" s="46"/>
      <c r="O150" s="46"/>
      <c r="P150" s="58"/>
      <c r="Q150" s="58"/>
      <c r="R150" s="58"/>
      <c r="S150" s="58"/>
      <c r="T150" s="58"/>
      <c r="U150" s="58"/>
      <c r="V150" s="58"/>
    </row>
    <row r="151" spans="1:22">
      <c r="A151" s="40">
        <v>400</v>
      </c>
      <c r="B151" s="40" t="s">
        <v>304</v>
      </c>
      <c r="C151" s="47"/>
      <c r="D151" s="47"/>
      <c r="E151" s="47"/>
      <c r="F151" s="73"/>
      <c r="G151" s="73"/>
      <c r="H151" s="73"/>
      <c r="I151" s="73"/>
      <c r="J151" s="46"/>
      <c r="K151" s="46"/>
      <c r="L151" s="46"/>
      <c r="M151" s="46"/>
      <c r="N151" s="46"/>
      <c r="O151" s="46"/>
      <c r="P151" s="58"/>
      <c r="Q151" s="58"/>
      <c r="R151" s="58"/>
      <c r="S151" s="58"/>
      <c r="T151" s="58"/>
      <c r="U151" s="58"/>
      <c r="V151" s="58"/>
    </row>
    <row r="152" spans="1:22">
      <c r="A152" s="74">
        <v>1564</v>
      </c>
      <c r="B152" s="74" t="s">
        <v>307</v>
      </c>
      <c r="C152" s="46">
        <v>0</v>
      </c>
      <c r="D152" s="46">
        <v>8000</v>
      </c>
      <c r="E152" s="46">
        <v>0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8000</v>
      </c>
      <c r="L152" s="46">
        <v>0</v>
      </c>
      <c r="M152" s="46">
        <v>0</v>
      </c>
      <c r="N152" s="46">
        <v>0</v>
      </c>
      <c r="O152" s="46">
        <f t="shared" ref="O152:O186" si="7">SUM(C152:N152)</f>
        <v>16000</v>
      </c>
      <c r="P152" s="58"/>
      <c r="Q152" s="58"/>
      <c r="R152" s="58"/>
      <c r="S152" s="58"/>
      <c r="T152" s="58"/>
      <c r="U152" s="58"/>
      <c r="V152" s="58"/>
    </row>
    <row r="153" spans="1:22">
      <c r="A153" s="74">
        <v>2161</v>
      </c>
      <c r="B153" s="74" t="s">
        <v>232</v>
      </c>
      <c r="C153" s="46">
        <v>19420.1041</v>
      </c>
      <c r="D153" s="46">
        <v>15911.916500000001</v>
      </c>
      <c r="E153" s="46">
        <v>40009.664700000001</v>
      </c>
      <c r="F153" s="46">
        <v>13438.097900000001</v>
      </c>
      <c r="G153" s="46">
        <v>23484.937800000003</v>
      </c>
      <c r="H153" s="46">
        <v>30652.204399999999</v>
      </c>
      <c r="I153" s="46">
        <v>32838.096700000002</v>
      </c>
      <c r="J153" s="46">
        <v>42284.302800000005</v>
      </c>
      <c r="K153" s="46">
        <v>25930.721500253723</v>
      </c>
      <c r="L153" s="46">
        <v>26199.789521488412</v>
      </c>
      <c r="M153" s="46">
        <v>26274.434056016151</v>
      </c>
      <c r="N153" s="46">
        <v>25198.55107114364</v>
      </c>
      <c r="O153" s="46">
        <f t="shared" si="7"/>
        <v>321642.82104890194</v>
      </c>
      <c r="P153" s="58"/>
      <c r="Q153" s="58"/>
      <c r="R153" s="58"/>
      <c r="S153" s="58"/>
      <c r="T153" s="58"/>
      <c r="U153" s="58"/>
      <c r="V153" s="58"/>
    </row>
    <row r="154" spans="1:22">
      <c r="A154" s="74">
        <v>2213</v>
      </c>
      <c r="B154" s="74" t="s">
        <v>233</v>
      </c>
      <c r="C154" s="46">
        <v>0</v>
      </c>
      <c r="D154" s="46">
        <v>0</v>
      </c>
      <c r="E154" s="46">
        <v>35000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0</v>
      </c>
      <c r="M154" s="46">
        <v>0</v>
      </c>
      <c r="N154" s="46">
        <v>0</v>
      </c>
      <c r="O154" s="46">
        <f t="shared" si="7"/>
        <v>35000</v>
      </c>
      <c r="P154" s="58"/>
      <c r="Q154" s="58"/>
      <c r="R154" s="58"/>
      <c r="S154" s="58"/>
      <c r="T154" s="58"/>
      <c r="U154" s="58"/>
      <c r="V154" s="58"/>
    </row>
    <row r="155" spans="1:22">
      <c r="A155" s="74">
        <v>2222</v>
      </c>
      <c r="B155" s="74" t="s">
        <v>308</v>
      </c>
      <c r="C155" s="46">
        <v>165000</v>
      </c>
      <c r="D155" s="46">
        <v>165000</v>
      </c>
      <c r="E155" s="46">
        <v>165000</v>
      </c>
      <c r="F155" s="46">
        <v>165000</v>
      </c>
      <c r="G155" s="46">
        <v>165000</v>
      </c>
      <c r="H155" s="46">
        <v>165000</v>
      </c>
      <c r="I155" s="46">
        <v>165000</v>
      </c>
      <c r="J155" s="46">
        <v>165000</v>
      </c>
      <c r="K155" s="46">
        <v>165000</v>
      </c>
      <c r="L155" s="46">
        <v>165000</v>
      </c>
      <c r="M155" s="46">
        <v>165000</v>
      </c>
      <c r="N155" s="46">
        <v>165000</v>
      </c>
      <c r="O155" s="46">
        <f t="shared" si="7"/>
        <v>1980000</v>
      </c>
      <c r="P155" s="58"/>
      <c r="Q155" s="58"/>
      <c r="R155" s="58"/>
      <c r="S155" s="58"/>
      <c r="T155" s="58"/>
      <c r="U155" s="58"/>
      <c r="V155" s="58"/>
    </row>
    <row r="156" spans="1:22">
      <c r="A156" s="74">
        <v>2223</v>
      </c>
      <c r="B156" s="74" t="s">
        <v>309</v>
      </c>
      <c r="C156" s="46">
        <v>64500</v>
      </c>
      <c r="D156" s="46">
        <v>64500</v>
      </c>
      <c r="E156" s="46">
        <v>64500</v>
      </c>
      <c r="F156" s="46">
        <v>64500</v>
      </c>
      <c r="G156" s="46">
        <v>64500</v>
      </c>
      <c r="H156" s="46">
        <v>64500</v>
      </c>
      <c r="I156" s="46">
        <v>64500</v>
      </c>
      <c r="J156" s="46">
        <v>64500</v>
      </c>
      <c r="K156" s="46">
        <v>64500</v>
      </c>
      <c r="L156" s="46">
        <v>64500</v>
      </c>
      <c r="M156" s="46">
        <v>64500</v>
      </c>
      <c r="N156" s="46">
        <v>64500</v>
      </c>
      <c r="O156" s="46">
        <f t="shared" si="7"/>
        <v>774000</v>
      </c>
      <c r="P156" s="58"/>
      <c r="Q156" s="58"/>
      <c r="R156" s="58"/>
      <c r="S156" s="58"/>
      <c r="T156" s="58"/>
      <c r="U156" s="58"/>
      <c r="V156" s="58"/>
    </row>
    <row r="157" spans="1:22">
      <c r="A157" s="74">
        <v>2224</v>
      </c>
      <c r="B157" s="74" t="s">
        <v>310</v>
      </c>
      <c r="C157" s="46">
        <v>152000</v>
      </c>
      <c r="D157" s="46">
        <v>152000</v>
      </c>
      <c r="E157" s="46">
        <v>152000</v>
      </c>
      <c r="F157" s="46">
        <v>152000</v>
      </c>
      <c r="G157" s="46">
        <v>152000</v>
      </c>
      <c r="H157" s="46">
        <v>152000</v>
      </c>
      <c r="I157" s="46">
        <v>152000</v>
      </c>
      <c r="J157" s="46">
        <v>152000</v>
      </c>
      <c r="K157" s="46">
        <v>152000</v>
      </c>
      <c r="L157" s="46">
        <v>152000</v>
      </c>
      <c r="M157" s="46">
        <v>152000</v>
      </c>
      <c r="N157" s="46">
        <v>152000</v>
      </c>
      <c r="O157" s="46">
        <f t="shared" si="7"/>
        <v>1824000</v>
      </c>
      <c r="P157" s="58"/>
      <c r="Q157" s="58"/>
      <c r="R157" s="58"/>
      <c r="S157" s="58"/>
      <c r="T157" s="58"/>
      <c r="U157" s="58"/>
      <c r="V157" s="58"/>
    </row>
    <row r="158" spans="1:22">
      <c r="A158" s="74">
        <v>2225</v>
      </c>
      <c r="B158" s="74" t="s">
        <v>311</v>
      </c>
      <c r="C158" s="46">
        <v>250000</v>
      </c>
      <c r="D158" s="46">
        <v>250000</v>
      </c>
      <c r="E158" s="46">
        <v>250000</v>
      </c>
      <c r="F158" s="46">
        <v>250000</v>
      </c>
      <c r="G158" s="46">
        <v>250000</v>
      </c>
      <c r="H158" s="46">
        <v>250000</v>
      </c>
      <c r="I158" s="46">
        <v>250000</v>
      </c>
      <c r="J158" s="46">
        <v>250000</v>
      </c>
      <c r="K158" s="46">
        <v>250000</v>
      </c>
      <c r="L158" s="46">
        <v>250000</v>
      </c>
      <c r="M158" s="46">
        <v>250000</v>
      </c>
      <c r="N158" s="46">
        <v>250000</v>
      </c>
      <c r="O158" s="46">
        <f t="shared" si="7"/>
        <v>3000000</v>
      </c>
      <c r="P158" s="58"/>
      <c r="Q158" s="58"/>
      <c r="R158" s="58"/>
      <c r="S158" s="58"/>
      <c r="T158" s="58"/>
      <c r="U158" s="58"/>
      <c r="V158" s="58"/>
    </row>
    <row r="159" spans="1:22">
      <c r="A159" s="74">
        <v>2226</v>
      </c>
      <c r="B159" s="74" t="s">
        <v>312</v>
      </c>
      <c r="C159" s="46">
        <v>3500</v>
      </c>
      <c r="D159" s="46">
        <v>3500</v>
      </c>
      <c r="E159" s="46">
        <v>3500</v>
      </c>
      <c r="F159" s="46">
        <v>3500</v>
      </c>
      <c r="G159" s="46">
        <v>3500</v>
      </c>
      <c r="H159" s="46">
        <v>3500</v>
      </c>
      <c r="I159" s="46">
        <v>3500</v>
      </c>
      <c r="J159" s="46">
        <v>3500</v>
      </c>
      <c r="K159" s="46">
        <v>3500</v>
      </c>
      <c r="L159" s="46">
        <v>3500</v>
      </c>
      <c r="M159" s="46">
        <v>3500</v>
      </c>
      <c r="N159" s="46">
        <v>3500</v>
      </c>
      <c r="O159" s="46">
        <f t="shared" si="7"/>
        <v>42000</v>
      </c>
      <c r="P159" s="58"/>
      <c r="Q159" s="58"/>
      <c r="R159" s="58"/>
      <c r="S159" s="58"/>
      <c r="T159" s="58"/>
      <c r="U159" s="58"/>
      <c r="V159" s="58"/>
    </row>
    <row r="160" spans="1:22">
      <c r="A160" s="74">
        <v>2386</v>
      </c>
      <c r="B160" s="74" t="s">
        <v>313</v>
      </c>
      <c r="C160" s="46">
        <v>89076.004499999995</v>
      </c>
      <c r="D160" s="46">
        <v>320117.99400000006</v>
      </c>
      <c r="E160" s="46">
        <v>158949</v>
      </c>
      <c r="F160" s="46">
        <v>137028.43350000001</v>
      </c>
      <c r="G160" s="46">
        <v>165236.46300000002</v>
      </c>
      <c r="H160" s="46">
        <v>149717.80950000003</v>
      </c>
      <c r="I160" s="46">
        <v>190198.51200000002</v>
      </c>
      <c r="J160" s="46">
        <v>324895.97700000001</v>
      </c>
      <c r="K160" s="46">
        <v>187733.8155</v>
      </c>
      <c r="L160" s="46">
        <v>97020</v>
      </c>
      <c r="M160" s="46">
        <v>120303.56100000002</v>
      </c>
      <c r="N160" s="46">
        <v>117521.65950000001</v>
      </c>
      <c r="O160" s="46">
        <f t="shared" si="7"/>
        <v>2057799.2295000001</v>
      </c>
      <c r="P160" s="58"/>
      <c r="Q160" s="58"/>
      <c r="R160" s="58"/>
      <c r="S160" s="58"/>
      <c r="T160" s="58"/>
      <c r="U160" s="58"/>
      <c r="V160" s="58"/>
    </row>
    <row r="161" spans="1:22">
      <c r="A161" s="74">
        <v>2387</v>
      </c>
      <c r="B161" s="74" t="s">
        <v>314</v>
      </c>
      <c r="C161" s="46">
        <v>0</v>
      </c>
      <c r="D161" s="46">
        <v>0</v>
      </c>
      <c r="E161" s="46">
        <v>0</v>
      </c>
      <c r="F161" s="46">
        <v>0</v>
      </c>
      <c r="G161" s="46">
        <v>0</v>
      </c>
      <c r="H161" s="46">
        <v>0</v>
      </c>
      <c r="I161" s="46">
        <v>0</v>
      </c>
      <c r="J161" s="46">
        <v>0</v>
      </c>
      <c r="K161" s="46">
        <v>0</v>
      </c>
      <c r="L161" s="46">
        <v>0</v>
      </c>
      <c r="M161" s="46">
        <v>0</v>
      </c>
      <c r="N161" s="46">
        <v>3675</v>
      </c>
      <c r="O161" s="46">
        <f t="shared" si="7"/>
        <v>3675</v>
      </c>
      <c r="P161" s="58"/>
      <c r="Q161" s="58"/>
      <c r="R161" s="58"/>
      <c r="S161" s="58"/>
      <c r="T161" s="58"/>
      <c r="U161" s="58"/>
      <c r="V161" s="58"/>
    </row>
    <row r="162" spans="1:22">
      <c r="A162" s="74">
        <v>2388</v>
      </c>
      <c r="B162" s="74" t="s">
        <v>315</v>
      </c>
      <c r="C162" s="46">
        <v>0</v>
      </c>
      <c r="D162" s="46">
        <v>0</v>
      </c>
      <c r="E162" s="46">
        <v>5000</v>
      </c>
      <c r="F162" s="46">
        <v>34898</v>
      </c>
      <c r="G162" s="46">
        <v>3500</v>
      </c>
      <c r="H162" s="46">
        <v>6000</v>
      </c>
      <c r="I162" s="46">
        <v>10000</v>
      </c>
      <c r="J162" s="46">
        <v>4500</v>
      </c>
      <c r="K162" s="46">
        <v>3000</v>
      </c>
      <c r="L162" s="46">
        <v>6000</v>
      </c>
      <c r="M162" s="46">
        <v>0</v>
      </c>
      <c r="N162" s="46">
        <v>3000</v>
      </c>
      <c r="O162" s="46">
        <f t="shared" si="7"/>
        <v>75898</v>
      </c>
      <c r="P162" s="58"/>
      <c r="Q162" s="58"/>
      <c r="R162" s="58"/>
      <c r="S162" s="58"/>
      <c r="T162" s="58"/>
      <c r="U162" s="58"/>
      <c r="V162" s="58"/>
    </row>
    <row r="163" spans="1:22">
      <c r="A163" s="74">
        <v>2612</v>
      </c>
      <c r="B163" s="74" t="s">
        <v>316</v>
      </c>
      <c r="C163" s="46">
        <v>34333.200000000004</v>
      </c>
      <c r="D163" s="46">
        <v>29841.933000000001</v>
      </c>
      <c r="E163" s="46">
        <v>40621.405000000006</v>
      </c>
      <c r="F163" s="46">
        <v>26294.367000000002</v>
      </c>
      <c r="G163" s="46">
        <v>40833.859000000004</v>
      </c>
      <c r="H163" s="46">
        <v>38792.743000000002</v>
      </c>
      <c r="I163" s="46">
        <v>37792.480000000003</v>
      </c>
      <c r="J163" s="46">
        <v>36692.348000000005</v>
      </c>
      <c r="K163" s="46">
        <v>31978.383329471915</v>
      </c>
      <c r="L163" s="46">
        <v>30169.751323106022</v>
      </c>
      <c r="M163" s="46">
        <v>31245.200990343095</v>
      </c>
      <c r="N163" s="46">
        <v>19992.278392058724</v>
      </c>
      <c r="O163" s="46">
        <f t="shared" si="7"/>
        <v>398587.9490349798</v>
      </c>
      <c r="P163" s="58"/>
      <c r="Q163" s="58"/>
      <c r="R163" s="58"/>
      <c r="S163" s="58"/>
      <c r="T163" s="58"/>
      <c r="U163" s="58"/>
      <c r="V163" s="58"/>
    </row>
    <row r="164" spans="1:22">
      <c r="A164" s="74">
        <v>2712</v>
      </c>
      <c r="B164" s="74" t="s">
        <v>317</v>
      </c>
      <c r="C164" s="46">
        <v>0</v>
      </c>
      <c r="D164" s="46">
        <v>0</v>
      </c>
      <c r="E164" s="46">
        <v>204750</v>
      </c>
      <c r="F164" s="46">
        <v>0</v>
      </c>
      <c r="G164" s="46">
        <v>0</v>
      </c>
      <c r="H164" s="46">
        <v>0</v>
      </c>
      <c r="I164" s="46">
        <v>0</v>
      </c>
      <c r="J164" s="46">
        <v>0</v>
      </c>
      <c r="K164" s="46">
        <v>4200</v>
      </c>
      <c r="L164" s="46">
        <v>0</v>
      </c>
      <c r="M164" s="46">
        <v>0</v>
      </c>
      <c r="N164" s="46">
        <v>0</v>
      </c>
      <c r="O164" s="46">
        <f t="shared" si="7"/>
        <v>208950</v>
      </c>
      <c r="P164" s="58"/>
      <c r="Q164" s="58"/>
      <c r="R164" s="58"/>
      <c r="S164" s="58"/>
      <c r="T164" s="58"/>
      <c r="U164" s="58"/>
      <c r="V164" s="58"/>
    </row>
    <row r="165" spans="1:22">
      <c r="A165" s="74">
        <v>3111</v>
      </c>
      <c r="B165" s="74" t="s">
        <v>318</v>
      </c>
      <c r="C165" s="46">
        <v>90000</v>
      </c>
      <c r="D165" s="46">
        <v>90000</v>
      </c>
      <c r="E165" s="46">
        <v>90000</v>
      </c>
      <c r="F165" s="46">
        <v>90000</v>
      </c>
      <c r="G165" s="46">
        <v>90000</v>
      </c>
      <c r="H165" s="46">
        <v>90000</v>
      </c>
      <c r="I165" s="46">
        <v>90000</v>
      </c>
      <c r="J165" s="46">
        <v>90000</v>
      </c>
      <c r="K165" s="46">
        <v>90000</v>
      </c>
      <c r="L165" s="46">
        <v>90000</v>
      </c>
      <c r="M165" s="46">
        <v>90000</v>
      </c>
      <c r="N165" s="46">
        <v>90000</v>
      </c>
      <c r="O165" s="46">
        <f t="shared" si="7"/>
        <v>1080000</v>
      </c>
      <c r="P165" s="58"/>
      <c r="Q165" s="58"/>
      <c r="R165" s="58"/>
      <c r="S165" s="58"/>
      <c r="T165" s="58"/>
      <c r="U165" s="58"/>
      <c r="V165" s="58"/>
    </row>
    <row r="166" spans="1:22">
      <c r="A166" s="74">
        <v>3162</v>
      </c>
      <c r="B166" s="74" t="s">
        <v>319</v>
      </c>
      <c r="C166" s="46">
        <v>0</v>
      </c>
      <c r="D166" s="46">
        <v>0</v>
      </c>
      <c r="E166" s="46">
        <v>0</v>
      </c>
      <c r="F166" s="46">
        <v>9500</v>
      </c>
      <c r="G166" s="46">
        <v>0</v>
      </c>
      <c r="H166" s="46">
        <v>0</v>
      </c>
      <c r="I166" s="46">
        <v>0</v>
      </c>
      <c r="J166" s="46">
        <v>0</v>
      </c>
      <c r="K166" s="46">
        <v>0</v>
      </c>
      <c r="L166" s="46">
        <v>0</v>
      </c>
      <c r="M166" s="46">
        <v>0</v>
      </c>
      <c r="N166" s="46">
        <v>0</v>
      </c>
      <c r="O166" s="46">
        <f t="shared" si="7"/>
        <v>9500</v>
      </c>
      <c r="P166" s="58"/>
      <c r="Q166" s="58"/>
      <c r="R166" s="58"/>
      <c r="S166" s="58"/>
      <c r="T166" s="58"/>
      <c r="U166" s="58"/>
      <c r="V166" s="58"/>
    </row>
    <row r="167" spans="1:22" ht="26.25">
      <c r="A167" s="74">
        <v>3261</v>
      </c>
      <c r="B167" s="74" t="s">
        <v>352</v>
      </c>
      <c r="C167" s="46">
        <v>197200</v>
      </c>
      <c r="D167" s="46">
        <v>0</v>
      </c>
      <c r="E167" s="46">
        <v>0</v>
      </c>
      <c r="F167" s="46">
        <v>0</v>
      </c>
      <c r="G167" s="46">
        <v>0</v>
      </c>
      <c r="H167" s="46">
        <v>0</v>
      </c>
      <c r="I167" s="46">
        <v>0</v>
      </c>
      <c r="J167" s="46">
        <v>0</v>
      </c>
      <c r="K167" s="46">
        <v>208800</v>
      </c>
      <c r="L167" s="46">
        <v>104400</v>
      </c>
      <c r="M167" s="46">
        <v>104400</v>
      </c>
      <c r="N167" s="46">
        <v>104400</v>
      </c>
      <c r="O167" s="46">
        <f t="shared" si="7"/>
        <v>719200</v>
      </c>
      <c r="P167" s="58"/>
      <c r="Q167" s="58"/>
      <c r="R167" s="58"/>
      <c r="S167" s="58"/>
      <c r="T167" s="58"/>
      <c r="U167" s="58"/>
      <c r="V167" s="58"/>
    </row>
    <row r="168" spans="1:22">
      <c r="A168" s="74">
        <v>3273</v>
      </c>
      <c r="B168" s="74" t="s">
        <v>321</v>
      </c>
      <c r="C168" s="46">
        <v>0</v>
      </c>
      <c r="D168" s="46">
        <v>0</v>
      </c>
      <c r="E168" s="46">
        <v>0</v>
      </c>
      <c r="F168" s="46">
        <v>0</v>
      </c>
      <c r="G168" s="46">
        <v>121777.03650000002</v>
      </c>
      <c r="H168" s="46">
        <v>0</v>
      </c>
      <c r="I168" s="46">
        <v>0</v>
      </c>
      <c r="J168" s="46">
        <v>0</v>
      </c>
      <c r="K168" s="46">
        <v>0</v>
      </c>
      <c r="L168" s="46">
        <v>0</v>
      </c>
      <c r="M168" s="46">
        <v>0</v>
      </c>
      <c r="N168" s="46">
        <v>0</v>
      </c>
      <c r="O168" s="46">
        <f t="shared" si="7"/>
        <v>121777.03650000002</v>
      </c>
      <c r="P168" s="58"/>
      <c r="Q168" s="58"/>
      <c r="R168" s="58"/>
      <c r="S168" s="58"/>
      <c r="T168" s="58"/>
      <c r="U168" s="58"/>
      <c r="V168" s="58"/>
    </row>
    <row r="169" spans="1:22">
      <c r="A169" s="74">
        <v>3341</v>
      </c>
      <c r="B169" s="74" t="s">
        <v>252</v>
      </c>
      <c r="C169" s="46">
        <v>2200</v>
      </c>
      <c r="D169" s="46">
        <v>2200</v>
      </c>
      <c r="E169" s="46">
        <v>2200</v>
      </c>
      <c r="F169" s="46">
        <v>2200</v>
      </c>
      <c r="G169" s="46">
        <v>2200</v>
      </c>
      <c r="H169" s="46">
        <v>2200</v>
      </c>
      <c r="I169" s="46">
        <v>2200</v>
      </c>
      <c r="J169" s="46">
        <v>2200</v>
      </c>
      <c r="K169" s="46">
        <v>2200</v>
      </c>
      <c r="L169" s="46">
        <v>2200</v>
      </c>
      <c r="M169" s="46">
        <v>2200</v>
      </c>
      <c r="N169" s="46">
        <v>2200</v>
      </c>
      <c r="O169" s="46">
        <f t="shared" si="7"/>
        <v>26400</v>
      </c>
      <c r="P169" s="58"/>
      <c r="Q169" s="58"/>
      <c r="R169" s="58"/>
      <c r="S169" s="58"/>
      <c r="T169" s="58"/>
      <c r="U169" s="58"/>
      <c r="V169" s="58"/>
    </row>
    <row r="170" spans="1:22">
      <c r="A170" s="74">
        <v>3441</v>
      </c>
      <c r="B170" s="74" t="s">
        <v>323</v>
      </c>
      <c r="C170" s="46">
        <v>19522.020000000004</v>
      </c>
      <c r="D170" s="46">
        <v>0</v>
      </c>
      <c r="E170" s="46">
        <v>8484.5670000000009</v>
      </c>
      <c r="F170" s="46">
        <v>45601.321500000005</v>
      </c>
      <c r="G170" s="46">
        <v>0</v>
      </c>
      <c r="H170" s="46">
        <v>0</v>
      </c>
      <c r="I170" s="46">
        <v>95287.5</v>
      </c>
      <c r="J170" s="46">
        <v>72853.294500000004</v>
      </c>
      <c r="K170" s="46">
        <v>8865.5909939921967</v>
      </c>
      <c r="L170" s="46">
        <v>0</v>
      </c>
      <c r="M170" s="46">
        <v>35441.37003766276</v>
      </c>
      <c r="N170" s="46">
        <v>0</v>
      </c>
      <c r="O170" s="46">
        <f t="shared" si="7"/>
        <v>286055.664031655</v>
      </c>
      <c r="P170" s="58"/>
      <c r="Q170" s="58"/>
      <c r="R170" s="58"/>
      <c r="S170" s="58"/>
      <c r="T170" s="58"/>
      <c r="U170" s="58"/>
      <c r="V170" s="58"/>
    </row>
    <row r="171" spans="1:22">
      <c r="A171" s="74">
        <v>3511</v>
      </c>
      <c r="B171" s="67" t="s">
        <v>261</v>
      </c>
      <c r="C171" s="46">
        <v>50000</v>
      </c>
      <c r="D171" s="46">
        <v>50000</v>
      </c>
      <c r="E171" s="46">
        <v>50000</v>
      </c>
      <c r="F171" s="46">
        <v>50000</v>
      </c>
      <c r="G171" s="46">
        <v>50000</v>
      </c>
      <c r="H171" s="46">
        <v>50000</v>
      </c>
      <c r="I171" s="46">
        <v>50000</v>
      </c>
      <c r="J171" s="46">
        <v>50000</v>
      </c>
      <c r="K171" s="46">
        <v>50000</v>
      </c>
      <c r="L171" s="46">
        <v>50000</v>
      </c>
      <c r="M171" s="46">
        <v>50000</v>
      </c>
      <c r="N171" s="46">
        <v>50000</v>
      </c>
      <c r="O171" s="46">
        <f t="shared" si="7"/>
        <v>600000</v>
      </c>
      <c r="P171" s="58"/>
      <c r="Q171" s="58"/>
      <c r="R171" s="58"/>
      <c r="S171" s="58"/>
      <c r="T171" s="58"/>
      <c r="U171" s="58"/>
      <c r="V171" s="58"/>
    </row>
    <row r="172" spans="1:22">
      <c r="A172" s="74">
        <v>3514</v>
      </c>
      <c r="B172" s="74" t="s">
        <v>324</v>
      </c>
      <c r="C172" s="46">
        <v>225000</v>
      </c>
      <c r="D172" s="46">
        <v>225000</v>
      </c>
      <c r="E172" s="46">
        <v>125000</v>
      </c>
      <c r="F172" s="46">
        <v>25000</v>
      </c>
      <c r="G172" s="46">
        <v>25000</v>
      </c>
      <c r="H172" s="46">
        <v>25000</v>
      </c>
      <c r="I172" s="46">
        <v>25000</v>
      </c>
      <c r="J172" s="46">
        <v>25000</v>
      </c>
      <c r="K172" s="46">
        <v>25000</v>
      </c>
      <c r="L172" s="46">
        <v>25000</v>
      </c>
      <c r="M172" s="46">
        <v>25000</v>
      </c>
      <c r="N172" s="46">
        <v>25000</v>
      </c>
      <c r="O172" s="46">
        <f t="shared" si="7"/>
        <v>800000</v>
      </c>
      <c r="P172" s="58"/>
      <c r="Q172" s="58"/>
      <c r="R172" s="58"/>
      <c r="S172" s="58"/>
      <c r="T172" s="58"/>
      <c r="U172" s="58"/>
      <c r="V172" s="58"/>
    </row>
    <row r="173" spans="1:22">
      <c r="A173" s="74">
        <v>3551</v>
      </c>
      <c r="B173" s="74" t="s">
        <v>325</v>
      </c>
      <c r="C173" s="46">
        <v>20000</v>
      </c>
      <c r="D173" s="46">
        <v>20000</v>
      </c>
      <c r="E173" s="46">
        <v>20000</v>
      </c>
      <c r="F173" s="46">
        <v>20000</v>
      </c>
      <c r="G173" s="46">
        <v>20000</v>
      </c>
      <c r="H173" s="46">
        <v>20000</v>
      </c>
      <c r="I173" s="46">
        <v>20000</v>
      </c>
      <c r="J173" s="46">
        <v>20000</v>
      </c>
      <c r="K173" s="46">
        <v>20000</v>
      </c>
      <c r="L173" s="46">
        <v>20000</v>
      </c>
      <c r="M173" s="46">
        <v>20000</v>
      </c>
      <c r="N173" s="46">
        <v>20000</v>
      </c>
      <c r="O173" s="46">
        <f t="shared" si="7"/>
        <v>240000</v>
      </c>
      <c r="P173" s="58"/>
      <c r="Q173" s="58"/>
      <c r="R173" s="58"/>
      <c r="S173" s="58"/>
      <c r="T173" s="58"/>
      <c r="U173" s="58"/>
      <c r="V173" s="58"/>
    </row>
    <row r="174" spans="1:22">
      <c r="A174" s="74">
        <v>3571</v>
      </c>
      <c r="B174" s="74" t="s">
        <v>287</v>
      </c>
      <c r="C174" s="46">
        <v>15000</v>
      </c>
      <c r="D174" s="46">
        <v>15000</v>
      </c>
      <c r="E174" s="46">
        <v>15000</v>
      </c>
      <c r="F174" s="46">
        <v>15000</v>
      </c>
      <c r="G174" s="46">
        <v>15000</v>
      </c>
      <c r="H174" s="46">
        <v>15000</v>
      </c>
      <c r="I174" s="46">
        <v>15000</v>
      </c>
      <c r="J174" s="46">
        <v>15000</v>
      </c>
      <c r="K174" s="46">
        <v>15000</v>
      </c>
      <c r="L174" s="46">
        <v>15000</v>
      </c>
      <c r="M174" s="46">
        <v>15000</v>
      </c>
      <c r="N174" s="46">
        <v>15000</v>
      </c>
      <c r="O174" s="46">
        <f t="shared" si="7"/>
        <v>180000</v>
      </c>
      <c r="P174" s="58"/>
      <c r="Q174" s="58"/>
      <c r="R174" s="58"/>
      <c r="S174" s="58"/>
      <c r="T174" s="58"/>
      <c r="U174" s="58"/>
      <c r="V174" s="58"/>
    </row>
    <row r="175" spans="1:22">
      <c r="A175" s="74">
        <v>3622</v>
      </c>
      <c r="B175" s="74" t="s">
        <v>326</v>
      </c>
      <c r="C175" s="46">
        <v>18472.060000000001</v>
      </c>
      <c r="D175" s="46">
        <v>5778.31</v>
      </c>
      <c r="E175" s="46">
        <v>67443.320000000007</v>
      </c>
      <c r="F175" s="46">
        <v>1663.62</v>
      </c>
      <c r="G175" s="46">
        <v>41066.44</v>
      </c>
      <c r="H175" s="46">
        <v>23388.14</v>
      </c>
      <c r="I175" s="46">
        <v>8443.0300000000007</v>
      </c>
      <c r="J175" s="46">
        <v>70306.960000000006</v>
      </c>
      <c r="K175" s="46">
        <v>103039.86</v>
      </c>
      <c r="L175" s="46">
        <v>36750</v>
      </c>
      <c r="M175" s="46">
        <v>15750</v>
      </c>
      <c r="N175" s="46">
        <v>15750</v>
      </c>
      <c r="O175" s="46">
        <f t="shared" si="7"/>
        <v>407851.74</v>
      </c>
      <c r="P175" s="58"/>
      <c r="Q175" s="58"/>
      <c r="R175" s="58"/>
      <c r="S175" s="58"/>
      <c r="T175" s="58"/>
      <c r="U175" s="58"/>
      <c r="V175" s="58"/>
    </row>
    <row r="176" spans="1:22">
      <c r="A176" s="74">
        <v>3623</v>
      </c>
      <c r="B176" s="74" t="s">
        <v>327</v>
      </c>
      <c r="C176" s="46">
        <v>33019</v>
      </c>
      <c r="D176" s="46">
        <v>33019</v>
      </c>
      <c r="E176" s="46">
        <v>37085.4</v>
      </c>
      <c r="F176" s="46">
        <v>124370.79</v>
      </c>
      <c r="G176" s="46">
        <v>187457.49</v>
      </c>
      <c r="H176" s="46">
        <v>350681.79</v>
      </c>
      <c r="I176" s="46">
        <v>245830.31</v>
      </c>
      <c r="J176" s="46">
        <v>188335.22</v>
      </c>
      <c r="K176" s="46">
        <v>314754</v>
      </c>
      <c r="L176" s="46">
        <v>174256.84</v>
      </c>
      <c r="M176" s="46">
        <v>214664.54</v>
      </c>
      <c r="N176" s="46">
        <v>111540.16</v>
      </c>
      <c r="O176" s="46">
        <f t="shared" si="7"/>
        <v>2015014.54</v>
      </c>
      <c r="P176" s="58"/>
      <c r="Q176" s="58"/>
      <c r="R176" s="58"/>
      <c r="S176" s="58"/>
      <c r="T176" s="58"/>
      <c r="U176" s="58"/>
      <c r="V176" s="58"/>
    </row>
    <row r="177" spans="1:22">
      <c r="A177" s="74">
        <v>3625</v>
      </c>
      <c r="B177" s="74" t="s">
        <v>362</v>
      </c>
      <c r="C177" s="46">
        <v>14007</v>
      </c>
      <c r="D177" s="46">
        <v>17982.55</v>
      </c>
      <c r="E177" s="46">
        <v>5368.7</v>
      </c>
      <c r="F177" s="46">
        <v>3500</v>
      </c>
      <c r="G177" s="46">
        <v>5481</v>
      </c>
      <c r="H177" s="46">
        <v>2740.5</v>
      </c>
      <c r="I177" s="46">
        <v>3500</v>
      </c>
      <c r="J177" s="46">
        <v>2100</v>
      </c>
      <c r="K177" s="46">
        <v>3500</v>
      </c>
      <c r="L177" s="46">
        <v>2100</v>
      </c>
      <c r="M177" s="46">
        <v>2100</v>
      </c>
      <c r="N177" s="46">
        <v>2100</v>
      </c>
      <c r="O177" s="46">
        <f t="shared" si="7"/>
        <v>64479.75</v>
      </c>
      <c r="P177" s="58"/>
      <c r="Q177" s="58"/>
      <c r="R177" s="58"/>
      <c r="S177" s="58"/>
      <c r="T177" s="58"/>
      <c r="U177" s="58"/>
      <c r="V177" s="58"/>
    </row>
    <row r="178" spans="1:22">
      <c r="A178" s="74">
        <v>3814</v>
      </c>
      <c r="B178" s="74" t="s">
        <v>330</v>
      </c>
      <c r="C178" s="46">
        <v>7750.58</v>
      </c>
      <c r="D178" s="46">
        <v>38392.33</v>
      </c>
      <c r="E178" s="46">
        <v>5602.8</v>
      </c>
      <c r="F178" s="46">
        <v>100000</v>
      </c>
      <c r="G178" s="46">
        <v>15152.34</v>
      </c>
      <c r="H178" s="46">
        <v>32957.729999999996</v>
      </c>
      <c r="I178" s="46">
        <v>33075</v>
      </c>
      <c r="J178" s="46">
        <v>33075</v>
      </c>
      <c r="K178" s="46">
        <v>115500</v>
      </c>
      <c r="L178" s="46">
        <v>66150</v>
      </c>
      <c r="M178" s="46">
        <v>66150</v>
      </c>
      <c r="N178" s="46">
        <v>173250</v>
      </c>
      <c r="O178" s="46">
        <f>SUM(C178:N178)</f>
        <v>687055.78</v>
      </c>
      <c r="P178" s="58"/>
      <c r="Q178" s="58"/>
      <c r="R178" s="58"/>
      <c r="S178" s="58"/>
      <c r="T178" s="58"/>
      <c r="U178" s="58"/>
      <c r="V178" s="58"/>
    </row>
    <row r="179" spans="1:22">
      <c r="A179" s="74">
        <v>3815</v>
      </c>
      <c r="B179" s="74" t="s">
        <v>331</v>
      </c>
      <c r="C179" s="46">
        <v>2038.09</v>
      </c>
      <c r="D179" s="46">
        <v>2156.38</v>
      </c>
      <c r="E179" s="46">
        <v>3281.25</v>
      </c>
      <c r="F179" s="46">
        <v>4186.6000000000004</v>
      </c>
      <c r="G179" s="46">
        <v>2038.09</v>
      </c>
      <c r="H179" s="46">
        <v>2038.09</v>
      </c>
      <c r="I179" s="46">
        <v>2594.7600000000002</v>
      </c>
      <c r="J179" s="46">
        <v>4200</v>
      </c>
      <c r="K179" s="46">
        <v>4200</v>
      </c>
      <c r="L179" s="46">
        <v>4200</v>
      </c>
      <c r="M179" s="46">
        <v>4200</v>
      </c>
      <c r="N179" s="46">
        <v>4200</v>
      </c>
      <c r="O179" s="46">
        <f t="shared" si="7"/>
        <v>39333.26</v>
      </c>
      <c r="P179" s="58"/>
      <c r="Q179" s="58"/>
      <c r="R179" s="58"/>
      <c r="S179" s="58"/>
      <c r="T179" s="58"/>
      <c r="U179" s="58"/>
      <c r="V179" s="58"/>
    </row>
    <row r="180" spans="1:22">
      <c r="A180" s="74">
        <v>3923</v>
      </c>
      <c r="B180" s="74" t="s">
        <v>377</v>
      </c>
      <c r="C180" s="46">
        <v>0</v>
      </c>
      <c r="D180" s="46">
        <v>3250</v>
      </c>
      <c r="E180" s="46">
        <v>7000</v>
      </c>
      <c r="F180" s="46">
        <v>0</v>
      </c>
      <c r="G180" s="46">
        <v>0</v>
      </c>
      <c r="H180" s="46">
        <v>0</v>
      </c>
      <c r="I180" s="46">
        <v>3250</v>
      </c>
      <c r="J180" s="46">
        <v>0</v>
      </c>
      <c r="K180" s="46">
        <v>0</v>
      </c>
      <c r="L180" s="46">
        <v>0</v>
      </c>
      <c r="M180" s="46">
        <v>0</v>
      </c>
      <c r="N180" s="46">
        <v>0</v>
      </c>
      <c r="O180" s="46">
        <f t="shared" si="7"/>
        <v>13500</v>
      </c>
      <c r="P180" s="58"/>
      <c r="Q180" s="58"/>
      <c r="R180" s="58"/>
      <c r="S180" s="58"/>
      <c r="T180" s="58"/>
      <c r="U180" s="58"/>
      <c r="V180" s="58"/>
    </row>
    <row r="181" spans="1:22">
      <c r="A181" s="74">
        <v>3924</v>
      </c>
      <c r="B181" s="74" t="s">
        <v>335</v>
      </c>
      <c r="C181" s="46">
        <v>0</v>
      </c>
      <c r="D181" s="46">
        <v>0</v>
      </c>
      <c r="E181" s="46">
        <v>0</v>
      </c>
      <c r="F181" s="46">
        <v>0</v>
      </c>
      <c r="G181" s="46">
        <v>10000</v>
      </c>
      <c r="H181" s="46">
        <v>0</v>
      </c>
      <c r="I181" s="46">
        <v>0</v>
      </c>
      <c r="J181" s="46">
        <v>0</v>
      </c>
      <c r="K181" s="46">
        <v>0</v>
      </c>
      <c r="L181" s="46">
        <v>0</v>
      </c>
      <c r="M181" s="46">
        <v>0</v>
      </c>
      <c r="N181" s="46">
        <v>0</v>
      </c>
      <c r="O181" s="46">
        <f t="shared" si="7"/>
        <v>10000</v>
      </c>
      <c r="P181" s="58"/>
      <c r="Q181" s="58"/>
      <c r="R181" s="58"/>
      <c r="S181" s="58"/>
      <c r="T181" s="58"/>
      <c r="U181" s="58"/>
      <c r="V181" s="58"/>
    </row>
    <row r="182" spans="1:22">
      <c r="A182" s="74">
        <v>3981</v>
      </c>
      <c r="B182" s="74" t="s">
        <v>336</v>
      </c>
      <c r="C182" s="46">
        <v>47479.950000000004</v>
      </c>
      <c r="D182" s="46">
        <v>26301.45</v>
      </c>
      <c r="E182" s="46">
        <v>26301.45</v>
      </c>
      <c r="F182" s="46">
        <v>26301.45</v>
      </c>
      <c r="G182" s="46">
        <v>40294.800000000003</v>
      </c>
      <c r="H182" s="46">
        <v>24501.75</v>
      </c>
      <c r="I182" s="46">
        <v>26301.45</v>
      </c>
      <c r="J182" s="46">
        <v>29453.077499999999</v>
      </c>
      <c r="K182" s="46">
        <v>26301.45</v>
      </c>
      <c r="L182" s="46">
        <v>31168.400042174064</v>
      </c>
      <c r="M182" s="46">
        <v>25632.374494296448</v>
      </c>
      <c r="N182" s="46">
        <v>26301.45</v>
      </c>
      <c r="O182" s="46">
        <f t="shared" si="7"/>
        <v>356339.0520364705</v>
      </c>
      <c r="P182" s="58"/>
      <c r="Q182" s="58"/>
      <c r="R182" s="58"/>
      <c r="S182" s="58"/>
      <c r="T182" s="58"/>
      <c r="U182" s="58"/>
      <c r="V182" s="58"/>
    </row>
    <row r="183" spans="1:22">
      <c r="A183" s="74">
        <v>3993</v>
      </c>
      <c r="B183" s="74" t="s">
        <v>337</v>
      </c>
      <c r="C183" s="46">
        <v>5000</v>
      </c>
      <c r="D183" s="46">
        <v>5000</v>
      </c>
      <c r="E183" s="46">
        <v>5000</v>
      </c>
      <c r="F183" s="46">
        <v>5000</v>
      </c>
      <c r="G183" s="46">
        <v>6000</v>
      </c>
      <c r="H183" s="46">
        <v>6000</v>
      </c>
      <c r="I183" s="46">
        <v>5000</v>
      </c>
      <c r="J183" s="46">
        <v>5000</v>
      </c>
      <c r="K183" s="46">
        <v>8000</v>
      </c>
      <c r="L183" s="46">
        <v>5000</v>
      </c>
      <c r="M183" s="46">
        <v>6000</v>
      </c>
      <c r="N183" s="46">
        <v>6000</v>
      </c>
      <c r="O183" s="46">
        <f t="shared" si="7"/>
        <v>67000</v>
      </c>
      <c r="P183" s="58"/>
      <c r="Q183" s="58"/>
      <c r="R183" s="58"/>
      <c r="S183" s="58"/>
      <c r="T183" s="58"/>
      <c r="U183" s="58"/>
      <c r="V183" s="58"/>
    </row>
    <row r="184" spans="1:22">
      <c r="A184" s="74">
        <v>5410</v>
      </c>
      <c r="B184" s="74" t="s">
        <v>363</v>
      </c>
      <c r="C184" s="46">
        <v>250000</v>
      </c>
      <c r="D184" s="46">
        <v>0</v>
      </c>
      <c r="E184" s="46">
        <v>0</v>
      </c>
      <c r="F184" s="46">
        <v>150000</v>
      </c>
      <c r="G184" s="46">
        <v>150000</v>
      </c>
      <c r="H184" s="46">
        <v>0</v>
      </c>
      <c r="I184" s="46">
        <v>0</v>
      </c>
      <c r="J184" s="46">
        <v>0</v>
      </c>
      <c r="K184" s="46">
        <v>0</v>
      </c>
      <c r="L184" s="46">
        <v>0</v>
      </c>
      <c r="M184" s="46">
        <v>0</v>
      </c>
      <c r="N184" s="46">
        <v>0</v>
      </c>
      <c r="O184" s="46">
        <f t="shared" si="7"/>
        <v>550000</v>
      </c>
      <c r="P184" s="58"/>
      <c r="Q184" s="58"/>
      <c r="R184" s="58"/>
      <c r="S184" s="58"/>
      <c r="T184" s="58"/>
      <c r="U184" s="58"/>
      <c r="V184" s="58"/>
    </row>
    <row r="185" spans="1:22">
      <c r="A185" s="74">
        <v>6122</v>
      </c>
      <c r="B185" s="74" t="s">
        <v>338</v>
      </c>
      <c r="C185" s="46">
        <v>0</v>
      </c>
      <c r="D185" s="46">
        <v>0</v>
      </c>
      <c r="E185" s="46">
        <v>0</v>
      </c>
      <c r="F185" s="46">
        <v>0</v>
      </c>
      <c r="G185" s="46">
        <v>0</v>
      </c>
      <c r="H185" s="46">
        <v>0</v>
      </c>
      <c r="I185" s="46">
        <v>0</v>
      </c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f t="shared" si="7"/>
        <v>0</v>
      </c>
      <c r="P185" s="58"/>
      <c r="Q185" s="58"/>
      <c r="R185" s="58"/>
      <c r="S185" s="58"/>
      <c r="T185" s="58"/>
      <c r="U185" s="58"/>
      <c r="V185" s="58"/>
    </row>
    <row r="186" spans="1:22">
      <c r="A186" s="74">
        <v>6129</v>
      </c>
      <c r="B186" s="74" t="s">
        <v>370</v>
      </c>
      <c r="C186" s="46">
        <v>300000</v>
      </c>
      <c r="D186" s="46">
        <v>0</v>
      </c>
      <c r="E186" s="46">
        <v>0</v>
      </c>
      <c r="F186" s="46">
        <v>0</v>
      </c>
      <c r="G186" s="46">
        <v>0</v>
      </c>
      <c r="H186" s="46">
        <v>0</v>
      </c>
      <c r="I186" s="46">
        <v>0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f t="shared" si="7"/>
        <v>300000</v>
      </c>
      <c r="P186" s="58"/>
      <c r="Q186" s="58"/>
      <c r="R186" s="58"/>
      <c r="S186" s="58"/>
      <c r="T186" s="58"/>
      <c r="U186" s="58"/>
      <c r="V186" s="58"/>
    </row>
    <row r="187" spans="1:22" ht="39">
      <c r="A187" s="74" t="s">
        <v>345</v>
      </c>
      <c r="B187" s="74" t="s">
        <v>304</v>
      </c>
      <c r="C187" s="44">
        <f t="shared" ref="C187:O187" si="8">SUM(C152:C186)</f>
        <v>2074518.0086000003</v>
      </c>
      <c r="D187" s="44">
        <f t="shared" si="8"/>
        <v>1542951.8635</v>
      </c>
      <c r="E187" s="44">
        <f t="shared" si="8"/>
        <v>1587097.5566999998</v>
      </c>
      <c r="F187" s="44">
        <f t="shared" si="8"/>
        <v>1518982.6799000001</v>
      </c>
      <c r="G187" s="44">
        <f t="shared" si="8"/>
        <v>1649522.4563000002</v>
      </c>
      <c r="H187" s="44">
        <f t="shared" si="8"/>
        <v>1504670.7568999999</v>
      </c>
      <c r="I187" s="44">
        <f t="shared" si="8"/>
        <v>1531311.1387</v>
      </c>
      <c r="J187" s="44">
        <f t="shared" si="8"/>
        <v>1650896.1797999998</v>
      </c>
      <c r="K187" s="44">
        <f t="shared" si="8"/>
        <v>1891003.8213237182</v>
      </c>
      <c r="L187" s="44">
        <f t="shared" si="8"/>
        <v>1420614.7808867686</v>
      </c>
      <c r="M187" s="44">
        <f t="shared" si="8"/>
        <v>1489361.4805783187</v>
      </c>
      <c r="N187" s="44">
        <f t="shared" si="8"/>
        <v>1450129.0989632024</v>
      </c>
      <c r="O187" s="44">
        <f t="shared" si="8"/>
        <v>19311059.822152011</v>
      </c>
      <c r="P187" s="58"/>
      <c r="Q187" s="58"/>
      <c r="R187" s="58"/>
      <c r="S187" s="58"/>
      <c r="T187" s="58"/>
      <c r="U187" s="58"/>
      <c r="V187" s="58"/>
    </row>
    <row r="188" spans="1:22">
      <c r="A188" s="73"/>
      <c r="C188" s="44"/>
      <c r="D188" s="46"/>
      <c r="E188" s="46"/>
      <c r="F188" s="46"/>
      <c r="G188" s="74"/>
      <c r="J188" s="46"/>
      <c r="K188" s="46"/>
      <c r="L188" s="46"/>
      <c r="M188" s="46"/>
      <c r="N188" s="46"/>
      <c r="O188" s="46"/>
      <c r="P188" s="58"/>
      <c r="Q188" s="58"/>
      <c r="R188" s="58"/>
      <c r="S188" s="58"/>
      <c r="T188" s="58"/>
      <c r="U188" s="58"/>
      <c r="V188" s="58"/>
    </row>
    <row r="189" spans="1:22">
      <c r="A189" s="40">
        <v>500</v>
      </c>
      <c r="B189" s="65" t="s">
        <v>346</v>
      </c>
      <c r="C189" s="47"/>
      <c r="D189" s="47"/>
      <c r="E189" s="47"/>
      <c r="F189" s="47"/>
      <c r="G189" s="47"/>
      <c r="H189" s="73"/>
      <c r="I189" s="47"/>
      <c r="J189" s="46"/>
      <c r="K189" s="46"/>
      <c r="L189" s="46"/>
      <c r="M189" s="46"/>
      <c r="N189" s="46"/>
      <c r="O189" s="46"/>
      <c r="P189" s="58"/>
      <c r="Q189" s="58"/>
      <c r="R189" s="58"/>
      <c r="S189" s="58"/>
      <c r="T189" s="58"/>
      <c r="U189" s="58"/>
      <c r="V189" s="58"/>
    </row>
    <row r="190" spans="1:22">
      <c r="A190" s="74">
        <v>1131</v>
      </c>
      <c r="B190" s="74" t="s">
        <v>210</v>
      </c>
      <c r="C190" s="46">
        <v>190479.40599999999</v>
      </c>
      <c r="D190" s="46">
        <v>190479.40599999999</v>
      </c>
      <c r="E190" s="46">
        <v>238099.25749999998</v>
      </c>
      <c r="F190" s="46">
        <v>247623.226</v>
      </c>
      <c r="G190" s="46">
        <v>190479.40599999999</v>
      </c>
      <c r="H190" s="46">
        <v>238099.25749999998</v>
      </c>
      <c r="I190" s="46">
        <v>190479.40599999999</v>
      </c>
      <c r="J190" s="46">
        <v>238099.25749999998</v>
      </c>
      <c r="K190" s="46">
        <v>190479.40599999999</v>
      </c>
      <c r="L190" s="46">
        <v>190479.40599999999</v>
      </c>
      <c r="M190" s="46">
        <v>238099.25749999998</v>
      </c>
      <c r="N190" s="46">
        <v>190479.40599999999</v>
      </c>
      <c r="O190" s="46">
        <f>SUM(C190:N190)</f>
        <v>2533376.0979999998</v>
      </c>
      <c r="P190" s="58"/>
      <c r="Q190" s="58"/>
      <c r="R190" s="58"/>
      <c r="S190" s="58"/>
      <c r="T190" s="58"/>
      <c r="U190" s="58"/>
      <c r="V190" s="58"/>
    </row>
    <row r="191" spans="1:22">
      <c r="A191" s="74">
        <v>1322</v>
      </c>
      <c r="B191" s="74" t="s">
        <v>213</v>
      </c>
      <c r="C191" s="46">
        <v>4761.9851499999995</v>
      </c>
      <c r="D191" s="46">
        <v>4761.9851499999995</v>
      </c>
      <c r="E191" s="46">
        <v>5952.4814374999996</v>
      </c>
      <c r="F191" s="46">
        <v>6190.5806499999999</v>
      </c>
      <c r="G191" s="46">
        <v>4761.9851499999995</v>
      </c>
      <c r="H191" s="46">
        <v>5952.4814374999996</v>
      </c>
      <c r="I191" s="46">
        <v>4761.9851499999995</v>
      </c>
      <c r="J191" s="46">
        <v>5952.4814374999996</v>
      </c>
      <c r="K191" s="46">
        <v>4761.9851499999995</v>
      </c>
      <c r="L191" s="46">
        <v>4761.9851499999995</v>
      </c>
      <c r="M191" s="46">
        <v>5952.4814374999996</v>
      </c>
      <c r="N191" s="46">
        <v>4761.9851499999995</v>
      </c>
      <c r="O191" s="46">
        <f t="shared" ref="O191:O212" si="9">SUM(C191:N191)</f>
        <v>63334.402449999994</v>
      </c>
      <c r="P191" s="58"/>
      <c r="Q191" s="58"/>
      <c r="R191" s="58"/>
      <c r="S191" s="58"/>
      <c r="T191" s="58"/>
      <c r="U191" s="58"/>
      <c r="V191" s="58"/>
    </row>
    <row r="192" spans="1:22">
      <c r="A192" s="74">
        <v>1323</v>
      </c>
      <c r="B192" s="74" t="s">
        <v>214</v>
      </c>
      <c r="C192" s="46">
        <v>23225.886000000002</v>
      </c>
      <c r="D192" s="46">
        <v>22827.754800000002</v>
      </c>
      <c r="E192" s="46">
        <v>23923.425600000002</v>
      </c>
      <c r="F192" s="46">
        <v>23923.425600000002</v>
      </c>
      <c r="G192" s="46">
        <v>26222.410800000001</v>
      </c>
      <c r="H192" s="46">
        <v>25517.397600000004</v>
      </c>
      <c r="I192" s="46">
        <v>25750.450799999999</v>
      </c>
      <c r="J192" s="46">
        <v>25750.450799999999</v>
      </c>
      <c r="K192" s="46">
        <v>25750.450799999999</v>
      </c>
      <c r="L192" s="46">
        <v>25750.450799999999</v>
      </c>
      <c r="M192" s="46">
        <v>25750.450799999999</v>
      </c>
      <c r="N192" s="46">
        <v>48685.187656494767</v>
      </c>
      <c r="O192" s="46">
        <f t="shared" si="9"/>
        <v>323077.74205649475</v>
      </c>
      <c r="P192" s="58"/>
      <c r="Q192" s="58"/>
      <c r="R192" s="58"/>
      <c r="S192" s="58"/>
      <c r="T192" s="58"/>
      <c r="U192" s="58"/>
      <c r="V192" s="58"/>
    </row>
    <row r="193" spans="1:22">
      <c r="A193" s="74">
        <v>1324</v>
      </c>
      <c r="B193" s="74" t="s">
        <v>215</v>
      </c>
      <c r="C193" s="46">
        <v>0</v>
      </c>
      <c r="D193" s="46">
        <v>0</v>
      </c>
      <c r="E193" s="46">
        <v>0</v>
      </c>
      <c r="F193" s="46">
        <v>5000</v>
      </c>
      <c r="G193" s="46">
        <v>0</v>
      </c>
      <c r="H193" s="46">
        <v>0</v>
      </c>
      <c r="I193" s="46">
        <v>0</v>
      </c>
      <c r="J193" s="46">
        <v>0</v>
      </c>
      <c r="K193" s="46">
        <v>0</v>
      </c>
      <c r="L193" s="46">
        <v>0</v>
      </c>
      <c r="M193" s="46">
        <v>5000</v>
      </c>
      <c r="N193" s="46">
        <v>0</v>
      </c>
      <c r="O193" s="46">
        <f t="shared" si="9"/>
        <v>10000</v>
      </c>
      <c r="P193" s="58"/>
      <c r="Q193" s="58"/>
      <c r="R193" s="58"/>
      <c r="S193" s="58"/>
      <c r="T193" s="58"/>
      <c r="U193" s="58"/>
      <c r="V193" s="58"/>
    </row>
    <row r="194" spans="1:22">
      <c r="A194" s="74">
        <v>1325</v>
      </c>
      <c r="B194" s="74" t="s">
        <v>216</v>
      </c>
      <c r="C194" s="46">
        <v>6367.4316000000008</v>
      </c>
      <c r="D194" s="46">
        <v>6260.3172000000004</v>
      </c>
      <c r="E194" s="46">
        <v>6560.2872000000007</v>
      </c>
      <c r="F194" s="46">
        <v>6560.2872000000007</v>
      </c>
      <c r="G194" s="46">
        <v>7192.8324000000002</v>
      </c>
      <c r="H194" s="46">
        <v>6996.1536000000006</v>
      </c>
      <c r="I194" s="46">
        <v>7058.9232000000002</v>
      </c>
      <c r="J194" s="46">
        <v>7192.8324000000002</v>
      </c>
      <c r="K194" s="46">
        <v>7192.8324000000002</v>
      </c>
      <c r="L194" s="46">
        <v>7192.8324000000002</v>
      </c>
      <c r="M194" s="46">
        <v>7192.8324000000002</v>
      </c>
      <c r="N194" s="46">
        <v>7192.8324000000002</v>
      </c>
      <c r="O194" s="46">
        <f t="shared" si="9"/>
        <v>82960.39439999999</v>
      </c>
      <c r="P194" s="58"/>
      <c r="Q194" s="58"/>
      <c r="R194" s="58"/>
      <c r="S194" s="58"/>
      <c r="T194" s="58"/>
      <c r="U194" s="58"/>
      <c r="V194" s="58"/>
    </row>
    <row r="195" spans="1:22">
      <c r="A195" s="74">
        <v>1332</v>
      </c>
      <c r="B195" s="74" t="s">
        <v>217</v>
      </c>
      <c r="C195" s="46">
        <v>1000</v>
      </c>
      <c r="D195" s="46">
        <v>1000</v>
      </c>
      <c r="E195" s="46">
        <v>1000</v>
      </c>
      <c r="F195" s="46">
        <v>1000</v>
      </c>
      <c r="G195" s="46">
        <v>1000</v>
      </c>
      <c r="H195" s="46">
        <v>1000</v>
      </c>
      <c r="I195" s="46">
        <v>1000</v>
      </c>
      <c r="J195" s="46">
        <v>1000</v>
      </c>
      <c r="K195" s="46">
        <v>1000</v>
      </c>
      <c r="L195" s="46">
        <v>1000</v>
      </c>
      <c r="M195" s="46">
        <v>1000</v>
      </c>
      <c r="N195" s="46">
        <v>1000</v>
      </c>
      <c r="O195" s="46">
        <f t="shared" si="9"/>
        <v>12000</v>
      </c>
      <c r="P195" s="58"/>
      <c r="Q195" s="58"/>
      <c r="R195" s="58"/>
      <c r="S195" s="58"/>
      <c r="T195" s="58"/>
      <c r="U195" s="58"/>
      <c r="V195" s="58"/>
    </row>
    <row r="196" spans="1:22">
      <c r="A196" s="74">
        <v>1336</v>
      </c>
      <c r="B196" s="74" t="s">
        <v>218</v>
      </c>
      <c r="C196" s="46">
        <v>9559.7453500000011</v>
      </c>
      <c r="D196" s="46">
        <v>9559.7453500000011</v>
      </c>
      <c r="E196" s="46">
        <v>9559.7453500000011</v>
      </c>
      <c r="F196" s="44">
        <v>34449.560057142851</v>
      </c>
      <c r="G196" s="46">
        <v>9228.1060999999991</v>
      </c>
      <c r="H196" s="46">
        <v>0</v>
      </c>
      <c r="I196" s="46">
        <v>0</v>
      </c>
      <c r="J196" s="46">
        <v>0</v>
      </c>
      <c r="K196" s="46">
        <v>9559.7453500000011</v>
      </c>
      <c r="L196" s="46">
        <v>0</v>
      </c>
      <c r="M196" s="46">
        <v>12014.013501205687</v>
      </c>
      <c r="N196" s="46">
        <v>14391.800408307019</v>
      </c>
      <c r="O196" s="46">
        <f t="shared" si="9"/>
        <v>108322.46146665557</v>
      </c>
      <c r="P196" s="58"/>
      <c r="Q196" s="58"/>
      <c r="R196" s="58"/>
      <c r="S196" s="58"/>
      <c r="T196" s="58"/>
      <c r="U196" s="58"/>
      <c r="V196" s="58"/>
    </row>
    <row r="197" spans="1:22">
      <c r="A197" s="74">
        <v>1337</v>
      </c>
      <c r="B197" s="74" t="s">
        <v>219</v>
      </c>
      <c r="C197" s="46">
        <v>0</v>
      </c>
      <c r="D197" s="46">
        <v>0</v>
      </c>
      <c r="E197" s="46">
        <v>0</v>
      </c>
      <c r="F197" s="46">
        <v>54460.766899999995</v>
      </c>
      <c r="G197" s="46">
        <v>0</v>
      </c>
      <c r="H197" s="46">
        <v>0</v>
      </c>
      <c r="I197" s="46">
        <v>0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  <c r="O197" s="46">
        <f t="shared" si="9"/>
        <v>54460.766899999995</v>
      </c>
      <c r="P197" s="58"/>
      <c r="Q197" s="58"/>
      <c r="R197" s="58"/>
      <c r="S197" s="58"/>
      <c r="T197" s="58"/>
      <c r="U197" s="58"/>
      <c r="V197" s="58"/>
    </row>
    <row r="198" spans="1:22">
      <c r="A198" s="74">
        <v>1338</v>
      </c>
      <c r="B198" s="74" t="s">
        <v>220</v>
      </c>
      <c r="C198" s="46">
        <v>500</v>
      </c>
      <c r="D198" s="46">
        <v>500</v>
      </c>
      <c r="E198" s="46">
        <v>500</v>
      </c>
      <c r="F198" s="46">
        <v>500</v>
      </c>
      <c r="G198" s="46">
        <v>500</v>
      </c>
      <c r="H198" s="46">
        <v>500</v>
      </c>
      <c r="I198" s="46">
        <v>500</v>
      </c>
      <c r="J198" s="46">
        <v>500</v>
      </c>
      <c r="K198" s="46">
        <v>500</v>
      </c>
      <c r="L198" s="46">
        <v>500</v>
      </c>
      <c r="M198" s="46">
        <v>500</v>
      </c>
      <c r="N198" s="46">
        <v>500</v>
      </c>
      <c r="O198" s="46">
        <f t="shared" si="9"/>
        <v>6000</v>
      </c>
      <c r="P198" s="58"/>
      <c r="Q198" s="58"/>
      <c r="R198" s="58"/>
      <c r="S198" s="58"/>
      <c r="T198" s="58"/>
      <c r="U198" s="58"/>
      <c r="V198" s="58"/>
    </row>
    <row r="199" spans="1:22">
      <c r="A199" s="74">
        <v>1411</v>
      </c>
      <c r="B199" s="74" t="s">
        <v>221</v>
      </c>
      <c r="C199" s="46">
        <v>28623.204999999998</v>
      </c>
      <c r="D199" s="46">
        <v>28228.814349999997</v>
      </c>
      <c r="E199" s="46">
        <v>30964.904099999996</v>
      </c>
      <c r="F199" s="46">
        <v>27778.065599999998</v>
      </c>
      <c r="G199" s="46">
        <v>31581.836449999999</v>
      </c>
      <c r="H199" s="46">
        <v>31404.997349999998</v>
      </c>
      <c r="I199" s="46">
        <v>30930.437249999999</v>
      </c>
      <c r="J199" s="46">
        <v>31581.836449999999</v>
      </c>
      <c r="K199" s="46">
        <v>31581.836449999999</v>
      </c>
      <c r="L199" s="46">
        <v>31581.836449999999</v>
      </c>
      <c r="M199" s="46">
        <v>31581.836449999999</v>
      </c>
      <c r="N199" s="46">
        <v>31581.836449999999</v>
      </c>
      <c r="O199" s="46">
        <f t="shared" si="9"/>
        <v>367421.44234999997</v>
      </c>
      <c r="P199" s="58"/>
      <c r="Q199" s="58"/>
      <c r="R199" s="58"/>
      <c r="S199" s="58"/>
      <c r="T199" s="58"/>
      <c r="U199" s="58"/>
      <c r="V199" s="58"/>
    </row>
    <row r="200" spans="1:22">
      <c r="A200" s="74">
        <v>1421</v>
      </c>
      <c r="B200" s="74" t="s">
        <v>222</v>
      </c>
      <c r="C200" s="46">
        <v>0</v>
      </c>
      <c r="D200" s="46">
        <v>28973.559949999999</v>
      </c>
      <c r="E200" s="46">
        <v>0</v>
      </c>
      <c r="F200" s="46">
        <v>28973.559949999999</v>
      </c>
      <c r="G200" s="46">
        <v>0</v>
      </c>
      <c r="H200" s="46">
        <v>28973.559949999999</v>
      </c>
      <c r="I200" s="46">
        <v>0</v>
      </c>
      <c r="J200" s="46">
        <v>28973.559949999999</v>
      </c>
      <c r="K200" s="46">
        <v>0</v>
      </c>
      <c r="L200" s="46">
        <v>28973.559949999999</v>
      </c>
      <c r="M200" s="46">
        <v>0</v>
      </c>
      <c r="N200" s="46">
        <v>28973.559949999999</v>
      </c>
      <c r="O200" s="46">
        <f t="shared" si="9"/>
        <v>173841.3597</v>
      </c>
      <c r="P200" s="58"/>
      <c r="Q200" s="58"/>
      <c r="R200" s="58"/>
      <c r="S200" s="58"/>
      <c r="T200" s="58"/>
      <c r="U200" s="58"/>
      <c r="V200" s="58"/>
    </row>
    <row r="201" spans="1:22">
      <c r="A201" s="74">
        <v>1431</v>
      </c>
      <c r="B201" s="74" t="s">
        <v>223</v>
      </c>
      <c r="C201" s="46">
        <v>0</v>
      </c>
      <c r="D201" s="46">
        <v>29842.795549999995</v>
      </c>
      <c r="E201" s="46">
        <v>0</v>
      </c>
      <c r="F201" s="46">
        <v>29842.795549999995</v>
      </c>
      <c r="G201" s="46">
        <v>0</v>
      </c>
      <c r="H201" s="46">
        <v>29842.795549999995</v>
      </c>
      <c r="I201" s="46">
        <v>0</v>
      </c>
      <c r="J201" s="46">
        <v>29842.795549999995</v>
      </c>
      <c r="K201" s="46">
        <v>0</v>
      </c>
      <c r="L201" s="46">
        <v>29842.795549999995</v>
      </c>
      <c r="M201" s="46">
        <v>0</v>
      </c>
      <c r="N201" s="46">
        <v>29842.795549999995</v>
      </c>
      <c r="O201" s="46">
        <f t="shared" si="9"/>
        <v>179056.77329999994</v>
      </c>
      <c r="P201" s="58"/>
      <c r="Q201" s="58"/>
      <c r="R201" s="58"/>
      <c r="S201" s="58"/>
      <c r="T201" s="58"/>
      <c r="U201" s="58"/>
      <c r="V201" s="58"/>
    </row>
    <row r="202" spans="1:22">
      <c r="A202" s="74">
        <v>1543</v>
      </c>
      <c r="B202" s="74" t="s">
        <v>347</v>
      </c>
      <c r="C202" s="46">
        <v>3500</v>
      </c>
      <c r="D202" s="46">
        <v>3500</v>
      </c>
      <c r="E202" s="46">
        <v>3500</v>
      </c>
      <c r="F202" s="46">
        <v>3500</v>
      </c>
      <c r="G202" s="46">
        <v>3500</v>
      </c>
      <c r="H202" s="46">
        <v>3500</v>
      </c>
      <c r="I202" s="46">
        <v>3500</v>
      </c>
      <c r="J202" s="46">
        <v>3500</v>
      </c>
      <c r="K202" s="46">
        <v>3500</v>
      </c>
      <c r="L202" s="46">
        <v>3500</v>
      </c>
      <c r="M202" s="46">
        <v>3500</v>
      </c>
      <c r="N202" s="46">
        <v>3500</v>
      </c>
      <c r="O202" s="46">
        <f t="shared" si="9"/>
        <v>42000</v>
      </c>
      <c r="P202" s="58"/>
      <c r="Q202" s="58"/>
      <c r="R202" s="58"/>
      <c r="S202" s="58"/>
      <c r="T202" s="58"/>
      <c r="U202" s="58"/>
      <c r="V202" s="58"/>
    </row>
    <row r="203" spans="1:22">
      <c r="A203" s="74">
        <v>1545</v>
      </c>
      <c r="B203" s="74" t="s">
        <v>225</v>
      </c>
      <c r="C203" s="46">
        <v>28674.270999999997</v>
      </c>
      <c r="D203" s="46">
        <v>28674.270999999997</v>
      </c>
      <c r="E203" s="46">
        <v>30524.222399999999</v>
      </c>
      <c r="F203" s="46">
        <v>30524.222399999999</v>
      </c>
      <c r="G203" s="46">
        <v>32374.173799999997</v>
      </c>
      <c r="H203" s="46">
        <v>31449.198099999998</v>
      </c>
      <c r="I203" s="46">
        <v>29599.2467</v>
      </c>
      <c r="J203" s="46">
        <v>34046.133611999998</v>
      </c>
      <c r="K203" s="46">
        <v>67117.483322946355</v>
      </c>
      <c r="L203" s="46">
        <v>35797.419625973183</v>
      </c>
      <c r="M203" s="46">
        <v>38722.538870438817</v>
      </c>
      <c r="N203" s="46">
        <v>49227.263312131574</v>
      </c>
      <c r="O203" s="46">
        <f t="shared" si="9"/>
        <v>436730.44414348988</v>
      </c>
      <c r="P203" s="58"/>
      <c r="Q203" s="58"/>
      <c r="R203" s="58"/>
      <c r="S203" s="58"/>
      <c r="T203" s="58"/>
      <c r="U203" s="58"/>
      <c r="V203" s="58"/>
    </row>
    <row r="204" spans="1:22">
      <c r="A204" s="74">
        <v>1547</v>
      </c>
      <c r="B204" s="74" t="s">
        <v>226</v>
      </c>
      <c r="C204" s="46">
        <v>23340.27</v>
      </c>
      <c r="D204" s="46">
        <v>0</v>
      </c>
      <c r="E204" s="46">
        <v>0</v>
      </c>
      <c r="F204" s="46">
        <v>0</v>
      </c>
      <c r="G204" s="46">
        <v>0</v>
      </c>
      <c r="H204" s="46">
        <v>0</v>
      </c>
      <c r="I204" s="46">
        <v>0</v>
      </c>
      <c r="J204" s="46">
        <v>0</v>
      </c>
      <c r="K204" s="46">
        <v>0</v>
      </c>
      <c r="L204" s="46">
        <v>0</v>
      </c>
      <c r="M204" s="46">
        <v>0</v>
      </c>
      <c r="N204" s="46">
        <v>0</v>
      </c>
      <c r="O204" s="46">
        <f t="shared" si="9"/>
        <v>23340.27</v>
      </c>
      <c r="P204" s="58"/>
      <c r="Q204" s="58"/>
      <c r="R204" s="58"/>
      <c r="S204" s="58"/>
      <c r="T204" s="58"/>
      <c r="U204" s="58"/>
      <c r="V204" s="58"/>
    </row>
    <row r="205" spans="1:22">
      <c r="A205" s="74">
        <v>1548</v>
      </c>
      <c r="B205" s="74" t="s">
        <v>227</v>
      </c>
      <c r="C205" s="46">
        <v>0</v>
      </c>
      <c r="D205" s="46">
        <v>0</v>
      </c>
      <c r="E205" s="46">
        <v>0</v>
      </c>
      <c r="F205" s="46">
        <v>0</v>
      </c>
      <c r="G205" s="46">
        <v>23340.271399999998</v>
      </c>
      <c r="H205" s="46">
        <v>0</v>
      </c>
      <c r="I205" s="46">
        <v>0</v>
      </c>
      <c r="J205" s="46">
        <v>0</v>
      </c>
      <c r="K205" s="46">
        <v>0</v>
      </c>
      <c r="L205" s="46">
        <v>0</v>
      </c>
      <c r="M205" s="46">
        <v>0</v>
      </c>
      <c r="N205" s="46">
        <v>0</v>
      </c>
      <c r="O205" s="46">
        <f t="shared" si="9"/>
        <v>23340.271399999998</v>
      </c>
      <c r="P205" s="58"/>
      <c r="Q205" s="58"/>
      <c r="R205" s="58"/>
      <c r="S205" s="58"/>
      <c r="T205" s="58"/>
      <c r="U205" s="58"/>
      <c r="V205" s="58"/>
    </row>
    <row r="206" spans="1:22">
      <c r="A206" s="74">
        <v>1592</v>
      </c>
      <c r="B206" s="74" t="s">
        <v>228</v>
      </c>
      <c r="C206" s="46">
        <v>19047.940599999998</v>
      </c>
      <c r="D206" s="46">
        <v>19047.940599999998</v>
      </c>
      <c r="E206" s="46">
        <v>23809.925749999999</v>
      </c>
      <c r="F206" s="46">
        <v>19047.940599999998</v>
      </c>
      <c r="G206" s="46">
        <v>19047.940599999998</v>
      </c>
      <c r="H206" s="46">
        <v>23809.925749999999</v>
      </c>
      <c r="I206" s="46">
        <v>19047.940599999998</v>
      </c>
      <c r="J206" s="46">
        <v>23809.925749999999</v>
      </c>
      <c r="K206" s="46">
        <v>19047.940599999998</v>
      </c>
      <c r="L206" s="46">
        <v>19047.940599999998</v>
      </c>
      <c r="M206" s="46">
        <v>23809.925749999999</v>
      </c>
      <c r="N206" s="46">
        <v>19047.940599999998</v>
      </c>
      <c r="O206" s="46">
        <f t="shared" si="9"/>
        <v>247623.22779999999</v>
      </c>
      <c r="P206" s="58"/>
      <c r="Q206" s="58"/>
      <c r="R206" s="58"/>
      <c r="S206" s="58"/>
      <c r="T206" s="58"/>
      <c r="U206" s="58"/>
      <c r="V206" s="58"/>
    </row>
    <row r="207" spans="1:22">
      <c r="A207" s="74">
        <v>1593</v>
      </c>
      <c r="B207" s="74" t="s">
        <v>229</v>
      </c>
      <c r="C207" s="46">
        <v>19047.940599999998</v>
      </c>
      <c r="D207" s="46">
        <v>19047.940599999998</v>
      </c>
      <c r="E207" s="46">
        <v>23809.925749999999</v>
      </c>
      <c r="F207" s="46">
        <v>19047.940599999998</v>
      </c>
      <c r="G207" s="46">
        <v>19047.940599999998</v>
      </c>
      <c r="H207" s="46">
        <v>23809.925749999999</v>
      </c>
      <c r="I207" s="46">
        <v>19047.940599999998</v>
      </c>
      <c r="J207" s="46">
        <v>23809.925749999999</v>
      </c>
      <c r="K207" s="46">
        <v>19047.940599999998</v>
      </c>
      <c r="L207" s="46">
        <v>19047.940599999998</v>
      </c>
      <c r="M207" s="46">
        <v>23809.925749999999</v>
      </c>
      <c r="N207" s="46">
        <v>19047.940599999998</v>
      </c>
      <c r="O207" s="46">
        <f t="shared" si="9"/>
        <v>247623.22779999999</v>
      </c>
      <c r="P207" s="58"/>
      <c r="Q207" s="58"/>
      <c r="R207" s="58"/>
      <c r="S207" s="58"/>
      <c r="T207" s="58"/>
      <c r="U207" s="58"/>
      <c r="V207" s="58"/>
    </row>
    <row r="208" spans="1:22">
      <c r="A208" s="74">
        <v>1612</v>
      </c>
      <c r="B208" s="74" t="s">
        <v>230</v>
      </c>
      <c r="C208" s="46">
        <v>4571.505744</v>
      </c>
      <c r="D208" s="46">
        <v>4571.505744</v>
      </c>
      <c r="E208" s="46">
        <v>5714.3821799999996</v>
      </c>
      <c r="F208" s="46">
        <v>5714.3821439999992</v>
      </c>
      <c r="G208" s="46">
        <v>4571.505744</v>
      </c>
      <c r="H208" s="46">
        <v>5714.3821799999996</v>
      </c>
      <c r="I208" s="46">
        <v>4571.505744</v>
      </c>
      <c r="J208" s="46">
        <v>5714.3821799999996</v>
      </c>
      <c r="K208" s="46">
        <v>4571.505744</v>
      </c>
      <c r="L208" s="46">
        <v>4571.505744</v>
      </c>
      <c r="M208" s="46">
        <v>5714.3821799999996</v>
      </c>
      <c r="N208" s="46">
        <v>4571.505744</v>
      </c>
      <c r="O208" s="46">
        <f t="shared" si="9"/>
        <v>60572.451072000011</v>
      </c>
      <c r="P208" s="58"/>
      <c r="Q208" s="58"/>
      <c r="R208" s="58"/>
      <c r="S208" s="58"/>
      <c r="T208" s="58"/>
      <c r="U208" s="58"/>
      <c r="V208" s="58"/>
    </row>
    <row r="209" spans="1:22">
      <c r="A209" s="74">
        <v>2712</v>
      </c>
      <c r="B209" s="74" t="s">
        <v>317</v>
      </c>
      <c r="C209" s="46">
        <v>0</v>
      </c>
      <c r="D209" s="46">
        <v>5000</v>
      </c>
      <c r="E209" s="46">
        <v>0</v>
      </c>
      <c r="F209" s="46">
        <v>0</v>
      </c>
      <c r="G209" s="46">
        <v>0</v>
      </c>
      <c r="H209" s="46">
        <v>5000</v>
      </c>
      <c r="I209" s="46">
        <v>0</v>
      </c>
      <c r="J209" s="46">
        <v>0</v>
      </c>
      <c r="K209" s="46">
        <v>0</v>
      </c>
      <c r="L209" s="46">
        <v>0</v>
      </c>
      <c r="M209" s="46">
        <v>0</v>
      </c>
      <c r="N209" s="46">
        <v>0</v>
      </c>
      <c r="O209" s="46">
        <f t="shared" si="9"/>
        <v>10000</v>
      </c>
      <c r="P209" s="58"/>
      <c r="Q209" s="58"/>
      <c r="R209" s="58"/>
      <c r="S209" s="58"/>
      <c r="T209" s="58"/>
      <c r="U209" s="58"/>
      <c r="V209" s="58"/>
    </row>
    <row r="210" spans="1:22">
      <c r="A210" s="74">
        <v>2911</v>
      </c>
      <c r="B210" s="74" t="s">
        <v>243</v>
      </c>
      <c r="C210" s="46">
        <v>3000</v>
      </c>
      <c r="D210" s="46">
        <v>3000</v>
      </c>
      <c r="E210" s="46">
        <v>3000</v>
      </c>
      <c r="F210" s="46">
        <v>3000</v>
      </c>
      <c r="G210" s="46">
        <v>3000</v>
      </c>
      <c r="H210" s="46">
        <v>3000</v>
      </c>
      <c r="I210" s="46">
        <v>3000</v>
      </c>
      <c r="J210" s="46">
        <v>3000</v>
      </c>
      <c r="K210" s="46">
        <v>3000</v>
      </c>
      <c r="L210" s="46">
        <v>3000</v>
      </c>
      <c r="M210" s="46">
        <v>3000</v>
      </c>
      <c r="N210" s="46">
        <v>3000</v>
      </c>
      <c r="O210" s="46">
        <f t="shared" si="9"/>
        <v>36000</v>
      </c>
      <c r="P210" s="58"/>
      <c r="Q210" s="58"/>
      <c r="R210" s="58"/>
      <c r="S210" s="58"/>
      <c r="T210" s="58"/>
      <c r="U210" s="58"/>
      <c r="V210" s="58"/>
    </row>
    <row r="211" spans="1:22">
      <c r="A211" s="74">
        <v>3534</v>
      </c>
      <c r="B211" s="74" t="s">
        <v>265</v>
      </c>
      <c r="C211" s="46">
        <v>1000</v>
      </c>
      <c r="D211" s="46">
        <v>0</v>
      </c>
      <c r="E211" s="46">
        <v>1000</v>
      </c>
      <c r="F211" s="46">
        <v>0</v>
      </c>
      <c r="G211" s="46">
        <v>1000</v>
      </c>
      <c r="H211" s="46">
        <v>0</v>
      </c>
      <c r="I211" s="46">
        <v>1000</v>
      </c>
      <c r="J211" s="46">
        <v>0</v>
      </c>
      <c r="K211" s="46">
        <v>1000</v>
      </c>
      <c r="L211" s="46">
        <v>0</v>
      </c>
      <c r="M211" s="46">
        <v>1000</v>
      </c>
      <c r="N211" s="46">
        <v>0</v>
      </c>
      <c r="O211" s="46">
        <f t="shared" si="9"/>
        <v>6000</v>
      </c>
      <c r="P211" s="58"/>
      <c r="Q211" s="58"/>
      <c r="R211" s="58"/>
      <c r="S211" s="58"/>
      <c r="T211" s="58"/>
      <c r="U211" s="58"/>
      <c r="V211" s="58"/>
    </row>
    <row r="212" spans="1:22">
      <c r="A212" s="74">
        <v>5671</v>
      </c>
      <c r="B212" s="74" t="s">
        <v>294</v>
      </c>
      <c r="C212" s="46">
        <v>0</v>
      </c>
      <c r="D212" s="46">
        <v>25000</v>
      </c>
      <c r="E212" s="46">
        <v>0</v>
      </c>
      <c r="F212" s="46">
        <v>0</v>
      </c>
      <c r="G212" s="46">
        <v>25000</v>
      </c>
      <c r="H212" s="46">
        <v>0</v>
      </c>
      <c r="I212" s="46">
        <v>0</v>
      </c>
      <c r="J212" s="46">
        <v>0</v>
      </c>
      <c r="K212" s="46">
        <v>0</v>
      </c>
      <c r="L212" s="46">
        <v>25000</v>
      </c>
      <c r="M212" s="46">
        <v>0</v>
      </c>
      <c r="N212" s="46">
        <v>0</v>
      </c>
      <c r="O212" s="46">
        <f t="shared" si="9"/>
        <v>75000</v>
      </c>
      <c r="P212" s="58"/>
      <c r="Q212" s="58"/>
      <c r="R212" s="58"/>
      <c r="S212" s="58"/>
      <c r="T212" s="58"/>
      <c r="U212" s="58"/>
      <c r="V212" s="58"/>
    </row>
    <row r="213" spans="1:22" ht="39">
      <c r="A213" s="74" t="s">
        <v>349</v>
      </c>
      <c r="B213" s="74" t="s">
        <v>346</v>
      </c>
      <c r="C213" s="44">
        <f t="shared" ref="C213:N213" si="10">SUM(C190:C212)</f>
        <v>366699.58704399999</v>
      </c>
      <c r="D213" s="44">
        <f t="shared" si="10"/>
        <v>430276.03629399993</v>
      </c>
      <c r="E213" s="44">
        <f t="shared" si="10"/>
        <v>407918.55726750003</v>
      </c>
      <c r="F213" s="44">
        <f t="shared" si="10"/>
        <v>547136.7532511428</v>
      </c>
      <c r="G213" s="44">
        <f t="shared" si="10"/>
        <v>401848.40904399991</v>
      </c>
      <c r="H213" s="44">
        <f t="shared" si="10"/>
        <v>464570.07476750005</v>
      </c>
      <c r="I213" s="44">
        <f t="shared" si="10"/>
        <v>340247.83604399994</v>
      </c>
      <c r="J213" s="44">
        <f t="shared" si="10"/>
        <v>462773.58137949998</v>
      </c>
      <c r="K213" s="44">
        <f t="shared" si="10"/>
        <v>388111.1264169463</v>
      </c>
      <c r="L213" s="44">
        <f t="shared" si="10"/>
        <v>430047.67286997318</v>
      </c>
      <c r="M213" s="44">
        <f t="shared" si="10"/>
        <v>426647.64463914454</v>
      </c>
      <c r="N213" s="44">
        <f t="shared" si="10"/>
        <v>455804.05382093333</v>
      </c>
      <c r="O213" s="44">
        <f>SUM(O190:O212)</f>
        <v>5122081.3328386396</v>
      </c>
      <c r="P213" s="58"/>
      <c r="Q213" s="58"/>
      <c r="R213" s="58"/>
      <c r="S213" s="58"/>
      <c r="T213" s="58"/>
      <c r="U213" s="58"/>
      <c r="V213" s="58"/>
    </row>
    <row r="214" spans="1:22">
      <c r="A214" s="73"/>
      <c r="C214" s="46"/>
      <c r="D214" s="46"/>
      <c r="E214" s="46"/>
      <c r="J214" s="46"/>
      <c r="K214" s="46"/>
      <c r="L214" s="46"/>
      <c r="M214" s="46"/>
      <c r="N214" s="46"/>
      <c r="O214" s="46"/>
      <c r="P214" s="58"/>
      <c r="Q214" s="58"/>
      <c r="R214" s="58"/>
      <c r="S214" s="58"/>
      <c r="T214" s="58"/>
      <c r="U214" s="58"/>
      <c r="V214" s="58"/>
    </row>
    <row r="215" spans="1:22">
      <c r="A215" s="40">
        <v>600</v>
      </c>
      <c r="B215" s="40" t="s">
        <v>155</v>
      </c>
      <c r="C215" s="47"/>
      <c r="D215" s="47"/>
      <c r="E215" s="47"/>
      <c r="F215" s="73"/>
      <c r="G215" s="73"/>
      <c r="H215" s="73"/>
      <c r="I215" s="73"/>
      <c r="J215" s="46"/>
      <c r="K215" s="46"/>
      <c r="L215" s="46"/>
      <c r="M215" s="46"/>
      <c r="N215" s="46"/>
      <c r="O215" s="46"/>
      <c r="P215" s="58"/>
      <c r="Q215" s="58"/>
      <c r="R215" s="58"/>
      <c r="S215" s="58"/>
      <c r="T215" s="58"/>
      <c r="U215" s="58"/>
      <c r="V215" s="58"/>
    </row>
    <row r="216" spans="1:22">
      <c r="A216" s="74">
        <v>1131</v>
      </c>
      <c r="B216" s="74" t="s">
        <v>210</v>
      </c>
      <c r="C216" s="46">
        <v>38741.330199999997</v>
      </c>
      <c r="D216" s="46">
        <v>38741.330199999997</v>
      </c>
      <c r="E216" s="46">
        <v>48426.662749999996</v>
      </c>
      <c r="F216" s="46">
        <v>50363.720199999996</v>
      </c>
      <c r="G216" s="46">
        <v>38741.330199999997</v>
      </c>
      <c r="H216" s="46">
        <v>48426.662749999996</v>
      </c>
      <c r="I216" s="46">
        <v>38741.330199999997</v>
      </c>
      <c r="J216" s="46">
        <v>48426.662749999996</v>
      </c>
      <c r="K216" s="46">
        <v>38741.330199999997</v>
      </c>
      <c r="L216" s="46">
        <v>38741.330199999997</v>
      </c>
      <c r="M216" s="46">
        <v>48426.662749999996</v>
      </c>
      <c r="N216" s="46">
        <v>38741.330199999997</v>
      </c>
      <c r="O216" s="46">
        <f>SUM(C216:N216)</f>
        <v>515259.68259999994</v>
      </c>
      <c r="P216" s="58"/>
      <c r="Q216" s="58"/>
      <c r="R216" s="58"/>
      <c r="S216" s="58"/>
      <c r="T216" s="58"/>
      <c r="U216" s="58"/>
      <c r="V216" s="58"/>
    </row>
    <row r="217" spans="1:22">
      <c r="A217" s="74">
        <v>1322</v>
      </c>
      <c r="B217" s="74" t="s">
        <v>213</v>
      </c>
      <c r="C217" s="46">
        <v>1162.2399059999998</v>
      </c>
      <c r="D217" s="46">
        <v>1162.2399059999998</v>
      </c>
      <c r="E217" s="46">
        <v>1452.7998824999997</v>
      </c>
      <c r="F217" s="46">
        <v>1510.9116059999999</v>
      </c>
      <c r="G217" s="46">
        <v>1162.2399059999998</v>
      </c>
      <c r="H217" s="46">
        <v>1452.7998824999997</v>
      </c>
      <c r="I217" s="46">
        <v>1162.2399059999998</v>
      </c>
      <c r="J217" s="46">
        <v>1452.7998824999997</v>
      </c>
      <c r="K217" s="46">
        <v>1162.2399059999998</v>
      </c>
      <c r="L217" s="46">
        <v>1162.2399059999998</v>
      </c>
      <c r="M217" s="46">
        <v>1452.7998824999997</v>
      </c>
      <c r="N217" s="46">
        <v>1162.2399059999998</v>
      </c>
      <c r="O217" s="46">
        <f t="shared" ref="O217:O245" si="11">SUM(C217:N217)</f>
        <v>15457.790477999995</v>
      </c>
      <c r="P217" s="58"/>
      <c r="Q217" s="58"/>
      <c r="R217" s="58"/>
      <c r="S217" s="58"/>
      <c r="T217" s="58"/>
      <c r="U217" s="58"/>
      <c r="V217" s="58"/>
    </row>
    <row r="218" spans="1:22">
      <c r="A218" s="74">
        <v>1323</v>
      </c>
      <c r="B218" s="74" t="s">
        <v>214</v>
      </c>
      <c r="C218" s="46">
        <v>5433.0870000000004</v>
      </c>
      <c r="D218" s="46">
        <v>5082.572000000001</v>
      </c>
      <c r="E218" s="46">
        <v>4789.3560000000007</v>
      </c>
      <c r="F218" s="46">
        <v>4789.3560000000007</v>
      </c>
      <c r="G218" s="46">
        <v>5119.6639999999998</v>
      </c>
      <c r="H218" s="46">
        <v>4954.5100000000011</v>
      </c>
      <c r="I218" s="46">
        <v>5119.6639999999998</v>
      </c>
      <c r="J218" s="46">
        <v>5433.0870000000004</v>
      </c>
      <c r="K218" s="46">
        <v>5433.0870000000004</v>
      </c>
      <c r="L218" s="46">
        <v>5433.0870000000004</v>
      </c>
      <c r="M218" s="46">
        <v>5433.0870000000004</v>
      </c>
      <c r="N218" s="46">
        <v>5433.0870000000004</v>
      </c>
      <c r="O218" s="46">
        <f t="shared" si="11"/>
        <v>62453.644</v>
      </c>
      <c r="P218" s="58"/>
      <c r="Q218" s="58"/>
      <c r="R218" s="58"/>
      <c r="S218" s="58"/>
      <c r="T218" s="58"/>
      <c r="U218" s="58"/>
      <c r="V218" s="58"/>
    </row>
    <row r="219" spans="1:22">
      <c r="A219" s="74">
        <v>1324</v>
      </c>
      <c r="B219" s="74" t="s">
        <v>215</v>
      </c>
      <c r="C219" s="46">
        <v>0</v>
      </c>
      <c r="D219" s="46">
        <v>2000</v>
      </c>
      <c r="E219" s="46">
        <v>0</v>
      </c>
      <c r="F219" s="46">
        <v>0</v>
      </c>
      <c r="G219" s="46">
        <v>0</v>
      </c>
      <c r="H219" s="46">
        <v>0</v>
      </c>
      <c r="I219" s="46">
        <v>0</v>
      </c>
      <c r="J219" s="46">
        <v>0</v>
      </c>
      <c r="K219" s="46">
        <v>0</v>
      </c>
      <c r="L219" s="46">
        <v>0</v>
      </c>
      <c r="M219" s="46">
        <v>0</v>
      </c>
      <c r="N219" s="46">
        <v>0</v>
      </c>
      <c r="O219" s="46">
        <f t="shared" si="11"/>
        <v>2000</v>
      </c>
      <c r="P219" s="58"/>
      <c r="Q219" s="58"/>
      <c r="R219" s="58"/>
      <c r="S219" s="58"/>
      <c r="T219" s="58"/>
      <c r="U219" s="58"/>
      <c r="V219" s="58"/>
    </row>
    <row r="220" spans="1:22">
      <c r="A220" s="74">
        <v>1325</v>
      </c>
      <c r="B220" s="74" t="s">
        <v>216</v>
      </c>
      <c r="C220" s="46">
        <v>1472.1080000000002</v>
      </c>
      <c r="D220" s="46">
        <v>1377.1340000000002</v>
      </c>
      <c r="E220" s="46">
        <v>1289.739</v>
      </c>
      <c r="F220" s="46">
        <v>1289.739</v>
      </c>
      <c r="G220" s="46">
        <v>1378.6849999999999</v>
      </c>
      <c r="H220" s="46">
        <v>1334.2120000000002</v>
      </c>
      <c r="I220" s="46">
        <v>1378.6849999999999</v>
      </c>
      <c r="J220" s="46">
        <v>1472.1080000000002</v>
      </c>
      <c r="K220" s="46">
        <v>1472.1080000000002</v>
      </c>
      <c r="L220" s="46">
        <v>1472.1080000000002</v>
      </c>
      <c r="M220" s="46">
        <v>1472.1080000000002</v>
      </c>
      <c r="N220" s="46">
        <v>1472.1080000000002</v>
      </c>
      <c r="O220" s="46">
        <f t="shared" si="11"/>
        <v>16880.842000000001</v>
      </c>
      <c r="P220" s="58"/>
      <c r="Q220" s="58"/>
      <c r="R220" s="58"/>
      <c r="S220" s="58"/>
      <c r="T220" s="58"/>
      <c r="U220" s="58"/>
      <c r="V220" s="58"/>
    </row>
    <row r="221" spans="1:22">
      <c r="A221" s="74">
        <v>1332</v>
      </c>
      <c r="B221" s="66" t="s">
        <v>350</v>
      </c>
      <c r="C221" s="46">
        <v>0</v>
      </c>
      <c r="D221" s="46">
        <v>0</v>
      </c>
      <c r="E221" s="46">
        <v>0</v>
      </c>
      <c r="F221" s="46">
        <v>0</v>
      </c>
      <c r="G221" s="46">
        <v>0</v>
      </c>
      <c r="H221" s="46">
        <v>0</v>
      </c>
      <c r="I221" s="46">
        <v>0</v>
      </c>
      <c r="J221" s="46">
        <v>0</v>
      </c>
      <c r="K221" s="46">
        <v>0</v>
      </c>
      <c r="L221" s="46">
        <v>0</v>
      </c>
      <c r="M221" s="46">
        <v>0</v>
      </c>
      <c r="N221" s="46">
        <v>0</v>
      </c>
      <c r="O221" s="46">
        <f t="shared" si="11"/>
        <v>0</v>
      </c>
      <c r="P221" s="58"/>
      <c r="Q221" s="58"/>
      <c r="R221" s="58"/>
      <c r="S221" s="58"/>
      <c r="T221" s="58"/>
      <c r="U221" s="58"/>
      <c r="V221" s="58"/>
    </row>
    <row r="222" spans="1:22">
      <c r="A222" s="74">
        <v>1336</v>
      </c>
      <c r="B222" s="74" t="s">
        <v>218</v>
      </c>
      <c r="C222" s="46">
        <v>3467.6372999999999</v>
      </c>
      <c r="D222" s="46">
        <v>3467.6372999999999</v>
      </c>
      <c r="E222" s="46">
        <v>3467.6372999999999</v>
      </c>
      <c r="F222" s="44">
        <v>7006.6408285714278</v>
      </c>
      <c r="G222" s="46">
        <v>4976.023549999999</v>
      </c>
      <c r="H222" s="46">
        <v>0</v>
      </c>
      <c r="I222" s="46">
        <v>0</v>
      </c>
      <c r="J222" s="46">
        <v>0</v>
      </c>
      <c r="K222" s="46">
        <v>3467.6372999999999</v>
      </c>
      <c r="L222" s="46">
        <v>0</v>
      </c>
      <c r="M222" s="46">
        <v>4230.2583159913238</v>
      </c>
      <c r="N222" s="46">
        <v>5083.0987010314821</v>
      </c>
      <c r="O222" s="46">
        <f t="shared" si="11"/>
        <v>35166.570595594225</v>
      </c>
      <c r="P222" s="58"/>
      <c r="Q222" s="58"/>
      <c r="R222" s="58"/>
      <c r="S222" s="58"/>
      <c r="T222" s="58"/>
      <c r="U222" s="58"/>
      <c r="V222" s="58"/>
    </row>
    <row r="223" spans="1:22">
      <c r="A223" s="74">
        <v>1337</v>
      </c>
      <c r="B223" s="74" t="s">
        <v>351</v>
      </c>
      <c r="C223" s="46">
        <v>0</v>
      </c>
      <c r="D223" s="46">
        <v>0</v>
      </c>
      <c r="E223" s="46">
        <v>0</v>
      </c>
      <c r="F223" s="46">
        <v>11622.407499999999</v>
      </c>
      <c r="G223" s="46">
        <v>0</v>
      </c>
      <c r="H223" s="46">
        <v>0</v>
      </c>
      <c r="I223" s="46">
        <v>0</v>
      </c>
      <c r="J223" s="46">
        <v>0</v>
      </c>
      <c r="K223" s="46">
        <v>0</v>
      </c>
      <c r="L223" s="46">
        <v>0</v>
      </c>
      <c r="M223" s="46">
        <v>0</v>
      </c>
      <c r="N223" s="46">
        <v>0</v>
      </c>
      <c r="O223" s="46">
        <f t="shared" si="11"/>
        <v>11622.407499999999</v>
      </c>
      <c r="P223" s="58"/>
      <c r="Q223" s="58"/>
      <c r="R223" s="58"/>
      <c r="S223" s="58"/>
      <c r="T223" s="58"/>
      <c r="U223" s="58"/>
      <c r="V223" s="58"/>
    </row>
    <row r="224" spans="1:22">
      <c r="A224" s="74">
        <v>1338</v>
      </c>
      <c r="B224" s="74" t="s">
        <v>298</v>
      </c>
      <c r="C224" s="46">
        <v>0</v>
      </c>
      <c r="D224" s="46">
        <v>0</v>
      </c>
      <c r="E224" s="46">
        <v>0</v>
      </c>
      <c r="F224" s="46">
        <v>0</v>
      </c>
      <c r="G224" s="46">
        <v>0</v>
      </c>
      <c r="H224" s="46">
        <v>0</v>
      </c>
      <c r="I224" s="46">
        <v>0</v>
      </c>
      <c r="J224" s="46">
        <v>0</v>
      </c>
      <c r="K224" s="46">
        <v>0</v>
      </c>
      <c r="L224" s="46">
        <v>0</v>
      </c>
      <c r="M224" s="46">
        <v>0</v>
      </c>
      <c r="N224" s="46">
        <v>0</v>
      </c>
      <c r="O224" s="46">
        <f t="shared" si="11"/>
        <v>0</v>
      </c>
      <c r="P224" s="58"/>
      <c r="Q224" s="58"/>
      <c r="R224" s="58"/>
      <c r="S224" s="58"/>
      <c r="T224" s="58"/>
      <c r="U224" s="58"/>
      <c r="V224" s="58"/>
    </row>
    <row r="225" spans="1:22">
      <c r="A225" s="74">
        <v>1411</v>
      </c>
      <c r="B225" s="74" t="s">
        <v>221</v>
      </c>
      <c r="C225" s="46">
        <v>7698.4932499999995</v>
      </c>
      <c r="D225" s="46">
        <v>6432.1239999999998</v>
      </c>
      <c r="E225" s="46">
        <v>7247.5651499999994</v>
      </c>
      <c r="F225" s="46">
        <v>7427.0311999999994</v>
      </c>
      <c r="G225" s="46">
        <v>8274.4493999999995</v>
      </c>
      <c r="H225" s="46">
        <v>7216.2</v>
      </c>
      <c r="I225" s="46">
        <v>7847.2798999999995</v>
      </c>
      <c r="J225" s="46">
        <v>8274.4493999999995</v>
      </c>
      <c r="K225" s="46">
        <v>9558.1628500000006</v>
      </c>
      <c r="L225" s="46">
        <v>8274.4493999999995</v>
      </c>
      <c r="M225" s="46">
        <v>8274.4493999999995</v>
      </c>
      <c r="N225" s="46">
        <v>8274.4493999999995</v>
      </c>
      <c r="O225" s="46">
        <f t="shared" si="11"/>
        <v>94799.103349999976</v>
      </c>
      <c r="P225" s="58"/>
      <c r="Q225" s="58"/>
      <c r="R225" s="58"/>
      <c r="S225" s="58"/>
      <c r="T225" s="58"/>
      <c r="U225" s="58"/>
      <c r="V225" s="58"/>
    </row>
    <row r="226" spans="1:22">
      <c r="A226" s="74">
        <v>1421</v>
      </c>
      <c r="B226" s="74" t="s">
        <v>222</v>
      </c>
      <c r="C226" s="46">
        <v>0</v>
      </c>
      <c r="D226" s="46">
        <v>6775.7163999999993</v>
      </c>
      <c r="E226" s="46">
        <v>0</v>
      </c>
      <c r="F226" s="46">
        <v>6775.7163999999993</v>
      </c>
      <c r="G226" s="46">
        <v>0</v>
      </c>
      <c r="H226" s="46">
        <v>6775.7163999999993</v>
      </c>
      <c r="I226" s="46">
        <v>0</v>
      </c>
      <c r="J226" s="46">
        <v>6775.7163999999993</v>
      </c>
      <c r="K226" s="46">
        <v>0</v>
      </c>
      <c r="L226" s="46">
        <v>6775.7163999999993</v>
      </c>
      <c r="M226" s="46">
        <v>0</v>
      </c>
      <c r="N226" s="46">
        <v>6775.7163999999993</v>
      </c>
      <c r="O226" s="46">
        <f t="shared" si="11"/>
        <v>40654.298399999992</v>
      </c>
      <c r="P226" s="58"/>
      <c r="Q226" s="58"/>
      <c r="R226" s="58"/>
      <c r="S226" s="58"/>
      <c r="T226" s="58"/>
      <c r="U226" s="58"/>
      <c r="V226" s="58"/>
    </row>
    <row r="227" spans="1:22">
      <c r="A227" s="74">
        <v>1431</v>
      </c>
      <c r="B227" s="74" t="s">
        <v>223</v>
      </c>
      <c r="C227" s="46">
        <v>0</v>
      </c>
      <c r="D227" s="46">
        <v>6978.9937999999993</v>
      </c>
      <c r="E227" s="46">
        <v>0</v>
      </c>
      <c r="F227" s="46">
        <v>6978.9937999999993</v>
      </c>
      <c r="G227" s="46">
        <v>0</v>
      </c>
      <c r="H227" s="46">
        <v>6978.9937999999993</v>
      </c>
      <c r="I227" s="46">
        <v>0</v>
      </c>
      <c r="J227" s="46">
        <v>6978.9937999999993</v>
      </c>
      <c r="K227" s="46">
        <v>0</v>
      </c>
      <c r="L227" s="46">
        <v>6978.9937999999993</v>
      </c>
      <c r="M227" s="46">
        <v>0</v>
      </c>
      <c r="N227" s="46">
        <v>6978.9937999999993</v>
      </c>
      <c r="O227" s="46">
        <f t="shared" si="11"/>
        <v>41873.962799999994</v>
      </c>
      <c r="P227" s="58"/>
      <c r="Q227" s="58"/>
      <c r="R227" s="58"/>
      <c r="S227" s="58"/>
      <c r="T227" s="58"/>
      <c r="U227" s="58"/>
      <c r="V227" s="58"/>
    </row>
    <row r="228" spans="1:22">
      <c r="A228" s="74">
        <v>1543</v>
      </c>
      <c r="B228" s="74" t="s">
        <v>224</v>
      </c>
      <c r="C228" s="46">
        <v>500</v>
      </c>
      <c r="D228" s="46">
        <v>500</v>
      </c>
      <c r="E228" s="46">
        <v>500</v>
      </c>
      <c r="F228" s="46">
        <v>500</v>
      </c>
      <c r="G228" s="46">
        <v>500</v>
      </c>
      <c r="H228" s="46">
        <v>500</v>
      </c>
      <c r="I228" s="46">
        <v>500</v>
      </c>
      <c r="J228" s="46">
        <v>500</v>
      </c>
      <c r="K228" s="46">
        <v>500</v>
      </c>
      <c r="L228" s="46">
        <v>500</v>
      </c>
      <c r="M228" s="46">
        <v>500</v>
      </c>
      <c r="N228" s="46">
        <v>500</v>
      </c>
      <c r="O228" s="46">
        <f t="shared" si="11"/>
        <v>6000</v>
      </c>
      <c r="P228" s="58"/>
      <c r="Q228" s="58"/>
      <c r="R228" s="58"/>
      <c r="S228" s="58"/>
      <c r="T228" s="58"/>
      <c r="U228" s="58"/>
      <c r="V228" s="58"/>
    </row>
    <row r="229" spans="1:22">
      <c r="A229" s="74">
        <v>1545</v>
      </c>
      <c r="B229" s="74" t="s">
        <v>225</v>
      </c>
      <c r="C229" s="46">
        <v>6474.9027999999998</v>
      </c>
      <c r="D229" s="46">
        <v>6474.9027999999998</v>
      </c>
      <c r="E229" s="46">
        <v>6474.9027999999998</v>
      </c>
      <c r="F229" s="46">
        <v>6474.9027999999998</v>
      </c>
      <c r="G229" s="46">
        <v>9249.8299000000006</v>
      </c>
      <c r="H229" s="46">
        <v>9249.8299000000006</v>
      </c>
      <c r="I229" s="46">
        <v>6474.9027999999998</v>
      </c>
      <c r="J229" s="46">
        <v>8100.2106619999995</v>
      </c>
      <c r="K229" s="46">
        <v>13650.605296043252</v>
      </c>
      <c r="L229" s="46">
        <v>8212.5172858188016</v>
      </c>
      <c r="M229" s="46">
        <v>10254.34333604325</v>
      </c>
      <c r="N229" s="46">
        <v>10254.34333604325</v>
      </c>
      <c r="O229" s="46">
        <f t="shared" si="11"/>
        <v>101346.19371594855</v>
      </c>
      <c r="P229" s="58"/>
      <c r="Q229" s="58"/>
      <c r="R229" s="58"/>
      <c r="S229" s="58"/>
      <c r="T229" s="58"/>
      <c r="U229" s="58"/>
      <c r="V229" s="58"/>
    </row>
    <row r="230" spans="1:22">
      <c r="A230" s="74">
        <v>1547</v>
      </c>
      <c r="B230" s="74" t="s">
        <v>226</v>
      </c>
      <c r="C230" s="46">
        <v>4981.03</v>
      </c>
      <c r="D230" s="46">
        <v>0</v>
      </c>
      <c r="E230" s="46">
        <v>0</v>
      </c>
      <c r="F230" s="46">
        <v>0</v>
      </c>
      <c r="G230" s="46">
        <v>0</v>
      </c>
      <c r="H230" s="46">
        <v>0</v>
      </c>
      <c r="I230" s="46">
        <v>0</v>
      </c>
      <c r="J230" s="46">
        <v>0</v>
      </c>
      <c r="K230" s="46">
        <v>0</v>
      </c>
      <c r="L230" s="46">
        <v>0</v>
      </c>
      <c r="M230" s="46">
        <v>0</v>
      </c>
      <c r="N230" s="46">
        <v>0</v>
      </c>
      <c r="O230" s="46">
        <f t="shared" si="11"/>
        <v>4981.03</v>
      </c>
      <c r="P230" s="58"/>
      <c r="Q230" s="58"/>
      <c r="R230" s="58"/>
      <c r="S230" s="58"/>
      <c r="T230" s="58"/>
      <c r="U230" s="58"/>
      <c r="V230" s="58"/>
    </row>
    <row r="231" spans="1:22">
      <c r="A231" s="74">
        <v>1548</v>
      </c>
      <c r="B231" s="74" t="s">
        <v>227</v>
      </c>
      <c r="C231" s="46">
        <v>0</v>
      </c>
      <c r="D231" s="46">
        <v>0</v>
      </c>
      <c r="E231" s="46">
        <v>0</v>
      </c>
      <c r="F231" s="46">
        <v>0</v>
      </c>
      <c r="G231" s="46">
        <v>4981.0347999999994</v>
      </c>
      <c r="H231" s="46">
        <v>0</v>
      </c>
      <c r="I231" s="46">
        <v>0</v>
      </c>
      <c r="J231" s="46">
        <v>0</v>
      </c>
      <c r="K231" s="46">
        <v>0</v>
      </c>
      <c r="L231" s="46">
        <v>0</v>
      </c>
      <c r="M231" s="46">
        <v>0</v>
      </c>
      <c r="N231" s="46">
        <v>0</v>
      </c>
      <c r="O231" s="46">
        <f t="shared" si="11"/>
        <v>4981.0347999999994</v>
      </c>
      <c r="P231" s="58"/>
      <c r="Q231" s="58"/>
      <c r="R231" s="58"/>
      <c r="S231" s="58"/>
      <c r="T231" s="58"/>
      <c r="U231" s="58"/>
      <c r="V231" s="58"/>
    </row>
    <row r="232" spans="1:22">
      <c r="A232" s="74">
        <v>1592</v>
      </c>
      <c r="B232" s="74" t="s">
        <v>228</v>
      </c>
      <c r="C232" s="46">
        <v>3874.1330199999998</v>
      </c>
      <c r="D232" s="46">
        <v>3874.1330199999998</v>
      </c>
      <c r="E232" s="46">
        <v>4842.6662749999996</v>
      </c>
      <c r="F232" s="46">
        <v>3874.1330199999998</v>
      </c>
      <c r="G232" s="46">
        <v>3874.1330199999998</v>
      </c>
      <c r="H232" s="46">
        <v>4842.6662749999996</v>
      </c>
      <c r="I232" s="46">
        <v>3874.1330199999998</v>
      </c>
      <c r="J232" s="46">
        <v>4842.6662749999996</v>
      </c>
      <c r="K232" s="46">
        <v>3874.1330199999998</v>
      </c>
      <c r="L232" s="46">
        <v>3874.1330199999998</v>
      </c>
      <c r="M232" s="46">
        <v>4842.6662749999996</v>
      </c>
      <c r="N232" s="46">
        <v>3874.1330199999998</v>
      </c>
      <c r="O232" s="46">
        <f t="shared" si="11"/>
        <v>50363.72926</v>
      </c>
      <c r="P232" s="58"/>
      <c r="Q232" s="58"/>
      <c r="R232" s="58"/>
      <c r="S232" s="58"/>
      <c r="T232" s="58"/>
      <c r="U232" s="58"/>
      <c r="V232" s="58"/>
    </row>
    <row r="233" spans="1:22">
      <c r="A233" s="74">
        <v>1593</v>
      </c>
      <c r="B233" s="74" t="s">
        <v>229</v>
      </c>
      <c r="C233" s="46">
        <v>3874.1330199999998</v>
      </c>
      <c r="D233" s="46">
        <v>3874.1330199999998</v>
      </c>
      <c r="E233" s="46">
        <v>4842.6662749999996</v>
      </c>
      <c r="F233" s="46">
        <v>3874.1330199999998</v>
      </c>
      <c r="G233" s="46">
        <v>3874.1330199999998</v>
      </c>
      <c r="H233" s="46">
        <v>4842.6662749999996</v>
      </c>
      <c r="I233" s="46">
        <v>3874.1330199999998</v>
      </c>
      <c r="J233" s="46">
        <v>4842.6662749999996</v>
      </c>
      <c r="K233" s="46">
        <v>3874.1330199999998</v>
      </c>
      <c r="L233" s="46">
        <v>3874.1330199999998</v>
      </c>
      <c r="M233" s="46">
        <v>4842.6662749999996</v>
      </c>
      <c r="N233" s="46">
        <v>3874.1330199999998</v>
      </c>
      <c r="O233" s="46">
        <f t="shared" si="11"/>
        <v>50363.72926</v>
      </c>
      <c r="P233" s="58"/>
      <c r="Q233" s="58"/>
      <c r="R233" s="58"/>
      <c r="S233" s="58"/>
      <c r="T233" s="58"/>
      <c r="U233" s="58"/>
      <c r="V233" s="58"/>
    </row>
    <row r="234" spans="1:22">
      <c r="A234" s="74">
        <v>1612</v>
      </c>
      <c r="B234" s="74" t="s">
        <v>230</v>
      </c>
      <c r="C234" s="46">
        <v>929.79192479999995</v>
      </c>
      <c r="D234" s="46">
        <v>929.79192479999995</v>
      </c>
      <c r="E234" s="46">
        <v>1162.239906</v>
      </c>
      <c r="F234" s="46">
        <v>1162.2397248</v>
      </c>
      <c r="G234" s="46">
        <v>929.79192479999995</v>
      </c>
      <c r="H234" s="46">
        <v>1162.239906</v>
      </c>
      <c r="I234" s="46">
        <v>929.79192479999995</v>
      </c>
      <c r="J234" s="46">
        <v>1162.239906</v>
      </c>
      <c r="K234" s="46">
        <v>929.79192479999995</v>
      </c>
      <c r="L234" s="46">
        <v>929.79192479999995</v>
      </c>
      <c r="M234" s="46">
        <v>1162.239906</v>
      </c>
      <c r="N234" s="46">
        <v>929.79192479999995</v>
      </c>
      <c r="O234" s="46">
        <f t="shared" si="11"/>
        <v>12319.7428224</v>
      </c>
      <c r="P234" s="58"/>
      <c r="Q234" s="58"/>
      <c r="R234" s="58"/>
      <c r="S234" s="58"/>
      <c r="T234" s="58"/>
      <c r="U234" s="58"/>
      <c r="V234" s="58"/>
    </row>
    <row r="235" spans="1:22">
      <c r="A235" s="74">
        <v>2111</v>
      </c>
      <c r="B235" s="74" t="s">
        <v>231</v>
      </c>
      <c r="C235" s="46">
        <v>0</v>
      </c>
      <c r="D235" s="46">
        <v>0</v>
      </c>
      <c r="E235" s="46">
        <v>1000</v>
      </c>
      <c r="F235" s="46">
        <v>0</v>
      </c>
      <c r="G235" s="46">
        <v>0</v>
      </c>
      <c r="H235" s="46">
        <v>1000</v>
      </c>
      <c r="I235" s="46">
        <v>0</v>
      </c>
      <c r="J235" s="46">
        <v>0</v>
      </c>
      <c r="K235" s="46">
        <v>1000</v>
      </c>
      <c r="L235" s="46">
        <v>0</v>
      </c>
      <c r="M235" s="46">
        <v>0</v>
      </c>
      <c r="N235" s="46">
        <v>0</v>
      </c>
      <c r="O235" s="46">
        <f t="shared" si="11"/>
        <v>3000</v>
      </c>
      <c r="P235" s="58"/>
      <c r="Q235" s="58"/>
      <c r="R235" s="58"/>
      <c r="S235" s="58"/>
      <c r="T235" s="58"/>
      <c r="U235" s="58"/>
      <c r="V235" s="58"/>
    </row>
    <row r="236" spans="1:22">
      <c r="A236" s="74">
        <v>2215</v>
      </c>
      <c r="B236" s="74" t="s">
        <v>235</v>
      </c>
      <c r="C236" s="46">
        <v>1200</v>
      </c>
      <c r="D236" s="46">
        <v>1200</v>
      </c>
      <c r="E236" s="46">
        <v>1200</v>
      </c>
      <c r="F236" s="46">
        <v>1200</v>
      </c>
      <c r="G236" s="46">
        <v>1200</v>
      </c>
      <c r="H236" s="46">
        <v>1200</v>
      </c>
      <c r="I236" s="46">
        <v>1200</v>
      </c>
      <c r="J236" s="46">
        <v>1200</v>
      </c>
      <c r="K236" s="46">
        <v>1200</v>
      </c>
      <c r="L236" s="46">
        <v>1200</v>
      </c>
      <c r="M236" s="46">
        <v>1200</v>
      </c>
      <c r="N236" s="46">
        <v>1200</v>
      </c>
      <c r="O236" s="46">
        <f t="shared" si="11"/>
        <v>14400</v>
      </c>
      <c r="P236" s="58"/>
      <c r="Q236" s="58"/>
      <c r="R236" s="58"/>
      <c r="S236" s="58"/>
      <c r="T236" s="58"/>
      <c r="U236" s="58"/>
      <c r="V236" s="58"/>
    </row>
    <row r="237" spans="1:22">
      <c r="A237" s="74">
        <v>2612</v>
      </c>
      <c r="B237" s="74" t="s">
        <v>316</v>
      </c>
      <c r="C237" s="46">
        <v>3300</v>
      </c>
      <c r="D237" s="46">
        <v>3300</v>
      </c>
      <c r="E237" s="46">
        <v>3300</v>
      </c>
      <c r="F237" s="46">
        <v>5000</v>
      </c>
      <c r="G237" s="46">
        <v>5000</v>
      </c>
      <c r="H237" s="46">
        <v>3300</v>
      </c>
      <c r="I237" s="46">
        <v>3300</v>
      </c>
      <c r="J237" s="46">
        <v>3300</v>
      </c>
      <c r="K237" s="46">
        <v>3300</v>
      </c>
      <c r="L237" s="46">
        <v>3300</v>
      </c>
      <c r="M237" s="46">
        <v>3300</v>
      </c>
      <c r="N237" s="46">
        <v>3300</v>
      </c>
      <c r="O237" s="46">
        <f t="shared" si="11"/>
        <v>43000</v>
      </c>
      <c r="P237" s="58"/>
      <c r="Q237" s="58"/>
      <c r="R237" s="58"/>
      <c r="S237" s="58"/>
      <c r="T237" s="58"/>
      <c r="U237" s="58"/>
      <c r="V237" s="58"/>
    </row>
    <row r="238" spans="1:22">
      <c r="A238" s="74">
        <v>3142</v>
      </c>
      <c r="B238" s="74" t="s">
        <v>244</v>
      </c>
      <c r="C238" s="46">
        <v>900</v>
      </c>
      <c r="D238" s="46">
        <v>900</v>
      </c>
      <c r="E238" s="46">
        <v>900</v>
      </c>
      <c r="F238" s="46">
        <v>900</v>
      </c>
      <c r="G238" s="46">
        <v>900</v>
      </c>
      <c r="H238" s="46">
        <v>900</v>
      </c>
      <c r="I238" s="46">
        <v>900</v>
      </c>
      <c r="J238" s="46">
        <v>900</v>
      </c>
      <c r="K238" s="46">
        <v>900</v>
      </c>
      <c r="L238" s="46">
        <v>900</v>
      </c>
      <c r="M238" s="46">
        <v>900</v>
      </c>
      <c r="N238" s="46">
        <v>900</v>
      </c>
      <c r="O238" s="46">
        <f t="shared" si="11"/>
        <v>10800</v>
      </c>
      <c r="P238" s="58"/>
      <c r="Q238" s="58"/>
      <c r="R238" s="58"/>
      <c r="S238" s="58"/>
      <c r="T238" s="58"/>
      <c r="U238" s="58"/>
      <c r="V238" s="58"/>
    </row>
    <row r="239" spans="1:22">
      <c r="A239" s="74">
        <v>3511</v>
      </c>
      <c r="B239" s="66" t="s">
        <v>261</v>
      </c>
      <c r="C239" s="46">
        <v>10962</v>
      </c>
      <c r="D239" s="46">
        <v>10962</v>
      </c>
      <c r="E239" s="46">
        <v>10962</v>
      </c>
      <c r="F239" s="46">
        <v>21924</v>
      </c>
      <c r="G239" s="46">
        <v>10962</v>
      </c>
      <c r="H239" s="46">
        <v>10962</v>
      </c>
      <c r="I239" s="46">
        <v>10962</v>
      </c>
      <c r="J239" s="46">
        <v>21924</v>
      </c>
      <c r="K239" s="46">
        <v>5220</v>
      </c>
      <c r="L239" s="46">
        <v>5220</v>
      </c>
      <c r="M239" s="46">
        <v>5220</v>
      </c>
      <c r="N239" s="46">
        <v>5220</v>
      </c>
      <c r="O239" s="46">
        <f t="shared" si="11"/>
        <v>130500</v>
      </c>
      <c r="P239" s="58"/>
      <c r="Q239" s="58"/>
      <c r="R239" s="58"/>
      <c r="S239" s="58"/>
      <c r="T239" s="58"/>
      <c r="U239" s="58"/>
      <c r="V239" s="58"/>
    </row>
    <row r="240" spans="1:22" ht="26.25">
      <c r="A240" s="74">
        <v>3551</v>
      </c>
      <c r="B240" s="74" t="s">
        <v>361</v>
      </c>
      <c r="C240" s="46">
        <v>9013.86</v>
      </c>
      <c r="D240" s="46">
        <v>6099.1149999999998</v>
      </c>
      <c r="E240" s="46">
        <v>3000</v>
      </c>
      <c r="F240" s="46">
        <v>5406.4120000000003</v>
      </c>
      <c r="G240" s="46">
        <v>3000</v>
      </c>
      <c r="H240" s="46">
        <v>5406</v>
      </c>
      <c r="I240" s="46">
        <v>9013.86</v>
      </c>
      <c r="J240" s="46">
        <v>5406</v>
      </c>
      <c r="K240" s="46">
        <v>5406</v>
      </c>
      <c r="L240" s="46">
        <v>5406</v>
      </c>
      <c r="M240" s="46">
        <v>3000</v>
      </c>
      <c r="N240" s="46">
        <v>5406</v>
      </c>
      <c r="O240" s="46">
        <f t="shared" si="11"/>
        <v>65563.247000000003</v>
      </c>
      <c r="P240" s="58"/>
      <c r="Q240" s="58"/>
      <c r="R240" s="58"/>
      <c r="S240" s="58"/>
      <c r="T240" s="58"/>
      <c r="U240" s="58"/>
      <c r="V240" s="58"/>
    </row>
    <row r="241" spans="1:22">
      <c r="A241" s="74">
        <v>3571</v>
      </c>
      <c r="B241" s="74" t="s">
        <v>287</v>
      </c>
      <c r="C241" s="46">
        <v>0</v>
      </c>
      <c r="D241" s="46">
        <v>0</v>
      </c>
      <c r="E241" s="46">
        <v>6000</v>
      </c>
      <c r="F241" s="46">
        <v>0</v>
      </c>
      <c r="G241" s="46">
        <v>3000</v>
      </c>
      <c r="H241" s="46">
        <v>0</v>
      </c>
      <c r="I241" s="46">
        <v>0</v>
      </c>
      <c r="J241" s="46">
        <v>0</v>
      </c>
      <c r="K241" s="46">
        <v>2000</v>
      </c>
      <c r="L241" s="46">
        <v>0</v>
      </c>
      <c r="M241" s="46">
        <v>0</v>
      </c>
      <c r="N241" s="46">
        <v>0</v>
      </c>
      <c r="O241" s="46">
        <f t="shared" si="11"/>
        <v>11000</v>
      </c>
      <c r="P241" s="58"/>
      <c r="Q241" s="58"/>
      <c r="R241" s="58"/>
      <c r="S241" s="58"/>
      <c r="T241" s="58"/>
      <c r="U241" s="58"/>
      <c r="V241" s="58"/>
    </row>
    <row r="242" spans="1:22">
      <c r="A242" s="74">
        <v>3856</v>
      </c>
      <c r="B242" s="74" t="s">
        <v>270</v>
      </c>
      <c r="C242" s="46">
        <v>2000</v>
      </c>
      <c r="D242" s="46">
        <v>0</v>
      </c>
      <c r="E242" s="46">
        <v>0</v>
      </c>
      <c r="F242" s="46">
        <v>0</v>
      </c>
      <c r="G242" s="46">
        <v>0</v>
      </c>
      <c r="H242" s="46">
        <v>500</v>
      </c>
      <c r="I242" s="46">
        <v>0</v>
      </c>
      <c r="J242" s="46">
        <v>0</v>
      </c>
      <c r="K242" s="46">
        <v>0</v>
      </c>
      <c r="L242" s="46">
        <v>0</v>
      </c>
      <c r="M242" s="46">
        <v>0</v>
      </c>
      <c r="N242" s="46">
        <v>0</v>
      </c>
      <c r="O242" s="46">
        <f t="shared" si="11"/>
        <v>2500</v>
      </c>
      <c r="P242" s="58"/>
      <c r="Q242" s="58"/>
      <c r="R242" s="58"/>
      <c r="S242" s="58"/>
      <c r="T242" s="58"/>
      <c r="U242" s="58"/>
      <c r="V242" s="58"/>
    </row>
    <row r="243" spans="1:22">
      <c r="A243" s="74">
        <v>3857</v>
      </c>
      <c r="B243" s="74" t="s">
        <v>271</v>
      </c>
      <c r="C243" s="46">
        <v>200</v>
      </c>
      <c r="D243" s="46">
        <v>200</v>
      </c>
      <c r="E243" s="46">
        <v>200</v>
      </c>
      <c r="F243" s="46">
        <v>200</v>
      </c>
      <c r="G243" s="46">
        <v>200</v>
      </c>
      <c r="H243" s="46">
        <v>200</v>
      </c>
      <c r="I243" s="46">
        <v>200</v>
      </c>
      <c r="J243" s="46">
        <v>200</v>
      </c>
      <c r="K243" s="46">
        <v>200</v>
      </c>
      <c r="L243" s="46">
        <v>200</v>
      </c>
      <c r="M243" s="46">
        <v>200</v>
      </c>
      <c r="N243" s="46">
        <v>200</v>
      </c>
      <c r="O243" s="46">
        <f t="shared" si="11"/>
        <v>2400</v>
      </c>
      <c r="P243" s="58"/>
      <c r="Q243" s="58"/>
      <c r="R243" s="58"/>
      <c r="S243" s="58"/>
      <c r="T243" s="58"/>
      <c r="U243" s="58"/>
      <c r="V243" s="58"/>
    </row>
    <row r="244" spans="1:22">
      <c r="A244" s="74">
        <v>5671</v>
      </c>
      <c r="B244" s="74" t="s">
        <v>294</v>
      </c>
      <c r="C244" s="46">
        <v>0</v>
      </c>
      <c r="D244" s="46">
        <v>0</v>
      </c>
      <c r="E244" s="46">
        <v>4000</v>
      </c>
      <c r="F244" s="46">
        <v>0</v>
      </c>
      <c r="G244" s="46">
        <v>0</v>
      </c>
      <c r="H244" s="46">
        <v>0</v>
      </c>
      <c r="I244" s="46">
        <v>0</v>
      </c>
      <c r="J244" s="46">
        <v>5000</v>
      </c>
      <c r="K244" s="46">
        <v>0</v>
      </c>
      <c r="L244" s="46">
        <v>0</v>
      </c>
      <c r="M244" s="46">
        <v>0</v>
      </c>
      <c r="N244" s="46">
        <v>0</v>
      </c>
      <c r="O244" s="46">
        <f t="shared" si="11"/>
        <v>9000</v>
      </c>
      <c r="P244" s="58"/>
      <c r="Q244" s="58"/>
      <c r="R244" s="58"/>
      <c r="S244" s="58"/>
      <c r="T244" s="58"/>
      <c r="U244" s="58"/>
      <c r="V244" s="58"/>
    </row>
    <row r="245" spans="1:22">
      <c r="A245" s="74"/>
      <c r="B245" s="74" t="s">
        <v>379</v>
      </c>
      <c r="C245" s="46">
        <v>300000</v>
      </c>
      <c r="D245" s="46">
        <v>300000</v>
      </c>
      <c r="E245" s="46">
        <v>100000</v>
      </c>
      <c r="F245" s="46">
        <v>0</v>
      </c>
      <c r="G245" s="46">
        <v>0</v>
      </c>
      <c r="H245" s="46">
        <v>0</v>
      </c>
      <c r="I245" s="46">
        <v>0</v>
      </c>
      <c r="J245" s="46">
        <v>0</v>
      </c>
      <c r="K245" s="46">
        <v>0</v>
      </c>
      <c r="L245" s="46">
        <v>0</v>
      </c>
      <c r="M245" s="46">
        <v>0</v>
      </c>
      <c r="N245" s="46">
        <v>0</v>
      </c>
      <c r="O245" s="46">
        <f t="shared" si="11"/>
        <v>700000</v>
      </c>
      <c r="P245" s="58"/>
      <c r="Q245" s="58"/>
      <c r="R245" s="58"/>
      <c r="S245" s="58"/>
      <c r="T245" s="58"/>
      <c r="U245" s="58"/>
      <c r="V245" s="58"/>
    </row>
    <row r="246" spans="1:22" ht="39">
      <c r="A246" s="74" t="s">
        <v>353</v>
      </c>
      <c r="B246" s="74" t="s">
        <v>155</v>
      </c>
      <c r="C246" s="44">
        <f>SUM(C216:C245)</f>
        <v>406184.74642079999</v>
      </c>
      <c r="D246" s="44">
        <f>SUM(D216:D245)</f>
        <v>410331.8233708</v>
      </c>
      <c r="E246" s="44">
        <f>SUM(E216:E245)</f>
        <v>215058.2353385</v>
      </c>
      <c r="F246" s="44">
        <f t="shared" ref="F246:N246" si="12">SUM(F216:F245)</f>
        <v>148280.33709937142</v>
      </c>
      <c r="G246" s="44">
        <f t="shared" si="12"/>
        <v>107323.31472079997</v>
      </c>
      <c r="H246" s="44">
        <f t="shared" si="12"/>
        <v>121204.49718849998</v>
      </c>
      <c r="I246" s="44">
        <f t="shared" si="12"/>
        <v>95478.019770799991</v>
      </c>
      <c r="J246" s="44">
        <f t="shared" si="12"/>
        <v>136191.60035049997</v>
      </c>
      <c r="K246" s="44">
        <f t="shared" si="12"/>
        <v>101889.22851684324</v>
      </c>
      <c r="L246" s="44">
        <f t="shared" si="12"/>
        <v>102454.49995661878</v>
      </c>
      <c r="M246" s="44">
        <f t="shared" si="12"/>
        <v>104711.28114053457</v>
      </c>
      <c r="N246" s="44">
        <f t="shared" si="12"/>
        <v>109579.42470787471</v>
      </c>
      <c r="O246" s="44">
        <f>SUM(O216:O245)</f>
        <v>2058687.0085819426</v>
      </c>
      <c r="P246" s="58"/>
      <c r="Q246" s="58"/>
      <c r="R246" s="58"/>
      <c r="S246" s="58"/>
      <c r="T246" s="58"/>
      <c r="U246" s="58"/>
      <c r="V246" s="58"/>
    </row>
    <row r="247" spans="1:22">
      <c r="A247" s="73"/>
      <c r="C247" s="46"/>
      <c r="D247" s="46"/>
      <c r="E247" s="46"/>
      <c r="J247" s="46"/>
      <c r="K247" s="46"/>
      <c r="L247" s="46"/>
      <c r="M247" s="46"/>
      <c r="N247" s="46"/>
      <c r="O247" s="46"/>
      <c r="P247" s="58"/>
      <c r="Q247" s="58"/>
      <c r="R247" s="58"/>
      <c r="S247" s="58"/>
      <c r="T247" s="58"/>
      <c r="U247" s="58"/>
      <c r="V247" s="58"/>
    </row>
    <row r="248" spans="1:22">
      <c r="A248" s="73"/>
      <c r="B248" s="74" t="s">
        <v>354</v>
      </c>
      <c r="C248" s="44">
        <f t="shared" ref="C248:O248" si="13">+C60+C114+C149+C187+C213+C246</f>
        <v>4712204.2600809997</v>
      </c>
      <c r="D248" s="44">
        <f t="shared" si="13"/>
        <v>4765288.358581</v>
      </c>
      <c r="E248" s="44">
        <f t="shared" si="13"/>
        <v>4511030.7715280354</v>
      </c>
      <c r="F248" s="44">
        <f t="shared" si="13"/>
        <v>5035014.4351381427</v>
      </c>
      <c r="G248" s="44">
        <f t="shared" si="13"/>
        <v>4406679.5045810007</v>
      </c>
      <c r="H248" s="44">
        <f t="shared" si="13"/>
        <v>4316095.1182137495</v>
      </c>
      <c r="I248" s="44">
        <f t="shared" si="13"/>
        <v>3653657.749481</v>
      </c>
      <c r="J248" s="44">
        <f t="shared" si="13"/>
        <v>4793704.89261775</v>
      </c>
      <c r="K248" s="44">
        <f t="shared" si="13"/>
        <v>4260275.9056137847</v>
      </c>
      <c r="L248" s="44">
        <f t="shared" si="13"/>
        <v>3885804.0325756916</v>
      </c>
      <c r="M248" s="44">
        <f t="shared" si="13"/>
        <v>4003444.2369019627</v>
      </c>
      <c r="N248" s="44">
        <f t="shared" si="13"/>
        <v>4093800.9845504146</v>
      </c>
      <c r="O248" s="44">
        <f t="shared" si="13"/>
        <v>52437000.249863543</v>
      </c>
      <c r="P248" s="58"/>
      <c r="Q248" s="58"/>
      <c r="R248" s="58"/>
      <c r="S248" s="58"/>
      <c r="T248" s="58"/>
      <c r="U248" s="58"/>
      <c r="V248" s="58"/>
    </row>
    <row r="249" spans="1:22">
      <c r="F249" s="44"/>
      <c r="G249" s="44"/>
      <c r="H249" s="74"/>
      <c r="I249" s="44"/>
      <c r="P249" s="58"/>
    </row>
    <row r="250" spans="1:22">
      <c r="E250" s="46"/>
      <c r="F250" s="44"/>
      <c r="G250" s="44"/>
      <c r="H250" s="44"/>
      <c r="I250" s="44"/>
      <c r="O250" s="46"/>
      <c r="P250" s="58"/>
    </row>
    <row r="251" spans="1:22">
      <c r="A251" s="83" t="s">
        <v>178</v>
      </c>
      <c r="B251" s="83"/>
      <c r="C251" s="83"/>
      <c r="D251" s="83"/>
      <c r="E251" s="83"/>
      <c r="F251" s="44"/>
      <c r="G251" s="44"/>
      <c r="H251" s="74"/>
      <c r="I251" s="44"/>
      <c r="O251" s="46"/>
      <c r="P251" s="58"/>
    </row>
    <row r="252" spans="1:22">
      <c r="A252" s="75" t="s">
        <v>382</v>
      </c>
      <c r="B252" s="53"/>
      <c r="C252" s="53"/>
      <c r="D252" s="53"/>
      <c r="E252" s="53"/>
      <c r="F252" s="44"/>
      <c r="G252" s="44"/>
      <c r="H252" s="74"/>
      <c r="I252" s="44"/>
      <c r="O252" s="46"/>
    </row>
    <row r="253" spans="1:22">
      <c r="A253" s="25"/>
      <c r="B253" s="26"/>
      <c r="C253" s="26"/>
      <c r="D253" s="26"/>
      <c r="E253" s="26"/>
      <c r="F253" s="44"/>
      <c r="G253" s="44"/>
      <c r="H253" s="44"/>
      <c r="I253" s="44"/>
    </row>
    <row r="254" spans="1:22">
      <c r="A254" s="25" t="s">
        <v>180</v>
      </c>
      <c r="B254" s="26"/>
      <c r="C254" s="26"/>
      <c r="D254" s="26"/>
      <c r="E254" s="26"/>
      <c r="F254" s="44"/>
      <c r="G254" s="44"/>
      <c r="H254" s="74"/>
      <c r="I254" s="44"/>
    </row>
    <row r="255" spans="1:22">
      <c r="A255" s="27" t="s">
        <v>181</v>
      </c>
      <c r="B255" s="26"/>
      <c r="C255" s="26"/>
      <c r="D255" s="26"/>
      <c r="E255" s="26"/>
      <c r="F255" s="44"/>
      <c r="G255" s="44"/>
      <c r="H255" s="74"/>
      <c r="I255" s="44"/>
    </row>
    <row r="256" spans="1:22">
      <c r="A256" s="26"/>
      <c r="B256" s="3"/>
      <c r="C256" s="3"/>
      <c r="D256" s="30" t="s">
        <v>184</v>
      </c>
      <c r="E256" s="75"/>
      <c r="F256" s="44"/>
      <c r="G256" s="44"/>
      <c r="H256" s="74"/>
      <c r="I256" s="44"/>
      <c r="O256" s="46"/>
    </row>
    <row r="257" spans="1:9">
      <c r="A257" s="26"/>
      <c r="B257" s="3"/>
      <c r="C257" s="3"/>
      <c r="D257" s="29" t="s">
        <v>183</v>
      </c>
      <c r="E257" s="29"/>
      <c r="F257" s="44"/>
      <c r="G257" s="44"/>
      <c r="H257" s="74"/>
      <c r="I257" s="44"/>
    </row>
    <row r="258" spans="1:9">
      <c r="A258" s="75" t="s">
        <v>182</v>
      </c>
      <c r="B258" s="3"/>
      <c r="C258" s="3"/>
      <c r="D258" s="75"/>
      <c r="E258" s="27"/>
      <c r="F258" s="44"/>
      <c r="G258" s="44"/>
      <c r="H258" s="74"/>
      <c r="I258" s="44"/>
    </row>
    <row r="259" spans="1:9">
      <c r="A259" s="26" t="s">
        <v>185</v>
      </c>
      <c r="B259" s="31"/>
      <c r="C259" s="31"/>
      <c r="D259" s="27"/>
      <c r="E259" s="27"/>
      <c r="F259" s="44"/>
      <c r="G259" s="44"/>
      <c r="H259" s="74"/>
      <c r="I259" s="44"/>
    </row>
    <row r="260" spans="1:9">
      <c r="A260" s="75"/>
      <c r="B260" s="3"/>
      <c r="C260" s="3"/>
      <c r="D260" s="30" t="s">
        <v>371</v>
      </c>
      <c r="E260" s="30"/>
      <c r="F260" s="44"/>
      <c r="H260" s="26"/>
    </row>
    <row r="261" spans="1:9">
      <c r="A261" s="26"/>
      <c r="B261" s="3"/>
      <c r="C261" s="3"/>
      <c r="D261" s="29" t="s">
        <v>187</v>
      </c>
      <c r="E261" s="29"/>
      <c r="F261" s="44"/>
      <c r="H261" s="26"/>
    </row>
    <row r="262" spans="1:9">
      <c r="A262" s="25" t="s">
        <v>355</v>
      </c>
      <c r="B262" s="3"/>
      <c r="C262" s="3"/>
      <c r="D262" s="27"/>
      <c r="E262" s="27"/>
      <c r="F262" s="44"/>
    </row>
    <row r="263" spans="1:9">
      <c r="A263" s="26" t="s">
        <v>187</v>
      </c>
      <c r="B263" s="3"/>
      <c r="C263" s="3"/>
      <c r="D263" s="27"/>
      <c r="E263" s="27"/>
      <c r="F263" s="44"/>
    </row>
    <row r="264" spans="1:9">
      <c r="A264" s="32"/>
      <c r="B264" s="3"/>
      <c r="C264" s="3"/>
      <c r="D264" s="30" t="s">
        <v>356</v>
      </c>
      <c r="E264" s="30"/>
      <c r="F264" s="44"/>
    </row>
    <row r="265" spans="1:9">
      <c r="A265" s="26"/>
      <c r="B265" s="3"/>
      <c r="C265" s="3"/>
      <c r="D265" s="29" t="s">
        <v>187</v>
      </c>
      <c r="E265" s="29"/>
      <c r="F265" s="44"/>
    </row>
    <row r="266" spans="1:9">
      <c r="A266" s="25" t="s">
        <v>357</v>
      </c>
      <c r="B266" s="26"/>
      <c r="C266" s="26"/>
      <c r="D266" s="26"/>
      <c r="E266" s="26"/>
      <c r="F266" s="44"/>
    </row>
    <row r="267" spans="1:9">
      <c r="A267" s="26" t="s">
        <v>187</v>
      </c>
      <c r="B267" s="26"/>
      <c r="C267" s="26"/>
      <c r="D267" s="26"/>
      <c r="E267" s="26"/>
      <c r="F267" s="44"/>
    </row>
    <row r="268" spans="1:9">
      <c r="F268" s="44"/>
    </row>
    <row r="269" spans="1:9">
      <c r="F269" s="44"/>
    </row>
    <row r="270" spans="1:9">
      <c r="F270" s="46"/>
    </row>
    <row r="271" spans="1:9">
      <c r="F271" s="47"/>
    </row>
    <row r="272" spans="1:9">
      <c r="F272" s="44"/>
    </row>
    <row r="273" spans="6:6">
      <c r="F273" s="44"/>
    </row>
    <row r="274" spans="6:6">
      <c r="F274" s="44"/>
    </row>
    <row r="275" spans="6:6">
      <c r="F275" s="44"/>
    </row>
    <row r="276" spans="6:6">
      <c r="F276" s="44"/>
    </row>
    <row r="277" spans="6:6">
      <c r="F277" s="44"/>
    </row>
    <row r="278" spans="6:6">
      <c r="F278" s="44"/>
    </row>
    <row r="279" spans="6:6">
      <c r="F279" s="44"/>
    </row>
    <row r="280" spans="6:6">
      <c r="F280" s="44"/>
    </row>
    <row r="281" spans="6:6">
      <c r="F281" s="44"/>
    </row>
    <row r="282" spans="6:6">
      <c r="F282" s="44"/>
    </row>
    <row r="283" spans="6:6">
      <c r="F283" s="44"/>
    </row>
    <row r="284" spans="6:6">
      <c r="F284" s="44"/>
    </row>
    <row r="285" spans="6:6">
      <c r="F285" s="44"/>
    </row>
    <row r="286" spans="6:6">
      <c r="F286" s="44"/>
    </row>
    <row r="287" spans="6:6">
      <c r="F287" s="44"/>
    </row>
    <row r="288" spans="6:6">
      <c r="F288" s="44"/>
    </row>
    <row r="289" spans="6:6">
      <c r="F289" s="44"/>
    </row>
    <row r="290" spans="6:6">
      <c r="F290" s="44"/>
    </row>
    <row r="291" spans="6:6">
      <c r="F291" s="44"/>
    </row>
    <row r="292" spans="6:6">
      <c r="F292" s="44"/>
    </row>
    <row r="293" spans="6:6">
      <c r="F293" s="44"/>
    </row>
    <row r="294" spans="6:6">
      <c r="F294" s="44"/>
    </row>
    <row r="295" spans="6:6">
      <c r="F295" s="44"/>
    </row>
    <row r="296" spans="6:6">
      <c r="F296" s="44"/>
    </row>
    <row r="297" spans="6:6">
      <c r="F297" s="44"/>
    </row>
    <row r="298" spans="6:6">
      <c r="F298" s="44"/>
    </row>
    <row r="299" spans="6:6">
      <c r="F299" s="44"/>
    </row>
    <row r="300" spans="6:6">
      <c r="F300" s="44"/>
    </row>
    <row r="301" spans="6:6">
      <c r="F301" s="44"/>
    </row>
    <row r="302" spans="6:6">
      <c r="F302" s="44"/>
    </row>
    <row r="303" spans="6:6">
      <c r="F303" s="44"/>
    </row>
    <row r="304" spans="6:6">
      <c r="F304" s="75"/>
    </row>
    <row r="305" spans="6:6">
      <c r="F305" s="29"/>
    </row>
    <row r="306" spans="6:6">
      <c r="F306" s="27"/>
    </row>
    <row r="307" spans="6:6">
      <c r="F307" s="27"/>
    </row>
    <row r="308" spans="6:6">
      <c r="F308" s="30"/>
    </row>
    <row r="309" spans="6:6">
      <c r="F309" s="29"/>
    </row>
    <row r="310" spans="6:6">
      <c r="F310" s="27"/>
    </row>
    <row r="311" spans="6:6">
      <c r="F311" s="27"/>
    </row>
    <row r="312" spans="6:6">
      <c r="F312" s="30"/>
    </row>
    <row r="313" spans="6:6">
      <c r="F313" s="29"/>
    </row>
    <row r="314" spans="6:6">
      <c r="F314" s="26"/>
    </row>
    <row r="315" spans="6:6">
      <c r="F315" s="26"/>
    </row>
  </sheetData>
  <mergeCells count="6">
    <mergeCell ref="A251:E251"/>
    <mergeCell ref="A1:O1"/>
    <mergeCell ref="A2:O2"/>
    <mergeCell ref="A5:B5"/>
    <mergeCell ref="A6:B6"/>
    <mergeCell ref="A7:B7"/>
  </mergeCells>
  <pageMargins left="0.51181102362204722" right="0.51181102362204722" top="0.94488188976377963" bottom="0.94488188976377963" header="0.31496062992125984" footer="0.31496062992125984"/>
  <pageSetup scale="65" fitToHeight="7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Ingresos Julio 2013</vt:lpstr>
      <vt:lpstr>Egresos Julio 2013</vt:lpstr>
      <vt:lpstr>Ingresos 2017</vt:lpstr>
      <vt:lpstr>Egresos 2017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Gcia_Contable</dc:creator>
  <cp:lastModifiedBy>Gcia_Contable</cp:lastModifiedBy>
  <cp:lastPrinted>2017-01-24T19:23:01Z</cp:lastPrinted>
  <dcterms:created xsi:type="dcterms:W3CDTF">2013-08-08T16:06:15Z</dcterms:created>
  <dcterms:modified xsi:type="dcterms:W3CDTF">2017-01-24T19:23:07Z</dcterms:modified>
</cp:coreProperties>
</file>