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7410" firstSheet="2" activeTab="3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O189" i="12"/>
  <c r="O215"/>
  <c r="O76" i="11"/>
  <c r="O78" s="1"/>
  <c r="N78"/>
  <c r="M78"/>
  <c r="L78"/>
  <c r="K78"/>
  <c r="J78"/>
  <c r="I78"/>
  <c r="H78"/>
  <c r="G78"/>
  <c r="F78"/>
  <c r="E78"/>
  <c r="D78"/>
  <c r="C78"/>
  <c r="C179" i="12"/>
  <c r="C189" s="1"/>
  <c r="C50"/>
  <c r="C166"/>
  <c r="N189"/>
  <c r="M189"/>
  <c r="L189"/>
  <c r="K189"/>
  <c r="J189"/>
  <c r="I189"/>
  <c r="H189"/>
  <c r="G189"/>
  <c r="F189"/>
  <c r="E189"/>
  <c r="D189"/>
  <c r="O188"/>
  <c r="D173"/>
  <c r="C173"/>
  <c r="O122"/>
  <c r="O123"/>
  <c r="O124"/>
  <c r="O125"/>
  <c r="K179"/>
  <c r="N170"/>
  <c r="M170"/>
  <c r="L170"/>
  <c r="K170"/>
  <c r="J170"/>
  <c r="I170"/>
  <c r="H170"/>
  <c r="G170"/>
  <c r="F170"/>
  <c r="E170"/>
  <c r="D170"/>
  <c r="C170"/>
  <c r="G239" l="1"/>
  <c r="F239"/>
  <c r="N239"/>
  <c r="M239"/>
  <c r="L239"/>
  <c r="K239"/>
  <c r="J239"/>
  <c r="I239"/>
  <c r="H239"/>
  <c r="E239"/>
  <c r="D239"/>
  <c r="C239"/>
  <c r="N164"/>
  <c r="M164"/>
  <c r="L164"/>
  <c r="K164"/>
  <c r="J164"/>
  <c r="I164"/>
  <c r="H164"/>
  <c r="G164"/>
  <c r="F164"/>
  <c r="E164"/>
  <c r="D164"/>
  <c r="C164"/>
  <c r="O55" l="1"/>
  <c r="C60"/>
  <c r="E69" i="11"/>
  <c r="D247" i="12"/>
  <c r="E247"/>
  <c r="C247"/>
  <c r="O52" i="11" l="1"/>
  <c r="O169" i="12" l="1"/>
  <c r="O170"/>
  <c r="O168" l="1"/>
  <c r="O59" i="11" l="1"/>
  <c r="O46"/>
  <c r="O50"/>
  <c r="E60"/>
  <c r="O45"/>
  <c r="O49"/>
  <c r="O27"/>
  <c r="O230" i="12"/>
  <c r="O232"/>
  <c r="O128"/>
  <c r="O129"/>
  <c r="O126"/>
  <c r="O76"/>
  <c r="O28"/>
  <c r="O22"/>
  <c r="O241"/>
  <c r="O238"/>
  <c r="O240"/>
  <c r="O242"/>
  <c r="O245"/>
  <c r="O246"/>
  <c r="K215"/>
  <c r="O214"/>
  <c r="O157"/>
  <c r="O158"/>
  <c r="O165"/>
  <c r="O174"/>
  <c r="O178"/>
  <c r="O185"/>
  <c r="O154"/>
  <c r="O171"/>
  <c r="O136"/>
  <c r="O138"/>
  <c r="O139"/>
  <c r="O142"/>
  <c r="O143"/>
  <c r="O144"/>
  <c r="O147"/>
  <c r="O137"/>
  <c r="O140"/>
  <c r="O141"/>
  <c r="O145"/>
  <c r="O148"/>
  <c r="O75"/>
  <c r="O85"/>
  <c r="O86"/>
  <c r="O91"/>
  <c r="O92"/>
  <c r="O96"/>
  <c r="O99"/>
  <c r="O100"/>
  <c r="O103"/>
  <c r="O104"/>
  <c r="O106"/>
  <c r="O108"/>
  <c r="O110"/>
  <c r="O111"/>
  <c r="O82"/>
  <c r="O83"/>
  <c r="O84"/>
  <c r="O88"/>
  <c r="O94"/>
  <c r="O48"/>
  <c r="O49"/>
  <c r="O239"/>
  <c r="O212"/>
  <c r="O211"/>
  <c r="O204"/>
  <c r="O175"/>
  <c r="O159"/>
  <c r="O146"/>
  <c r="O135"/>
  <c r="O112"/>
  <c r="O107"/>
  <c r="O102"/>
  <c r="G23" i="11"/>
  <c r="I23"/>
  <c r="N23"/>
  <c r="O38"/>
  <c r="J23"/>
  <c r="O39"/>
  <c r="O42"/>
  <c r="O43"/>
  <c r="O47"/>
  <c r="D62"/>
  <c r="H62"/>
  <c r="J62"/>
  <c r="L62"/>
  <c r="N62"/>
  <c r="O66"/>
  <c r="D60"/>
  <c r="H60"/>
  <c r="I60"/>
  <c r="L60"/>
  <c r="M60"/>
  <c r="K23"/>
  <c r="O26"/>
  <c r="O28"/>
  <c r="O30"/>
  <c r="O32"/>
  <c r="O34"/>
  <c r="O55"/>
  <c r="I18"/>
  <c r="M18"/>
  <c r="D18"/>
  <c r="H18"/>
  <c r="J18"/>
  <c r="L18"/>
  <c r="N18"/>
  <c r="D15"/>
  <c r="G15"/>
  <c r="K15"/>
  <c r="J15"/>
  <c r="L15"/>
  <c r="N15"/>
  <c r="G7"/>
  <c r="K7"/>
  <c r="O11"/>
  <c r="O13"/>
  <c r="O67"/>
  <c r="O65"/>
  <c r="M62"/>
  <c r="K62"/>
  <c r="I62"/>
  <c r="G62"/>
  <c r="N60"/>
  <c r="K60"/>
  <c r="J60"/>
  <c r="G60"/>
  <c r="F60"/>
  <c r="O58"/>
  <c r="O51"/>
  <c r="O31"/>
  <c r="M23"/>
  <c r="O21"/>
  <c r="K18"/>
  <c r="G18"/>
  <c r="C18"/>
  <c r="M15"/>
  <c r="I15"/>
  <c r="H15"/>
  <c r="O12"/>
  <c r="M7"/>
  <c r="L7"/>
  <c r="I7"/>
  <c r="H7"/>
  <c r="E7"/>
  <c r="D7"/>
  <c r="M114" i="12" l="1"/>
  <c r="O33"/>
  <c r="O25"/>
  <c r="O19"/>
  <c r="O11"/>
  <c r="D60"/>
  <c r="L150"/>
  <c r="D215"/>
  <c r="O233"/>
  <c r="O46"/>
  <c r="O36"/>
  <c r="O95"/>
  <c r="O53"/>
  <c r="O50"/>
  <c r="O149"/>
  <c r="O52"/>
  <c r="O43"/>
  <c r="O30"/>
  <c r="O66"/>
  <c r="D150"/>
  <c r="L215"/>
  <c r="N247"/>
  <c r="J247"/>
  <c r="F247"/>
  <c r="O90"/>
  <c r="E114"/>
  <c r="O243"/>
  <c r="O237"/>
  <c r="K247"/>
  <c r="G247"/>
  <c r="O38"/>
  <c r="G60"/>
  <c r="O186"/>
  <c r="L60"/>
  <c r="O79"/>
  <c r="O77"/>
  <c r="D114"/>
  <c r="G150"/>
  <c r="N150"/>
  <c r="G215"/>
  <c r="N215"/>
  <c r="L247"/>
  <c r="H247"/>
  <c r="M247"/>
  <c r="I247"/>
  <c r="O59"/>
  <c r="O89"/>
  <c r="O184"/>
  <c r="O167"/>
  <c r="O163"/>
  <c r="O161"/>
  <c r="O24"/>
  <c r="O16"/>
  <c r="O12"/>
  <c r="N60"/>
  <c r="J60"/>
  <c r="E60"/>
  <c r="K114"/>
  <c r="N114"/>
  <c r="J114"/>
  <c r="O121"/>
  <c r="O119"/>
  <c r="M150"/>
  <c r="E150"/>
  <c r="H150"/>
  <c r="O207"/>
  <c r="O196"/>
  <c r="F215"/>
  <c r="I215"/>
  <c r="H215"/>
  <c r="O236"/>
  <c r="O229"/>
  <c r="O228"/>
  <c r="O227"/>
  <c r="O225"/>
  <c r="O56"/>
  <c r="O166"/>
  <c r="O162"/>
  <c r="O155"/>
  <c r="O18"/>
  <c r="O14"/>
  <c r="O26"/>
  <c r="O21"/>
  <c r="O78"/>
  <c r="O73"/>
  <c r="O72"/>
  <c r="O71"/>
  <c r="K150"/>
  <c r="J150"/>
  <c r="F150"/>
  <c r="I150"/>
  <c r="O195"/>
  <c r="M215"/>
  <c r="E215"/>
  <c r="O47"/>
  <c r="O39"/>
  <c r="O37"/>
  <c r="O34"/>
  <c r="O98"/>
  <c r="O187"/>
  <c r="O20"/>
  <c r="O81"/>
  <c r="O80"/>
  <c r="O134"/>
  <c r="O132"/>
  <c r="O130"/>
  <c r="O203"/>
  <c r="O200"/>
  <c r="J215"/>
  <c r="O223"/>
  <c r="O221"/>
  <c r="O220"/>
  <c r="O118"/>
  <c r="O57"/>
  <c r="O45"/>
  <c r="O44"/>
  <c r="O42"/>
  <c r="O41"/>
  <c r="O40"/>
  <c r="O35"/>
  <c r="O32"/>
  <c r="O31"/>
  <c r="O29"/>
  <c r="O181"/>
  <c r="O244"/>
  <c r="O13"/>
  <c r="K60"/>
  <c r="I60"/>
  <c r="O10"/>
  <c r="H60"/>
  <c r="O69"/>
  <c r="O68"/>
  <c r="O67"/>
  <c r="G114"/>
  <c r="O65"/>
  <c r="I114"/>
  <c r="O64"/>
  <c r="H114"/>
  <c r="O63"/>
  <c r="O208"/>
  <c r="O226"/>
  <c r="O234"/>
  <c r="O224"/>
  <c r="O199"/>
  <c r="O17"/>
  <c r="F60"/>
  <c r="O71" i="11"/>
  <c r="O69"/>
  <c r="F62"/>
  <c r="O57"/>
  <c r="O56"/>
  <c r="F23"/>
  <c r="O44"/>
  <c r="O40"/>
  <c r="O35"/>
  <c r="O33"/>
  <c r="O29"/>
  <c r="O25"/>
  <c r="F18"/>
  <c r="F15"/>
  <c r="O9"/>
  <c r="O54"/>
  <c r="O70"/>
  <c r="E62"/>
  <c r="O53"/>
  <c r="O48"/>
  <c r="O36"/>
  <c r="O22"/>
  <c r="O20"/>
  <c r="E18"/>
  <c r="O19"/>
  <c r="E15"/>
  <c r="O17"/>
  <c r="O14"/>
  <c r="O10"/>
  <c r="O235" i="12"/>
  <c r="O231"/>
  <c r="O219"/>
  <c r="O205"/>
  <c r="O193"/>
  <c r="O209"/>
  <c r="O201"/>
  <c r="O197"/>
  <c r="C215"/>
  <c r="O192"/>
  <c r="O131"/>
  <c r="O127"/>
  <c r="O120"/>
  <c r="O133"/>
  <c r="O74"/>
  <c r="O70"/>
  <c r="C114"/>
  <c r="M60"/>
  <c r="O27"/>
  <c r="O15"/>
  <c r="O23"/>
  <c r="O218"/>
  <c r="O222"/>
  <c r="O213"/>
  <c r="O210"/>
  <c r="O206"/>
  <c r="O202"/>
  <c r="O198"/>
  <c r="O194"/>
  <c r="O179"/>
  <c r="O160"/>
  <c r="O156"/>
  <c r="O183"/>
  <c r="O180"/>
  <c r="O177"/>
  <c r="O173"/>
  <c r="O182"/>
  <c r="O176"/>
  <c r="O164"/>
  <c r="O153"/>
  <c r="O117"/>
  <c r="C150"/>
  <c r="F114"/>
  <c r="O113"/>
  <c r="O109"/>
  <c r="O105"/>
  <c r="O101"/>
  <c r="O97"/>
  <c r="O87"/>
  <c r="O93"/>
  <c r="O58"/>
  <c r="O54"/>
  <c r="O51"/>
  <c r="O9"/>
  <c r="L114"/>
  <c r="O172"/>
  <c r="L23" i="11"/>
  <c r="H23"/>
  <c r="D23"/>
  <c r="O41"/>
  <c r="O74"/>
  <c r="O68"/>
  <c r="O64"/>
  <c r="O63"/>
  <c r="C62"/>
  <c r="O61"/>
  <c r="C60"/>
  <c r="O60" s="1"/>
  <c r="C23"/>
  <c r="E23"/>
  <c r="O24"/>
  <c r="O16"/>
  <c r="C15"/>
  <c r="N7"/>
  <c r="J7"/>
  <c r="F7"/>
  <c r="O8"/>
  <c r="C7"/>
  <c r="O37"/>
  <c r="I249" i="12" l="1"/>
  <c r="K249"/>
  <c r="O247"/>
  <c r="G249"/>
  <c r="E249"/>
  <c r="M249"/>
  <c r="D249"/>
  <c r="N249"/>
  <c r="H249"/>
  <c r="J249"/>
  <c r="O18" i="11"/>
  <c r="F249" i="12"/>
  <c r="O15" i="11"/>
  <c r="O7"/>
  <c r="O62"/>
  <c r="O150" i="12"/>
  <c r="O60"/>
  <c r="L249"/>
  <c r="C249"/>
  <c r="O114"/>
  <c r="O23" i="11"/>
  <c r="O249" i="12" l="1"/>
  <c r="O311" i="2" l="1"/>
  <c r="M307"/>
  <c r="L307"/>
  <c r="K307"/>
  <c r="J307"/>
  <c r="I307"/>
  <c r="H307"/>
  <c r="G307"/>
  <c r="F307"/>
  <c r="E307"/>
  <c r="D307"/>
  <c r="C307"/>
  <c r="O306"/>
  <c r="O305"/>
  <c r="O304"/>
  <c r="O303"/>
  <c r="O302"/>
  <c r="O301"/>
  <c r="O300"/>
  <c r="N300"/>
  <c r="O299"/>
  <c r="O298"/>
  <c r="O297"/>
  <c r="O296"/>
  <c r="O295"/>
  <c r="O294"/>
  <c r="O293"/>
  <c r="N293"/>
  <c r="N307" s="1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307" s="1"/>
  <c r="N266"/>
  <c r="M266"/>
  <c r="L266"/>
  <c r="K266"/>
  <c r="J266"/>
  <c r="I266"/>
  <c r="H266"/>
  <c r="G266"/>
  <c r="F266"/>
  <c r="E266"/>
  <c r="D266"/>
  <c r="C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66" s="1"/>
  <c r="I236"/>
  <c r="H236"/>
  <c r="G236"/>
  <c r="F236"/>
  <c r="E236"/>
  <c r="D236"/>
  <c r="C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M218"/>
  <c r="K218"/>
  <c r="O217"/>
  <c r="O216"/>
  <c r="O215"/>
  <c r="N214"/>
  <c r="N236" s="1"/>
  <c r="M214"/>
  <c r="M236" s="1"/>
  <c r="L214"/>
  <c r="L236" s="1"/>
  <c r="K214"/>
  <c r="K236" s="1"/>
  <c r="J214"/>
  <c r="O214" s="1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236" s="1"/>
  <c r="N180"/>
  <c r="K180"/>
  <c r="J180"/>
  <c r="I180"/>
  <c r="H180"/>
  <c r="G180"/>
  <c r="F180"/>
  <c r="E180"/>
  <c r="D180"/>
  <c r="C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N150"/>
  <c r="M150"/>
  <c r="M180" s="1"/>
  <c r="L150"/>
  <c r="L180" s="1"/>
  <c r="K150"/>
  <c r="J150"/>
  <c r="O150" s="1"/>
  <c r="O149"/>
  <c r="O148"/>
  <c r="O147"/>
  <c r="O146"/>
  <c r="O145"/>
  <c r="O144"/>
  <c r="O143"/>
  <c r="O142"/>
  <c r="O141"/>
  <c r="O140"/>
  <c r="O139"/>
  <c r="O138"/>
  <c r="O137"/>
  <c r="I134"/>
  <c r="H134"/>
  <c r="H309" s="1"/>
  <c r="G134"/>
  <c r="G309" s="1"/>
  <c r="F134"/>
  <c r="E134"/>
  <c r="D134"/>
  <c r="D309" s="1"/>
  <c r="C134"/>
  <c r="C309" s="1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N94"/>
  <c r="N134" s="1"/>
  <c r="M94"/>
  <c r="M134" s="1"/>
  <c r="L94"/>
  <c r="L134" s="1"/>
  <c r="K94"/>
  <c r="K134" s="1"/>
  <c r="J94"/>
  <c r="J134" s="1"/>
  <c r="O93"/>
  <c r="O92"/>
  <c r="O91"/>
  <c r="O90"/>
  <c r="O89"/>
  <c r="O88"/>
  <c r="O87"/>
  <c r="O86"/>
  <c r="O85"/>
  <c r="O84"/>
  <c r="O83"/>
  <c r="O82"/>
  <c r="O81"/>
  <c r="O80"/>
  <c r="O79"/>
  <c r="M76"/>
  <c r="M309" s="1"/>
  <c r="I76"/>
  <c r="I309" s="1"/>
  <c r="H76"/>
  <c r="G76"/>
  <c r="F76"/>
  <c r="F309" s="1"/>
  <c r="E76"/>
  <c r="E309" s="1"/>
  <c r="D76"/>
  <c r="C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N48"/>
  <c r="L48"/>
  <c r="J48"/>
  <c r="O48" s="1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N24"/>
  <c r="N76" s="1"/>
  <c r="M24"/>
  <c r="L24"/>
  <c r="L76" s="1"/>
  <c r="L309" s="1"/>
  <c r="K24"/>
  <c r="O24" s="1"/>
  <c r="J24"/>
  <c r="J76" s="1"/>
  <c r="O23"/>
  <c r="O22"/>
  <c r="O21"/>
  <c r="O20"/>
  <c r="O19"/>
  <c r="O18"/>
  <c r="O17"/>
  <c r="O16"/>
  <c r="O15"/>
  <c r="O14"/>
  <c r="O13"/>
  <c r="O12"/>
  <c r="O11"/>
  <c r="O10"/>
  <c r="O9"/>
  <c r="M95" i="1"/>
  <c r="E95"/>
  <c r="O93"/>
  <c r="O92"/>
  <c r="O89"/>
  <c r="O88"/>
  <c r="O87"/>
  <c r="O86"/>
  <c r="O85"/>
  <c r="O84"/>
  <c r="O83"/>
  <c r="O82"/>
  <c r="O81"/>
  <c r="O80"/>
  <c r="O79"/>
  <c r="O78"/>
  <c r="N78"/>
  <c r="M78"/>
  <c r="L78"/>
  <c r="K78"/>
  <c r="J78"/>
  <c r="I78"/>
  <c r="H78"/>
  <c r="G78"/>
  <c r="F78"/>
  <c r="E78"/>
  <c r="D78"/>
  <c r="C78"/>
  <c r="O77"/>
  <c r="O75" s="1"/>
  <c r="O76"/>
  <c r="N75"/>
  <c r="M75"/>
  <c r="L75"/>
  <c r="K75"/>
  <c r="J75"/>
  <c r="I75"/>
  <c r="H75"/>
  <c r="G75"/>
  <c r="F75"/>
  <c r="E75"/>
  <c r="D75"/>
  <c r="C75"/>
  <c r="O74"/>
  <c r="O73"/>
  <c r="I73"/>
  <c r="O72"/>
  <c r="O71"/>
  <c r="O70"/>
  <c r="O69"/>
  <c r="O68"/>
  <c r="O67"/>
  <c r="O66"/>
  <c r="O65"/>
  <c r="O64"/>
  <c r="O63"/>
  <c r="I63"/>
  <c r="I31" s="1"/>
  <c r="I95" s="1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 s="1"/>
  <c r="N31"/>
  <c r="M31"/>
  <c r="L31"/>
  <c r="K31"/>
  <c r="J31"/>
  <c r="H31"/>
  <c r="G31"/>
  <c r="F31"/>
  <c r="E31"/>
  <c r="D31"/>
  <c r="C31"/>
  <c r="O30"/>
  <c r="O29"/>
  <c r="O28"/>
  <c r="O27"/>
  <c r="O26"/>
  <c r="O25"/>
  <c r="O24"/>
  <c r="O23"/>
  <c r="O21" s="1"/>
  <c r="O22"/>
  <c r="N21"/>
  <c r="M21"/>
  <c r="L21"/>
  <c r="K21"/>
  <c r="J21"/>
  <c r="I21"/>
  <c r="H21"/>
  <c r="G21"/>
  <c r="F21"/>
  <c r="E21"/>
  <c r="D21"/>
  <c r="C21"/>
  <c r="O20"/>
  <c r="O19"/>
  <c r="O18"/>
  <c r="O17"/>
  <c r="O16"/>
  <c r="N16"/>
  <c r="M16"/>
  <c r="L16"/>
  <c r="K16"/>
  <c r="J16"/>
  <c r="I16"/>
  <c r="H16"/>
  <c r="G16"/>
  <c r="F16"/>
  <c r="E16"/>
  <c r="D16"/>
  <c r="C16"/>
  <c r="O15"/>
  <c r="O14"/>
  <c r="O13"/>
  <c r="O12"/>
  <c r="O11"/>
  <c r="O10"/>
  <c r="O9"/>
  <c r="O8"/>
  <c r="O7" s="1"/>
  <c r="O95" s="1"/>
  <c r="N7"/>
  <c r="N95" s="1"/>
  <c r="M7"/>
  <c r="L7"/>
  <c r="L95" s="1"/>
  <c r="K7"/>
  <c r="K95" s="1"/>
  <c r="J7"/>
  <c r="J95" s="1"/>
  <c r="I7"/>
  <c r="H7"/>
  <c r="H95" s="1"/>
  <c r="G7"/>
  <c r="G95" s="1"/>
  <c r="F7"/>
  <c r="F95" s="1"/>
  <c r="E7"/>
  <c r="D7"/>
  <c r="D95" s="1"/>
  <c r="C7"/>
  <c r="C95" s="1"/>
  <c r="O76" i="2" l="1"/>
  <c r="N309"/>
  <c r="O180"/>
  <c r="O134"/>
  <c r="J236"/>
  <c r="J309" s="1"/>
  <c r="K76"/>
  <c r="K309" s="1"/>
  <c r="O94"/>
  <c r="O309" l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<sst xmlns="http://schemas.openxmlformats.org/spreadsheetml/2006/main" count="1014" uniqueCount="383">
  <si>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</si>
  <si>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</si>
  <si>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</si>
  <si>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</si>
  <si>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</si>
  <si>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</si>
  <si>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</si>
  <si>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</si>
  <si>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</si>
  <si>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</si>
  <si>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</si>
  <si>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</si>
  <si>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</si>
  <si>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</si>
  <si>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</si>
  <si>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</si>
  <si>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</si>
  <si>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</si>
  <si>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</si>
  <si>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</si>
  <si>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</si>
  <si>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</si>
  <si>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</si>
  <si>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</si>
  <si>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</si>
  <si>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</si>
  <si>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</si>
  <si>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</si>
  <si>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</si>
  <si>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</si>
  <si>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</si>
  <si>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</si>
  <si>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</si>
  <si>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</si>
  <si>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</si>
  <si>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</si>
  <si>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</si>
  <si>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</si>
  <si>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</si>
  <si>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</si>
  <si>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</si>
  <si>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</si>
  <si>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</si>
  <si>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</si>
  <si>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</si>
  <si>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</si>
  <si>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</si>
  <si>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</si>
  <si>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</si>
  <si>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</si>
  <si>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</si>
  <si>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</si>
  <si>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</si>
  <si>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</si>
  <si>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</si>
  <si>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</si>
  <si>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</si>
  <si>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</si>
  <si>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</si>
  <si>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</si>
  <si>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</si>
  <si>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</si>
  <si>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</si>
  <si>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</si>
  <si>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</si>
  <si>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</si>
  <si>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</si>
  <si>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</si>
  <si>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</si>
  <si>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</si>
  <si>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</si>
  <si>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</si>
  <si>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</si>
  <si>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</si>
  <si>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</si>
  <si>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</si>
  <si>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</si>
  <si>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</si>
  <si>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</si>
  <si>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</si>
  <si>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</si>
  <si>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</si>
  <si>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</si>
  <si>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</si>
  <si>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</si>
  <si>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</si>
  <si>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</si>
  <si>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</si>
  <si>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</si>
  <si>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</si>
  <si>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</si>
  <si>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</si>
  <si>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</si>
  <si>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</si>
  <si>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</si>
  <si>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</si>
  <si>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</si>
  <si>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</si>
  <si>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</si>
  <si>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</si>
  <si>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</si>
  <si>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</si>
  <si>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</si>
  <si>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</si>
  <si>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</si>
  <si>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</si>
  <si>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</si>
  <si>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</si>
  <si>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</si>
  <si>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</si>
  <si>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</si>
  <si>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</si>
  <si>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</si>
  <si>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</si>
  <si>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</si>
  <si>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</si>
  <si>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</si>
  <si>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</si>
  <si>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</si>
  <si>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</si>
  <si>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</si>
  <si>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</si>
  <si>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</si>
  <si>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</si>
  <si>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</si>
  <si>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</si>
  <si>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</si>
  <si>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</si>
  <si>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</si>
  <si>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</si>
  <si>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</si>
  <si>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</si>
  <si>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</si>
  <si>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</si>
  <si>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</si>
  <si>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</si>
  <si>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</si>
  <si>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</si>
  <si>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</si>
  <si>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</si>
  <si>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</si>
  <si>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</si>
  <si>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</si>
  <si>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</si>
  <si>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</si>
  <si>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</si>
  <si>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</si>
  <si>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</si>
  <si>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</si>
  <si>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</si>
  <si>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</si>
  <si>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</si>
  <si>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</si>
  <si>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</si>
  <si>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</si>
  <si>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</si>
  <si>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</si>
  <si>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</si>
  <si>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</si>
  <si>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</si>
  <si>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</si>
  <si>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</si>
  <si>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</si>
  <si>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</si>
  <si>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</si>
  <si>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</si>
  <si>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</si>
  <si>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</si>
  <si>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</si>
  <si>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</si>
  <si>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</si>
  <si>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</si>
  <si>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</si>
  <si>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</si>
  <si>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</si>
  <si>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</si>
  <si>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</si>
  <si>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</si>
  <si>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</si>
  <si>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</si>
  <si>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</si>
  <si>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</si>
  <si>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</si>
  <si>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</si>
  <si>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</si>
  <si>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</si>
  <si>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</si>
  <si>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</si>
  <si>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</si>
  <si>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</si>
  <si>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</si>
  <si>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</si>
  <si>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</si>
  <si>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</si>
  <si>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</si>
  <si>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</si>
  <si>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</si>
  <si>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</si>
  <si>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</si>
  <si>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</si>
  <si>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</si>
  <si>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</si>
  <si>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</si>
  <si>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</si>
  <si>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</si>
  <si>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</si>
  <si>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</si>
  <si>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</si>
  <si>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</si>
  <si>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</si>
  <si>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</si>
  <si>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</si>
  <si>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</si>
  <si>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</si>
  <si>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</si>
  <si>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</si>
  <si>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</si>
  <si>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</si>
  <si>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</si>
  <si>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</si>
  <si>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</si>
  <si>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</si>
  <si>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</si>
  <si>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</si>
  <si>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</si>
  <si>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</si>
  <si>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</si>
  <si>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</si>
  <si>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</si>
  <si>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</si>
  <si>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</si>
  <si>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</si>
  <si>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</si>
  <si>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</si>
  <si>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</si>
  <si>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</si>
  <si>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</si>
  <si>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</si>
  <si>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</si>
  <si>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</si>
  <si>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</si>
  <si>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</si>
  <si>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</si>
  <si>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</si>
  <si>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</si>
  <si>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</si>
  <si>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</si>
  <si>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</si>
  <si>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</si>
  <si>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</si>
  <si>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</si>
  <si>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</si>
  <si>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</si>
  <si>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</si>
  <si>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</si>
  <si>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</si>
  <si>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</si>
  <si>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</si>
  <si>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</si>
  <si>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</si>
  <si>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</si>
  <si>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</si>
  <si>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</si>
  <si>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</si>
  <si>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</si>
  <si>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</si>
  <si>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</si>
  <si>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</si>
  <si>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</si>
  <si>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</si>
  <si>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</si>
  <si>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</si>
  <si>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</si>
  <si>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</si>
  <si>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</si>
  <si>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</si>
  <si>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</si>
  <si>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</si>
  <si>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</si>
  <si>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</si>
  <si>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</si>
  <si>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</si>
  <si>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</si>
  <si>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</si>
  <si>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</si>
  <si>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</si>
  <si>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</si>
  <si>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</si>
  <si>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</si>
  <si>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</si>
  <si>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</si>
  <si>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</si>
  <si>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</si>
  <si>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</si>
  <si>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</si>
  <si>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</si>
  <si>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</si>
  <si>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</si>
  <si>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</si>
  <si>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</si>
  <si>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</si>
  <si>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</si>
  <si>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</si>
  <si>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</si>
  <si>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</si>
  <si>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</si>
  <si>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</si>
  <si>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</si>
  <si>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</si>
  <si>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</si>
  <si>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</si>
  <si>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</si>
  <si>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</si>
  <si>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</si>
  <si>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</si>
  <si>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</si>
  <si>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</si>
  <si>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</si>
  <si>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</si>
  <si>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</si>
  <si>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</si>
  <si>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</si>
  <si>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</si>
  <si>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</si>
  <si>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</si>
  <si>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</si>
  <si>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</si>
  <si>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</si>
  <si>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</si>
  <si>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</si>
  <si>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</si>
  <si>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</si>
  <si>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</si>
  <si>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</si>
  <si>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</si>
  <si>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</si>
  <si>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</si>
  <si>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</si>
  <si>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</si>
  <si>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</si>
  <si>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</si>
  <si>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</si>
  <si>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</si>
  <si>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</si>
  <si>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</si>
  <si>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</si>
  <si>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</si>
  <si>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</si>
  <si>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</si>
  <si>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</si>
  <si>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</si>
  <si>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</si>
  <si>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</si>
  <si>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</si>
  <si>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</si>
  <si>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</si>
  <si>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</si>
  <si>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</si>
  <si>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</si>
  <si>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</si>
  <si>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</si>
  <si>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</si>
  <si>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</si>
  <si>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</si>
  <si>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</si>
  <si>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</si>
  <si>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</si>
  <si>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</si>
  <si>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</si>
  <si>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</si>
  <si>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</si>
  <si>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</si>
  <si>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</si>
  <si>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</si>
  <si>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</si>
  <si>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</si>
  <si>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</si>
  <si>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LEON, GTO., A 25 DE ENERO DE 2017</t>
  </si>
  <si>
    <t>APLICACIÓN DE REMANENTE</t>
  </si>
  <si>
    <t>Mantenimiento de Albergues ELEFANTES</t>
  </si>
  <si>
    <t>TIENDA DE SOUVENIRS TAQUILLA NUEVA</t>
  </si>
  <si>
    <t>PRESUPUETO INGRESOS 2017 - 1° MODIFICACIÓN</t>
  </si>
  <si>
    <t>PRESUPUESTO DE EGRESOS 2017 - 1° MODIFICACIÓN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</si>
</sst>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0" fontId="8" fillId="0" borderId="0" xfId="0" applyFont="1" applyFill="1" applyAlignment="1">
      <alignment horizontal="left"/>
    </xf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5" fillId="0" borderId="0" xfId="0" applyFont="1" applyFill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7"/>
  <sheetViews>
    <sheetView workbookViewId="0">
      <selection activeCell="C17" sqref="C17:O17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1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>
      <c r="B97" s="3"/>
      <c r="I97" s="22"/>
      <c r="Q97" s="12"/>
    </row>
    <row r="98" spans="1:17">
      <c r="A98" s="21"/>
      <c r="B98" s="3"/>
      <c r="E98" s="10"/>
      <c r="F98" s="10"/>
      <c r="G98" s="10"/>
      <c r="H98" s="10"/>
      <c r="I98" s="10"/>
      <c r="J98" s="10"/>
      <c r="K98" s="10"/>
    </row>
    <row r="99" spans="1:17">
      <c r="A99" s="83" t="s">
        <v>178</v>
      </c>
      <c r="B99" s="83"/>
      <c r="C99" s="83"/>
      <c r="D99" s="83"/>
      <c r="E99" s="83"/>
      <c r="F99" s="22"/>
      <c r="I99" s="10"/>
      <c r="J99" s="3"/>
      <c r="K99" s="10"/>
      <c r="Q99" s="22"/>
    </row>
    <row r="100" spans="1:17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>
      <c r="A101" s="25"/>
      <c r="B101" s="26"/>
      <c r="C101" s="26"/>
      <c r="D101" s="26"/>
      <c r="E101" s="26"/>
      <c r="I101" s="3"/>
      <c r="J101" s="3"/>
      <c r="K101" s="3"/>
    </row>
    <row r="102" spans="1:17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>
      <c r="A104" s="26"/>
      <c r="B104" s="3"/>
      <c r="D104" s="28" t="s">
        <v>182</v>
      </c>
      <c r="E104" s="28"/>
      <c r="I104" s="1"/>
      <c r="J104" s="1"/>
      <c r="K104" s="1"/>
    </row>
    <row r="105" spans="1:17">
      <c r="A105" s="26"/>
      <c r="B105" s="3"/>
      <c r="D105" s="29" t="s">
        <v>183</v>
      </c>
      <c r="E105" s="29"/>
      <c r="I105" s="1"/>
      <c r="J105" s="1"/>
      <c r="K105" s="1"/>
    </row>
    <row r="106" spans="1:17">
      <c r="A106" s="30" t="s">
        <v>184</v>
      </c>
      <c r="B106" s="3"/>
      <c r="D106" s="28"/>
      <c r="E106" s="27"/>
      <c r="I106" s="1"/>
      <c r="J106" s="1"/>
      <c r="K106" s="1"/>
    </row>
    <row r="107" spans="1:17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>
      <c r="A108" s="32"/>
      <c r="B108" s="3"/>
      <c r="D108" s="33" t="s">
        <v>186</v>
      </c>
      <c r="E108" s="30"/>
      <c r="I108" s="34"/>
      <c r="J108" s="34"/>
      <c r="K108" s="34"/>
    </row>
    <row r="109" spans="1:17">
      <c r="A109" s="26"/>
      <c r="B109" s="3"/>
      <c r="D109" s="29" t="s">
        <v>187</v>
      </c>
      <c r="E109" s="29"/>
      <c r="I109" s="34"/>
      <c r="J109" s="34"/>
      <c r="K109" s="34"/>
    </row>
    <row r="110" spans="1:17">
      <c r="A110" s="25" t="s">
        <v>188</v>
      </c>
      <c r="B110" s="3"/>
      <c r="D110" s="27"/>
      <c r="E110" s="27"/>
      <c r="I110" s="34"/>
      <c r="J110" s="34"/>
      <c r="K110" s="34"/>
    </row>
    <row r="111" spans="1:17">
      <c r="A111" s="26" t="s">
        <v>187</v>
      </c>
      <c r="B111" s="3"/>
      <c r="D111" s="27"/>
      <c r="E111" s="27"/>
      <c r="I111" s="34"/>
      <c r="J111" s="34"/>
      <c r="K111" s="34"/>
    </row>
    <row r="112" spans="1:17">
      <c r="A112" s="32"/>
      <c r="B112" s="3"/>
      <c r="D112" s="30" t="s">
        <v>189</v>
      </c>
      <c r="E112" s="30"/>
      <c r="I112" s="35"/>
      <c r="J112" s="35"/>
      <c r="K112" s="35"/>
    </row>
    <row r="113" spans="1:11">
      <c r="A113" s="26"/>
      <c r="B113" s="3"/>
      <c r="D113" s="29" t="s">
        <v>187</v>
      </c>
      <c r="E113" s="29"/>
      <c r="I113" s="36"/>
      <c r="J113" s="36"/>
      <c r="K113" s="36"/>
    </row>
    <row r="114" spans="1:11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>
      <c r="D116" s="2"/>
      <c r="I116" s="3"/>
      <c r="J116" s="3"/>
      <c r="K116" s="3"/>
    </row>
    <row r="117" spans="1:11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6"/>
  <sheetViews>
    <sheetView topLeftCell="A286" workbookViewId="0">
      <selection sqref="A1:XFD1048576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>
      <c r="A1" s="84" t="s">
        <v>191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>
      <c r="A2" s="85" t="s">
        <v>192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>
      <c r="A5" s="86"/>
      <c r="B5" s="86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>
      <c r="A6" s="86"/>
      <c r="B6" s="86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>
      <c r="A7" s="87" t="s">
        <v>196</v>
      </c>
      <c r="B7" s="87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>
      <c r="F310" s="44"/>
      <c r="G310" s="44"/>
      <c r="H310" s="43"/>
      <c r="I310" s="44"/>
    </row>
    <row r="311" spans="1:15">
      <c r="F311" s="44"/>
      <c r="G311" s="44"/>
      <c r="H311" s="43"/>
      <c r="I311" s="44"/>
      <c r="O311" s="22">
        <f>'[1]Ingresos 2013 Junio'!O95</f>
        <v>41220695.37467511</v>
      </c>
    </row>
    <row r="312" spans="1:15">
      <c r="A312" s="83" t="s">
        <v>178</v>
      </c>
      <c r="B312" s="83"/>
      <c r="C312" s="83"/>
      <c r="D312" s="83"/>
      <c r="E312" s="83"/>
      <c r="F312" s="44"/>
      <c r="G312" s="44"/>
      <c r="H312" s="43"/>
      <c r="I312" s="44"/>
    </row>
    <row r="313" spans="1:1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>
      <c r="A321" s="32"/>
      <c r="B321" s="3"/>
      <c r="C321" s="3"/>
      <c r="D321" s="33" t="s">
        <v>186</v>
      </c>
      <c r="E321" s="30"/>
      <c r="F321" s="44"/>
      <c r="H321" s="26"/>
    </row>
    <row r="322" spans="1:8">
      <c r="A322" s="26"/>
      <c r="B322" s="3"/>
      <c r="C322" s="3"/>
      <c r="D322" s="29" t="s">
        <v>187</v>
      </c>
      <c r="E322" s="29"/>
      <c r="F322" s="44"/>
      <c r="H322" s="26"/>
    </row>
    <row r="323" spans="1:8">
      <c r="A323" s="25" t="s">
        <v>188</v>
      </c>
      <c r="B323" s="3"/>
      <c r="C323" s="3"/>
      <c r="D323" s="27"/>
      <c r="E323" s="27"/>
      <c r="F323" s="44"/>
    </row>
    <row r="324" spans="1:8">
      <c r="A324" s="26" t="s">
        <v>187</v>
      </c>
      <c r="B324" s="3"/>
      <c r="C324" s="3"/>
      <c r="D324" s="27"/>
      <c r="E324" s="27"/>
      <c r="F324" s="44"/>
    </row>
    <row r="325" spans="1:8">
      <c r="A325" s="32"/>
      <c r="B325" s="3"/>
      <c r="C325" s="3"/>
      <c r="D325" s="30" t="s">
        <v>189</v>
      </c>
      <c r="E325" s="30"/>
      <c r="F325" s="44"/>
    </row>
    <row r="326" spans="1:8">
      <c r="A326" s="26"/>
      <c r="B326" s="3"/>
      <c r="C326" s="3"/>
      <c r="D326" s="29" t="s">
        <v>187</v>
      </c>
      <c r="E326" s="29"/>
      <c r="F326" s="44"/>
    </row>
    <row r="327" spans="1:8">
      <c r="A327" s="25" t="s">
        <v>190</v>
      </c>
      <c r="B327" s="26"/>
      <c r="C327" s="26"/>
      <c r="D327" s="26"/>
      <c r="E327" s="26"/>
      <c r="F327" s="44"/>
    </row>
    <row r="328" spans="1:8">
      <c r="A328" s="26" t="s">
        <v>187</v>
      </c>
      <c r="B328" s="26"/>
      <c r="C328" s="26"/>
      <c r="D328" s="26"/>
      <c r="E328" s="26"/>
      <c r="F328" s="44"/>
    </row>
    <row r="329" spans="1:8">
      <c r="F329" s="44"/>
    </row>
    <row r="330" spans="1:8">
      <c r="F330" s="44"/>
    </row>
    <row r="331" spans="1:8">
      <c r="F331" s="46"/>
    </row>
    <row r="332" spans="1:8">
      <c r="F332" s="47"/>
    </row>
    <row r="333" spans="1:8">
      <c r="F333" s="44"/>
    </row>
    <row r="334" spans="1:8">
      <c r="F334" s="44"/>
    </row>
    <row r="335" spans="1:8">
      <c r="F335" s="44"/>
    </row>
    <row r="336" spans="1:8">
      <c r="F336" s="44"/>
    </row>
    <row r="337" spans="6:6">
      <c r="F337" s="44"/>
    </row>
    <row r="338" spans="6:6">
      <c r="F338" s="44"/>
    </row>
    <row r="339" spans="6:6">
      <c r="F339" s="44"/>
    </row>
    <row r="340" spans="6:6">
      <c r="F340" s="44"/>
    </row>
    <row r="341" spans="6:6">
      <c r="F341" s="44"/>
    </row>
    <row r="342" spans="6:6">
      <c r="F342" s="44"/>
    </row>
    <row r="343" spans="6:6">
      <c r="F343" s="44"/>
    </row>
    <row r="344" spans="6:6">
      <c r="F344" s="44"/>
    </row>
    <row r="345" spans="6:6">
      <c r="F345" s="44"/>
    </row>
    <row r="346" spans="6:6">
      <c r="F346" s="44"/>
    </row>
    <row r="347" spans="6:6">
      <c r="F347" s="44"/>
    </row>
    <row r="348" spans="6:6">
      <c r="F348" s="44"/>
    </row>
    <row r="349" spans="6:6">
      <c r="F349" s="44"/>
    </row>
    <row r="350" spans="6:6">
      <c r="F350" s="44"/>
    </row>
    <row r="351" spans="6:6">
      <c r="F351" s="44"/>
    </row>
    <row r="352" spans="6:6">
      <c r="F352" s="44"/>
    </row>
    <row r="353" spans="6:6">
      <c r="F353" s="44"/>
    </row>
    <row r="354" spans="6:6">
      <c r="F354" s="44"/>
    </row>
    <row r="355" spans="6:6">
      <c r="F355" s="44"/>
    </row>
    <row r="356" spans="6:6">
      <c r="F356" s="44"/>
    </row>
    <row r="357" spans="6:6">
      <c r="F357" s="44"/>
    </row>
    <row r="358" spans="6:6">
      <c r="F358" s="44"/>
    </row>
    <row r="359" spans="6:6">
      <c r="F359" s="44"/>
    </row>
    <row r="360" spans="6:6">
      <c r="F360" s="44"/>
    </row>
    <row r="361" spans="6:6">
      <c r="F361" s="44"/>
    </row>
    <row r="362" spans="6:6">
      <c r="F362" s="44"/>
    </row>
    <row r="363" spans="6:6">
      <c r="F363" s="44"/>
    </row>
    <row r="364" spans="6:6">
      <c r="F364" s="44"/>
    </row>
    <row r="365" spans="6:6">
      <c r="F365" s="28"/>
    </row>
    <row r="366" spans="6:6">
      <c r="F366" s="29"/>
    </row>
    <row r="367" spans="6:6">
      <c r="F367" s="27"/>
    </row>
    <row r="368" spans="6:6">
      <c r="F368" s="27"/>
    </row>
    <row r="369" spans="6:6">
      <c r="F369" s="30"/>
    </row>
    <row r="370" spans="6:6">
      <c r="F370" s="29"/>
    </row>
    <row r="371" spans="6:6">
      <c r="F371" s="27"/>
    </row>
    <row r="372" spans="6:6">
      <c r="F372" s="27"/>
    </row>
    <row r="373" spans="6:6">
      <c r="F373" s="30"/>
    </row>
    <row r="374" spans="6:6">
      <c r="F374" s="29"/>
    </row>
    <row r="375" spans="6:6">
      <c r="F375" s="26"/>
    </row>
    <row r="376" spans="6:6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0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A3" sqref="A3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3" width="10" style="3" bestFit="1" customWidth="1"/>
    <col min="4" max="4" width="10.5703125" style="3" customWidth="1"/>
    <col min="5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381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68" t="s">
        <v>17</v>
      </c>
      <c r="B7" s="68" t="s">
        <v>18</v>
      </c>
      <c r="C7" s="79">
        <f t="shared" ref="C7:N7" si="0">SUM(C8:C14)</f>
        <v>465984.9</v>
      </c>
      <c r="D7" s="79">
        <f t="shared" si="0"/>
        <v>284955.40000000002</v>
      </c>
      <c r="E7" s="79">
        <f t="shared" si="0"/>
        <v>544755.55000000005</v>
      </c>
      <c r="F7" s="79">
        <f t="shared" si="0"/>
        <v>1209439.2</v>
      </c>
      <c r="G7" s="79">
        <f t="shared" si="0"/>
        <v>514541.08999999997</v>
      </c>
      <c r="H7" s="79">
        <f t="shared" si="0"/>
        <v>394827.27500000002</v>
      </c>
      <c r="I7" s="79">
        <f t="shared" si="0"/>
        <v>715561.45</v>
      </c>
      <c r="J7" s="79">
        <f t="shared" si="0"/>
        <v>630360.81970000011</v>
      </c>
      <c r="K7" s="79">
        <f t="shared" si="0"/>
        <v>311223.16749999998</v>
      </c>
      <c r="L7" s="79">
        <f t="shared" si="0"/>
        <v>294544.08000000007</v>
      </c>
      <c r="M7" s="79">
        <f t="shared" si="0"/>
        <v>414589.47000000003</v>
      </c>
      <c r="N7" s="79">
        <f t="shared" si="0"/>
        <v>380913.41750000004</v>
      </c>
      <c r="O7" s="79">
        <f>SUM(C7:N7)</f>
        <v>6161695.8196999999</v>
      </c>
    </row>
    <row r="8" spans="1:16">
      <c r="A8" s="5" t="s">
        <v>19</v>
      </c>
      <c r="B8" s="5" t="s">
        <v>20</v>
      </c>
      <c r="C8" s="80">
        <v>205065</v>
      </c>
      <c r="D8" s="80">
        <v>115332</v>
      </c>
      <c r="E8" s="80">
        <v>166713.75</v>
      </c>
      <c r="F8" s="80">
        <v>374073</v>
      </c>
      <c r="G8" s="80">
        <v>135350.25</v>
      </c>
      <c r="H8" s="80">
        <v>127771.875</v>
      </c>
      <c r="I8" s="80">
        <v>279415.5</v>
      </c>
      <c r="J8" s="80">
        <v>246422.00000000003</v>
      </c>
      <c r="K8" s="80">
        <v>125427.50000000001</v>
      </c>
      <c r="L8" s="80">
        <v>124663.00000000001</v>
      </c>
      <c r="M8" s="80">
        <v>173800</v>
      </c>
      <c r="N8" s="80">
        <v>170973</v>
      </c>
      <c r="O8" s="80">
        <f>SUM(C8:N8)</f>
        <v>2245006.875</v>
      </c>
    </row>
    <row r="9" spans="1:16">
      <c r="A9" s="5" t="s">
        <v>21</v>
      </c>
      <c r="B9" s="5" t="s">
        <v>22</v>
      </c>
      <c r="C9" s="80">
        <v>500</v>
      </c>
      <c r="D9" s="80">
        <v>500</v>
      </c>
      <c r="E9" s="80">
        <v>500</v>
      </c>
      <c r="F9" s="80">
        <v>500</v>
      </c>
      <c r="G9" s="80">
        <v>500</v>
      </c>
      <c r="H9" s="80">
        <v>500</v>
      </c>
      <c r="I9" s="80">
        <v>500</v>
      </c>
      <c r="J9" s="80">
        <v>500</v>
      </c>
      <c r="K9" s="80">
        <v>500</v>
      </c>
      <c r="L9" s="80">
        <v>500</v>
      </c>
      <c r="M9" s="80">
        <v>500</v>
      </c>
      <c r="N9" s="80">
        <v>500</v>
      </c>
      <c r="O9" s="80">
        <f t="shared" ref="O9:O14" si="1">SUM(C9:N9)</f>
        <v>6000</v>
      </c>
    </row>
    <row r="10" spans="1:16">
      <c r="A10" s="5" t="s">
        <v>23</v>
      </c>
      <c r="B10" s="5" t="s">
        <v>24</v>
      </c>
      <c r="C10" s="80">
        <v>72908</v>
      </c>
      <c r="D10" s="80">
        <v>40085</v>
      </c>
      <c r="E10" s="80">
        <v>68733</v>
      </c>
      <c r="F10" s="80">
        <v>172139</v>
      </c>
      <c r="G10" s="80">
        <v>54779</v>
      </c>
      <c r="H10" s="80">
        <v>51794</v>
      </c>
      <c r="I10" s="80">
        <v>91152</v>
      </c>
      <c r="J10" s="80">
        <v>79458.277500000011</v>
      </c>
      <c r="K10" s="80">
        <v>43195.950000000004</v>
      </c>
      <c r="L10" s="80">
        <v>42304.027500000004</v>
      </c>
      <c r="M10" s="80">
        <v>57954.015000000007</v>
      </c>
      <c r="N10" s="80">
        <v>60339.825000000004</v>
      </c>
      <c r="O10" s="80">
        <f t="shared" si="1"/>
        <v>834842.09499999986</v>
      </c>
      <c r="P10" s="70"/>
    </row>
    <row r="11" spans="1:16">
      <c r="A11" s="5" t="s">
        <v>25</v>
      </c>
      <c r="B11" s="5" t="s">
        <v>26</v>
      </c>
      <c r="C11" s="80">
        <v>64173.9</v>
      </c>
      <c r="D11" s="80">
        <v>45578.400000000001</v>
      </c>
      <c r="E11" s="80">
        <v>118876.8</v>
      </c>
      <c r="F11" s="80">
        <v>222142.2</v>
      </c>
      <c r="G11" s="80">
        <v>146727.84</v>
      </c>
      <c r="H11" s="80">
        <v>83777.400000000009</v>
      </c>
      <c r="I11" s="80">
        <v>122743.95000000001</v>
      </c>
      <c r="J11" s="80">
        <v>110634.41970000001</v>
      </c>
      <c r="K11" s="80">
        <v>47481.3675</v>
      </c>
      <c r="L11" s="80">
        <v>45621.450000000004</v>
      </c>
      <c r="M11" s="80">
        <v>61582.342500000006</v>
      </c>
      <c r="N11" s="80">
        <v>57205.41750000001</v>
      </c>
      <c r="O11" s="80">
        <f t="shared" si="1"/>
        <v>1126545.4871999999</v>
      </c>
      <c r="P11" s="69"/>
    </row>
    <row r="12" spans="1:16">
      <c r="A12" s="5" t="s">
        <v>27</v>
      </c>
      <c r="B12" s="5" t="s">
        <v>28</v>
      </c>
      <c r="C12" s="80">
        <v>4500</v>
      </c>
      <c r="D12" s="80">
        <v>4500</v>
      </c>
      <c r="E12" s="80">
        <v>4500</v>
      </c>
      <c r="F12" s="80">
        <v>4500</v>
      </c>
      <c r="G12" s="80">
        <v>4500</v>
      </c>
      <c r="H12" s="80">
        <v>4500</v>
      </c>
      <c r="I12" s="80">
        <v>4500</v>
      </c>
      <c r="J12" s="80">
        <v>4500</v>
      </c>
      <c r="K12" s="80">
        <v>4500</v>
      </c>
      <c r="L12" s="80">
        <v>4500</v>
      </c>
      <c r="M12" s="80">
        <v>4500</v>
      </c>
      <c r="N12" s="80">
        <v>4500</v>
      </c>
      <c r="O12" s="80">
        <f t="shared" si="1"/>
        <v>54000</v>
      </c>
      <c r="P12" s="69"/>
    </row>
    <row r="13" spans="1:16">
      <c r="A13" s="9" t="s">
        <v>29</v>
      </c>
      <c r="B13" s="5" t="s">
        <v>30</v>
      </c>
      <c r="C13" s="80">
        <v>0</v>
      </c>
      <c r="D13" s="80">
        <v>0</v>
      </c>
      <c r="E13" s="80">
        <v>0</v>
      </c>
      <c r="F13" s="80">
        <v>2856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f t="shared" si="1"/>
        <v>2856</v>
      </c>
    </row>
    <row r="14" spans="1:16">
      <c r="A14" s="5" t="s">
        <v>31</v>
      </c>
      <c r="B14" s="5" t="s">
        <v>32</v>
      </c>
      <c r="C14" s="80">
        <v>118838</v>
      </c>
      <c r="D14" s="80">
        <v>78960</v>
      </c>
      <c r="E14" s="80">
        <v>185432</v>
      </c>
      <c r="F14" s="80">
        <v>433229</v>
      </c>
      <c r="G14" s="80">
        <v>172684</v>
      </c>
      <c r="H14" s="80">
        <v>126484</v>
      </c>
      <c r="I14" s="80">
        <v>217250</v>
      </c>
      <c r="J14" s="80">
        <v>188846.12250000003</v>
      </c>
      <c r="K14" s="80">
        <v>90118.35</v>
      </c>
      <c r="L14" s="80">
        <v>76955.602500000008</v>
      </c>
      <c r="M14" s="80">
        <v>116253.1125</v>
      </c>
      <c r="N14" s="80">
        <v>87395.175000000003</v>
      </c>
      <c r="O14" s="80">
        <f t="shared" si="1"/>
        <v>1892445.3625000003</v>
      </c>
      <c r="P14" s="70"/>
    </row>
    <row r="15" spans="1:16" s="7" customFormat="1">
      <c r="A15" s="68" t="s">
        <v>35</v>
      </c>
      <c r="B15" s="68" t="s">
        <v>36</v>
      </c>
      <c r="C15" s="79">
        <f t="shared" ref="C15:N15" si="2">SUM(C16:C17)</f>
        <v>11000</v>
      </c>
      <c r="D15" s="79">
        <f t="shared" si="2"/>
        <v>11000</v>
      </c>
      <c r="E15" s="79">
        <f t="shared" si="2"/>
        <v>11000</v>
      </c>
      <c r="F15" s="79">
        <f t="shared" si="2"/>
        <v>11000</v>
      </c>
      <c r="G15" s="79">
        <f t="shared" si="2"/>
        <v>11000</v>
      </c>
      <c r="H15" s="79">
        <f t="shared" si="2"/>
        <v>11000</v>
      </c>
      <c r="I15" s="79">
        <f t="shared" si="2"/>
        <v>11000</v>
      </c>
      <c r="J15" s="79">
        <f t="shared" si="2"/>
        <v>11000</v>
      </c>
      <c r="K15" s="79">
        <f t="shared" si="2"/>
        <v>11000</v>
      </c>
      <c r="L15" s="79">
        <f t="shared" si="2"/>
        <v>11000</v>
      </c>
      <c r="M15" s="79">
        <f t="shared" si="2"/>
        <v>11000</v>
      </c>
      <c r="N15" s="79">
        <f t="shared" si="2"/>
        <v>11000</v>
      </c>
      <c r="O15" s="79">
        <f>SUM(C15:N15)</f>
        <v>132000</v>
      </c>
      <c r="P15" s="12"/>
    </row>
    <row r="16" spans="1:16">
      <c r="A16" s="5" t="s">
        <v>37</v>
      </c>
      <c r="B16" s="5" t="s">
        <v>38</v>
      </c>
      <c r="C16" s="80">
        <v>10000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f>SUM(C16:N16)</f>
        <v>120000</v>
      </c>
      <c r="P16" s="10"/>
    </row>
    <row r="17" spans="1:18">
      <c r="A17" s="5" t="s">
        <v>39</v>
      </c>
      <c r="B17" s="5" t="s">
        <v>40</v>
      </c>
      <c r="C17" s="80">
        <v>1000</v>
      </c>
      <c r="D17" s="80">
        <v>1000</v>
      </c>
      <c r="E17" s="80">
        <v>1000</v>
      </c>
      <c r="F17" s="80">
        <v>1000</v>
      </c>
      <c r="G17" s="80">
        <v>1000</v>
      </c>
      <c r="H17" s="80">
        <v>1000</v>
      </c>
      <c r="I17" s="80">
        <v>1000</v>
      </c>
      <c r="J17" s="80">
        <v>1000</v>
      </c>
      <c r="K17" s="80">
        <v>1000</v>
      </c>
      <c r="L17" s="80">
        <v>1000</v>
      </c>
      <c r="M17" s="80">
        <v>1000</v>
      </c>
      <c r="N17" s="80">
        <v>1000</v>
      </c>
      <c r="O17" s="80">
        <f t="shared" ref="O17" si="3">SUM(C17:N17)</f>
        <v>12000</v>
      </c>
      <c r="P17" s="10"/>
    </row>
    <row r="18" spans="1:18" s="7" customFormat="1">
      <c r="A18" s="68" t="s">
        <v>44</v>
      </c>
      <c r="B18" s="68" t="s">
        <v>45</v>
      </c>
      <c r="C18" s="79">
        <f t="shared" ref="C18:N18" si="4">SUM(C19:C22)</f>
        <v>34893.599999999999</v>
      </c>
      <c r="D18" s="79">
        <f t="shared" si="4"/>
        <v>121339.05000000002</v>
      </c>
      <c r="E18" s="79">
        <f t="shared" si="4"/>
        <v>194497.95</v>
      </c>
      <c r="F18" s="79">
        <f t="shared" si="4"/>
        <v>248862.85</v>
      </c>
      <c r="G18" s="79">
        <f t="shared" si="4"/>
        <v>532123.35000000009</v>
      </c>
      <c r="H18" s="79">
        <f t="shared" si="4"/>
        <v>314403.20000000001</v>
      </c>
      <c r="I18" s="79">
        <f t="shared" si="4"/>
        <v>205469.35</v>
      </c>
      <c r="J18" s="79">
        <f t="shared" si="4"/>
        <v>10400</v>
      </c>
      <c r="K18" s="79">
        <f t="shared" si="4"/>
        <v>14933.525</v>
      </c>
      <c r="L18" s="79">
        <f t="shared" si="4"/>
        <v>57778.000000000007</v>
      </c>
      <c r="M18" s="79">
        <f t="shared" si="4"/>
        <v>63227.4</v>
      </c>
      <c r="N18" s="79">
        <f t="shared" si="4"/>
        <v>51063.500000000007</v>
      </c>
      <c r="O18" s="79">
        <f>SUM(C18:N18)</f>
        <v>1848991.7750000001</v>
      </c>
      <c r="P18" s="12"/>
    </row>
    <row r="19" spans="1:18">
      <c r="A19" s="14" t="s">
        <v>53</v>
      </c>
      <c r="B19" s="5" t="s">
        <v>54</v>
      </c>
      <c r="C19" s="80">
        <v>0</v>
      </c>
      <c r="D19" s="80">
        <v>0</v>
      </c>
      <c r="E19" s="80">
        <v>2080</v>
      </c>
      <c r="F19" s="80">
        <v>2080</v>
      </c>
      <c r="G19" s="80">
        <v>0</v>
      </c>
      <c r="H19" s="80">
        <v>4016</v>
      </c>
      <c r="I19" s="80">
        <v>4016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f t="shared" ref="O19:O22" si="5">SUM(C19:N19)</f>
        <v>12192</v>
      </c>
      <c r="P19" s="10"/>
    </row>
    <row r="20" spans="1:18">
      <c r="A20" s="14" t="s">
        <v>55</v>
      </c>
      <c r="B20" s="5" t="s">
        <v>56</v>
      </c>
      <c r="C20" s="80">
        <v>0</v>
      </c>
      <c r="D20" s="80">
        <v>0</v>
      </c>
      <c r="E20" s="80">
        <v>0</v>
      </c>
      <c r="F20" s="80">
        <v>36235.5</v>
      </c>
      <c r="G20" s="80">
        <v>3000</v>
      </c>
      <c r="H20" s="80">
        <v>2000</v>
      </c>
      <c r="I20" s="80">
        <v>3000</v>
      </c>
      <c r="J20" s="80">
        <v>3500</v>
      </c>
      <c r="K20" s="80">
        <v>2000</v>
      </c>
      <c r="L20" s="80">
        <v>2000</v>
      </c>
      <c r="M20" s="80">
        <v>2000</v>
      </c>
      <c r="N20" s="80">
        <v>2000</v>
      </c>
      <c r="O20" s="80">
        <f t="shared" si="5"/>
        <v>55735.5</v>
      </c>
      <c r="P20" s="10"/>
    </row>
    <row r="21" spans="1:18">
      <c r="A21" s="5" t="s">
        <v>57</v>
      </c>
      <c r="B21" s="5" t="s">
        <v>58</v>
      </c>
      <c r="C21" s="80">
        <v>3225.6000000000004</v>
      </c>
      <c r="D21" s="80">
        <v>4485.6000000000004</v>
      </c>
      <c r="E21" s="80">
        <v>11000</v>
      </c>
      <c r="F21" s="80">
        <v>27000</v>
      </c>
      <c r="G21" s="80">
        <v>6300</v>
      </c>
      <c r="H21" s="80">
        <v>5500</v>
      </c>
      <c r="I21" s="80">
        <v>11000</v>
      </c>
      <c r="J21" s="80">
        <v>4000</v>
      </c>
      <c r="K21" s="80">
        <v>3000</v>
      </c>
      <c r="L21" s="80">
        <v>3000</v>
      </c>
      <c r="M21" s="80">
        <v>3000</v>
      </c>
      <c r="N21" s="80">
        <v>2000</v>
      </c>
      <c r="O21" s="80">
        <f t="shared" si="5"/>
        <v>83511.199999999997</v>
      </c>
      <c r="P21" s="10"/>
    </row>
    <row r="22" spans="1:18">
      <c r="A22" s="5" t="s">
        <v>59</v>
      </c>
      <c r="B22" s="5" t="s">
        <v>60</v>
      </c>
      <c r="C22" s="80">
        <v>31668</v>
      </c>
      <c r="D22" s="80">
        <v>116853.45000000001</v>
      </c>
      <c r="E22" s="80">
        <v>181417.95</v>
      </c>
      <c r="F22" s="80">
        <v>183547.35</v>
      </c>
      <c r="G22" s="80">
        <v>522823.35000000003</v>
      </c>
      <c r="H22" s="80">
        <v>302887.2</v>
      </c>
      <c r="I22" s="80">
        <v>187453.35</v>
      </c>
      <c r="J22" s="80">
        <v>2900</v>
      </c>
      <c r="K22" s="80">
        <v>9933.5249999999996</v>
      </c>
      <c r="L22" s="80">
        <v>52778.000000000007</v>
      </c>
      <c r="M22" s="80">
        <v>58227.4</v>
      </c>
      <c r="N22" s="80">
        <v>47063.500000000007</v>
      </c>
      <c r="O22" s="80">
        <f t="shared" si="5"/>
        <v>1697553.075</v>
      </c>
      <c r="P22" s="10"/>
    </row>
    <row r="23" spans="1:18" s="7" customFormat="1">
      <c r="A23" s="68" t="s">
        <v>63</v>
      </c>
      <c r="B23" s="68" t="s">
        <v>64</v>
      </c>
      <c r="C23" s="79">
        <f>SUM(C24:C58)</f>
        <v>2182871.5</v>
      </c>
      <c r="D23" s="79">
        <f t="shared" ref="D23:N23" si="6">SUM(D24:D58)</f>
        <v>1316184.7950000002</v>
      </c>
      <c r="E23" s="79">
        <f t="shared" si="6"/>
        <v>2236218.6450000005</v>
      </c>
      <c r="F23" s="79">
        <f t="shared" si="6"/>
        <v>4390633.4630000005</v>
      </c>
      <c r="G23" s="79">
        <f t="shared" si="6"/>
        <v>2493311.6469999999</v>
      </c>
      <c r="H23" s="79">
        <f t="shared" si="6"/>
        <v>2062172.2075000003</v>
      </c>
      <c r="I23" s="79">
        <f t="shared" si="6"/>
        <v>2972375.5449999999</v>
      </c>
      <c r="J23" s="79">
        <f t="shared" si="6"/>
        <v>2009525.3175000004</v>
      </c>
      <c r="K23" s="79">
        <f t="shared" si="6"/>
        <v>1039169.9825000002</v>
      </c>
      <c r="L23" s="79">
        <f t="shared" si="6"/>
        <v>1128642.4500000002</v>
      </c>
      <c r="M23" s="79">
        <f t="shared" si="6"/>
        <v>1864146.4175000002</v>
      </c>
      <c r="N23" s="79">
        <f t="shared" si="6"/>
        <v>1763348.1475</v>
      </c>
      <c r="O23" s="79">
        <f>SUM(C23:N23)</f>
        <v>25458600.117500003</v>
      </c>
      <c r="P23" s="12"/>
    </row>
    <row r="24" spans="1:18">
      <c r="A24" s="5" t="s">
        <v>366</v>
      </c>
      <c r="B24" s="5" t="s">
        <v>65</v>
      </c>
      <c r="C24" s="80">
        <v>0</v>
      </c>
      <c r="D24" s="80">
        <v>0</v>
      </c>
      <c r="E24" s="80">
        <v>0</v>
      </c>
      <c r="F24" s="80">
        <v>50000</v>
      </c>
      <c r="G24" s="80">
        <v>2100</v>
      </c>
      <c r="H24" s="80">
        <v>6000</v>
      </c>
      <c r="I24" s="80">
        <v>28000</v>
      </c>
      <c r="J24" s="80">
        <v>9224</v>
      </c>
      <c r="K24" s="80">
        <v>0</v>
      </c>
      <c r="L24" s="80">
        <v>0</v>
      </c>
      <c r="M24" s="80">
        <v>0</v>
      </c>
      <c r="N24" s="80">
        <v>0</v>
      </c>
      <c r="O24" s="80">
        <f>SUM(C24:N24)</f>
        <v>95324</v>
      </c>
      <c r="P24" s="10"/>
      <c r="Q24" s="54"/>
      <c r="R24" s="54"/>
    </row>
    <row r="25" spans="1:18">
      <c r="A25" s="5" t="s">
        <v>66</v>
      </c>
      <c r="B25" s="5" t="s">
        <v>67</v>
      </c>
      <c r="C25" s="80">
        <v>736309.35</v>
      </c>
      <c r="D25" s="80">
        <v>732638.02500000002</v>
      </c>
      <c r="E25" s="80">
        <v>1094144.1000000001</v>
      </c>
      <c r="F25" s="80">
        <v>2464042.875</v>
      </c>
      <c r="G25" s="80">
        <v>629521.72499999998</v>
      </c>
      <c r="H25" s="80">
        <v>492415.35000000003</v>
      </c>
      <c r="I25" s="80">
        <v>1078861.3500000001</v>
      </c>
      <c r="J25" s="80">
        <v>962140.85000000009</v>
      </c>
      <c r="K25" s="80">
        <v>512516.4</v>
      </c>
      <c r="L25" s="80">
        <v>443919.30000000005</v>
      </c>
      <c r="M25" s="80">
        <v>562532.85000000009</v>
      </c>
      <c r="N25" s="80">
        <v>501782.60000000003</v>
      </c>
      <c r="O25" s="80">
        <f t="shared" ref="O25:O58" si="7">SUM(C25:N25)</f>
        <v>10210824.774999999</v>
      </c>
      <c r="P25" s="10"/>
    </row>
    <row r="26" spans="1:18">
      <c r="A26" s="5" t="s">
        <v>68</v>
      </c>
      <c r="B26" s="5" t="s">
        <v>69</v>
      </c>
      <c r="C26" s="80">
        <v>197964.9</v>
      </c>
      <c r="D26" s="80">
        <v>230503.35</v>
      </c>
      <c r="E26" s="80">
        <v>458602.2</v>
      </c>
      <c r="F26" s="80">
        <v>698900.47499999998</v>
      </c>
      <c r="G26" s="80">
        <v>222866.7</v>
      </c>
      <c r="H26" s="80">
        <v>172745.47500000001</v>
      </c>
      <c r="I26" s="80">
        <v>308153.47500000003</v>
      </c>
      <c r="J26" s="80">
        <v>327527.2</v>
      </c>
      <c r="K26" s="80">
        <v>134087.80000000002</v>
      </c>
      <c r="L26" s="80">
        <v>136305.40000000002</v>
      </c>
      <c r="M26" s="80">
        <v>187074.80000000002</v>
      </c>
      <c r="N26" s="80">
        <v>148733.20000000001</v>
      </c>
      <c r="O26" s="80">
        <f t="shared" si="7"/>
        <v>3223464.9749999996</v>
      </c>
      <c r="P26" s="10"/>
    </row>
    <row r="27" spans="1:18">
      <c r="A27" s="9" t="s">
        <v>70</v>
      </c>
      <c r="B27" s="5" t="s">
        <v>71</v>
      </c>
      <c r="C27" s="80">
        <v>0</v>
      </c>
      <c r="D27" s="80">
        <v>0</v>
      </c>
      <c r="E27" s="80">
        <v>0</v>
      </c>
      <c r="F27" s="80">
        <v>0</v>
      </c>
      <c r="G27" s="80">
        <v>984310.42500000005</v>
      </c>
      <c r="H27" s="80">
        <v>713007.75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f t="shared" si="7"/>
        <v>1697318.175</v>
      </c>
      <c r="P27" s="10"/>
    </row>
    <row r="28" spans="1:18">
      <c r="A28" s="13" t="s">
        <v>367</v>
      </c>
      <c r="B28" s="5" t="s">
        <v>368</v>
      </c>
      <c r="C28" s="80">
        <v>0</v>
      </c>
      <c r="D28" s="80">
        <v>0</v>
      </c>
      <c r="E28" s="80">
        <v>0</v>
      </c>
      <c r="F28" s="80">
        <v>0</v>
      </c>
      <c r="G28" s="80">
        <v>0</v>
      </c>
      <c r="H28" s="80">
        <v>93931.425000000003</v>
      </c>
      <c r="I28" s="80">
        <v>761681.55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f t="shared" si="7"/>
        <v>855612.97500000009</v>
      </c>
      <c r="P28" s="10"/>
    </row>
    <row r="29" spans="1:18">
      <c r="A29" s="62" t="s">
        <v>371</v>
      </c>
      <c r="B29" s="5" t="s">
        <v>372</v>
      </c>
      <c r="C29" s="80">
        <v>753952.5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171066.5</v>
      </c>
      <c r="M29" s="80">
        <v>644982.80000000005</v>
      </c>
      <c r="N29" s="80">
        <v>640042.70000000007</v>
      </c>
      <c r="O29" s="80">
        <f t="shared" si="7"/>
        <v>2210044.5</v>
      </c>
      <c r="P29" s="10"/>
    </row>
    <row r="30" spans="1:18">
      <c r="A30" s="5" t="s">
        <v>76</v>
      </c>
      <c r="B30" s="5" t="s">
        <v>77</v>
      </c>
      <c r="C30" s="80">
        <v>31531.5</v>
      </c>
      <c r="D30" s="80">
        <v>15611.400000000001</v>
      </c>
      <c r="E30" s="80">
        <v>31531.5</v>
      </c>
      <c r="F30" s="80">
        <v>66091.199999999997</v>
      </c>
      <c r="G30" s="80">
        <v>31355.100000000002</v>
      </c>
      <c r="H30" s="80">
        <v>24798.9</v>
      </c>
      <c r="I30" s="80">
        <v>51111.9</v>
      </c>
      <c r="J30" s="80">
        <v>52242.3</v>
      </c>
      <c r="K30" s="80">
        <v>18532.800000000003</v>
      </c>
      <c r="L30" s="80">
        <v>18042.75</v>
      </c>
      <c r="M30" s="80">
        <v>30769.200000000001</v>
      </c>
      <c r="N30" s="80">
        <v>28274.400000000001</v>
      </c>
      <c r="O30" s="80">
        <f t="shared" si="7"/>
        <v>399892.95</v>
      </c>
      <c r="P30" s="10"/>
    </row>
    <row r="31" spans="1:18">
      <c r="A31" s="5" t="s">
        <v>78</v>
      </c>
      <c r="B31" s="5" t="s">
        <v>79</v>
      </c>
      <c r="C31" s="80">
        <v>39954.6</v>
      </c>
      <c r="D31" s="80">
        <v>23564.100000000002</v>
      </c>
      <c r="E31" s="80">
        <v>38852.1</v>
      </c>
      <c r="F31" s="80">
        <v>83025.600000000006</v>
      </c>
      <c r="G31" s="80">
        <v>48965.700000000004</v>
      </c>
      <c r="H31" s="80">
        <v>36970.5</v>
      </c>
      <c r="I31" s="80">
        <v>61210.8</v>
      </c>
      <c r="J31" s="80">
        <v>60468.65</v>
      </c>
      <c r="K31" s="80">
        <v>25334.100000000002</v>
      </c>
      <c r="L31" s="80">
        <v>24784.65</v>
      </c>
      <c r="M31" s="80">
        <v>37347.75</v>
      </c>
      <c r="N31" s="80">
        <v>35031.15</v>
      </c>
      <c r="O31" s="80">
        <f t="shared" si="7"/>
        <v>515509.7</v>
      </c>
      <c r="P31" s="10"/>
    </row>
    <row r="32" spans="1:18">
      <c r="A32" s="14" t="s">
        <v>374</v>
      </c>
      <c r="B32" s="5" t="s">
        <v>375</v>
      </c>
      <c r="C32" s="80">
        <v>34500</v>
      </c>
      <c r="D32" s="80">
        <v>25000</v>
      </c>
      <c r="E32" s="80">
        <v>40336</v>
      </c>
      <c r="F32" s="80">
        <v>106953</v>
      </c>
      <c r="G32" s="80">
        <v>42858.2</v>
      </c>
      <c r="H32" s="80">
        <v>34445.949999999997</v>
      </c>
      <c r="I32" s="80">
        <v>58860.45</v>
      </c>
      <c r="J32" s="80">
        <v>34500</v>
      </c>
      <c r="K32" s="80">
        <v>34500</v>
      </c>
      <c r="L32" s="80">
        <v>34500</v>
      </c>
      <c r="M32" s="80">
        <v>34500</v>
      </c>
      <c r="N32" s="80">
        <v>34500</v>
      </c>
      <c r="O32" s="80">
        <f t="shared" si="7"/>
        <v>515453.60000000003</v>
      </c>
      <c r="P32" s="10"/>
    </row>
    <row r="33" spans="1:16">
      <c r="A33" s="5" t="s">
        <v>82</v>
      </c>
      <c r="B33" s="5" t="s">
        <v>83</v>
      </c>
      <c r="C33" s="80">
        <v>7459.2000000000007</v>
      </c>
      <c r="D33" s="80">
        <v>4195.8</v>
      </c>
      <c r="E33" s="80">
        <v>6337.8</v>
      </c>
      <c r="F33" s="80">
        <v>21520.799999999999</v>
      </c>
      <c r="G33" s="80">
        <v>7686</v>
      </c>
      <c r="H33" s="80">
        <v>4888.8</v>
      </c>
      <c r="I33" s="80">
        <v>7635.6</v>
      </c>
      <c r="J33" s="80">
        <v>7337.0000000000009</v>
      </c>
      <c r="K33" s="80">
        <v>4882.9000000000005</v>
      </c>
      <c r="L33" s="80">
        <v>4996.75</v>
      </c>
      <c r="M33" s="80">
        <v>7349.6500000000005</v>
      </c>
      <c r="N33" s="80">
        <v>3921.5000000000005</v>
      </c>
      <c r="O33" s="80">
        <f t="shared" si="7"/>
        <v>88211.799999999988</v>
      </c>
      <c r="P33" s="10"/>
    </row>
    <row r="34" spans="1:16">
      <c r="A34" s="5" t="s">
        <v>84</v>
      </c>
      <c r="B34" s="5" t="s">
        <v>85</v>
      </c>
      <c r="C34" s="80">
        <v>199409.7</v>
      </c>
      <c r="D34" s="80">
        <v>150148.95000000001</v>
      </c>
      <c r="E34" s="80">
        <v>344812.125</v>
      </c>
      <c r="F34" s="80">
        <v>567257.25</v>
      </c>
      <c r="G34" s="80">
        <v>276915.97500000003</v>
      </c>
      <c r="H34" s="80">
        <v>253862.7</v>
      </c>
      <c r="I34" s="80">
        <v>346664.85000000003</v>
      </c>
      <c r="J34" s="80">
        <v>299967.09750000003</v>
      </c>
      <c r="K34" s="80">
        <v>150166.01250000001</v>
      </c>
      <c r="L34" s="80">
        <v>132577.83000000002</v>
      </c>
      <c r="M34" s="80">
        <v>183212.34750000003</v>
      </c>
      <c r="N34" s="80">
        <v>200027.67750000002</v>
      </c>
      <c r="O34" s="80">
        <f t="shared" si="7"/>
        <v>3105022.5150000006</v>
      </c>
      <c r="P34" s="70"/>
    </row>
    <row r="35" spans="1:16">
      <c r="A35" s="5" t="s">
        <v>88</v>
      </c>
      <c r="B35" s="5" t="s">
        <v>89</v>
      </c>
      <c r="C35" s="80">
        <v>2593.7600000000002</v>
      </c>
      <c r="D35" s="80">
        <v>2593.7600000000002</v>
      </c>
      <c r="E35" s="80">
        <v>2593.7600000000002</v>
      </c>
      <c r="F35" s="80">
        <v>2593.7600000000002</v>
      </c>
      <c r="G35" s="80">
        <v>2593.7600000000002</v>
      </c>
      <c r="H35" s="80">
        <v>2593.7600000000002</v>
      </c>
      <c r="I35" s="80">
        <v>2593.7600000000002</v>
      </c>
      <c r="J35" s="80">
        <v>2593.7600000000002</v>
      </c>
      <c r="K35" s="80">
        <v>2593.7600000000002</v>
      </c>
      <c r="L35" s="80">
        <v>2593.7600000000002</v>
      </c>
      <c r="M35" s="80">
        <v>2593.7600000000002</v>
      </c>
      <c r="N35" s="80">
        <v>2593.7600000000002</v>
      </c>
      <c r="O35" s="80">
        <f t="shared" si="7"/>
        <v>31125.12000000001</v>
      </c>
      <c r="P35" s="10"/>
    </row>
    <row r="36" spans="1:16">
      <c r="A36" s="5" t="s">
        <v>90</v>
      </c>
      <c r="B36" s="5" t="s">
        <v>91</v>
      </c>
      <c r="C36" s="80">
        <v>4188.08</v>
      </c>
      <c r="D36" s="80">
        <v>4188.08</v>
      </c>
      <c r="E36" s="80">
        <v>4188.08</v>
      </c>
      <c r="F36" s="80">
        <v>4188.08</v>
      </c>
      <c r="G36" s="80">
        <v>4188.08</v>
      </c>
      <c r="H36" s="80">
        <v>4188.08</v>
      </c>
      <c r="I36" s="80">
        <v>4188.08</v>
      </c>
      <c r="J36" s="80">
        <v>4188.08</v>
      </c>
      <c r="K36" s="80">
        <v>4188.08</v>
      </c>
      <c r="L36" s="80">
        <v>4188.08</v>
      </c>
      <c r="M36" s="80">
        <v>4188.08</v>
      </c>
      <c r="N36" s="80">
        <v>4188.08</v>
      </c>
      <c r="O36" s="80">
        <f t="shared" si="7"/>
        <v>50256.960000000014</v>
      </c>
      <c r="P36" s="63"/>
    </row>
    <row r="37" spans="1:16">
      <c r="A37" s="5" t="s">
        <v>92</v>
      </c>
      <c r="B37" s="5" t="s">
        <v>93</v>
      </c>
      <c r="C37" s="80">
        <v>0</v>
      </c>
      <c r="D37" s="80">
        <v>2291.12</v>
      </c>
      <c r="E37" s="80">
        <v>2291.12</v>
      </c>
      <c r="F37" s="80">
        <v>4582.24</v>
      </c>
      <c r="G37" s="80">
        <v>2291.12</v>
      </c>
      <c r="H37" s="80">
        <v>2291.12</v>
      </c>
      <c r="I37" s="80">
        <v>2291.12</v>
      </c>
      <c r="J37" s="80">
        <v>2291.12</v>
      </c>
      <c r="K37" s="80">
        <v>2291.12</v>
      </c>
      <c r="L37" s="80">
        <v>2291.12</v>
      </c>
      <c r="M37" s="80">
        <v>2291.12</v>
      </c>
      <c r="N37" s="80">
        <v>2291.12</v>
      </c>
      <c r="O37" s="80">
        <f t="shared" si="7"/>
        <v>27493.439999999991</v>
      </c>
      <c r="P37" s="10"/>
    </row>
    <row r="38" spans="1:16">
      <c r="A38" s="5" t="s">
        <v>94</v>
      </c>
      <c r="B38" s="5" t="s">
        <v>95</v>
      </c>
      <c r="C38" s="80">
        <v>1521</v>
      </c>
      <c r="D38" s="80">
        <v>1521</v>
      </c>
      <c r="E38" s="80">
        <v>1521</v>
      </c>
      <c r="F38" s="80">
        <v>1521</v>
      </c>
      <c r="G38" s="80">
        <v>1521</v>
      </c>
      <c r="H38" s="80">
        <v>1521</v>
      </c>
      <c r="I38" s="80">
        <v>1521</v>
      </c>
      <c r="J38" s="80">
        <v>1521</v>
      </c>
      <c r="K38" s="80">
        <v>1521</v>
      </c>
      <c r="L38" s="80">
        <v>1521</v>
      </c>
      <c r="M38" s="80">
        <v>1521</v>
      </c>
      <c r="N38" s="80">
        <v>1521</v>
      </c>
      <c r="O38" s="80">
        <f t="shared" si="7"/>
        <v>18252</v>
      </c>
      <c r="P38" s="10"/>
    </row>
    <row r="39" spans="1:16">
      <c r="A39" s="5" t="s">
        <v>96</v>
      </c>
      <c r="B39" s="5" t="s">
        <v>97</v>
      </c>
      <c r="C39" s="80">
        <v>1826.24</v>
      </c>
      <c r="D39" s="80">
        <v>1826.24</v>
      </c>
      <c r="E39" s="80">
        <v>1826.24</v>
      </c>
      <c r="F39" s="80">
        <v>1826.24</v>
      </c>
      <c r="G39" s="80">
        <v>1826.24</v>
      </c>
      <c r="H39" s="80">
        <v>1826.24</v>
      </c>
      <c r="I39" s="80">
        <v>1826.24</v>
      </c>
      <c r="J39" s="80">
        <v>1826.24</v>
      </c>
      <c r="K39" s="80">
        <v>1826.24</v>
      </c>
      <c r="L39" s="80">
        <v>1826.24</v>
      </c>
      <c r="M39" s="80">
        <v>1826.24</v>
      </c>
      <c r="N39" s="80">
        <v>1826.24</v>
      </c>
      <c r="O39" s="80">
        <f t="shared" si="7"/>
        <v>21914.880000000005</v>
      </c>
      <c r="P39" s="10"/>
    </row>
    <row r="40" spans="1:16">
      <c r="A40" s="5" t="s">
        <v>98</v>
      </c>
      <c r="B40" s="5" t="s">
        <v>99</v>
      </c>
      <c r="C40" s="80">
        <v>2130.96</v>
      </c>
      <c r="D40" s="80">
        <v>2130.96</v>
      </c>
      <c r="E40" s="80">
        <v>2130.96</v>
      </c>
      <c r="F40" s="80">
        <v>2130.96</v>
      </c>
      <c r="G40" s="80">
        <v>2130.96</v>
      </c>
      <c r="H40" s="80">
        <v>2130.96</v>
      </c>
      <c r="I40" s="80">
        <v>2130.96</v>
      </c>
      <c r="J40" s="80">
        <v>2130.96</v>
      </c>
      <c r="K40" s="80">
        <v>2130.96</v>
      </c>
      <c r="L40" s="80">
        <v>2130.96</v>
      </c>
      <c r="M40" s="80">
        <v>2130.96</v>
      </c>
      <c r="N40" s="80">
        <v>2130.96</v>
      </c>
      <c r="O40" s="80">
        <f t="shared" si="7"/>
        <v>25571.519999999993</v>
      </c>
      <c r="P40" s="10"/>
    </row>
    <row r="41" spans="1:16">
      <c r="A41" s="5" t="s">
        <v>102</v>
      </c>
      <c r="B41" s="5" t="s">
        <v>103</v>
      </c>
      <c r="C41" s="80">
        <v>912.08</v>
      </c>
      <c r="D41" s="80">
        <v>912.08</v>
      </c>
      <c r="E41" s="80">
        <v>912.08</v>
      </c>
      <c r="F41" s="80">
        <v>912.08</v>
      </c>
      <c r="G41" s="80">
        <v>912.08</v>
      </c>
      <c r="H41" s="80">
        <v>912.08</v>
      </c>
      <c r="I41" s="80">
        <v>912.08</v>
      </c>
      <c r="J41" s="80">
        <v>912.08</v>
      </c>
      <c r="K41" s="80">
        <v>912.08</v>
      </c>
      <c r="L41" s="80">
        <v>912.08</v>
      </c>
      <c r="M41" s="80">
        <v>912.08</v>
      </c>
      <c r="N41" s="80">
        <v>912.08</v>
      </c>
      <c r="O41" s="80">
        <f t="shared" si="7"/>
        <v>10944.960000000001</v>
      </c>
      <c r="P41" s="10"/>
    </row>
    <row r="42" spans="1:16">
      <c r="A42" s="5" t="s">
        <v>104</v>
      </c>
      <c r="B42" s="5" t="s">
        <v>105</v>
      </c>
      <c r="C42" s="80">
        <v>3700.32</v>
      </c>
      <c r="D42" s="80">
        <v>3700.32</v>
      </c>
      <c r="E42" s="80">
        <v>3700.32</v>
      </c>
      <c r="F42" s="80">
        <v>3700.32</v>
      </c>
      <c r="G42" s="80">
        <v>3700.32</v>
      </c>
      <c r="H42" s="80">
        <v>3700.32</v>
      </c>
      <c r="I42" s="80">
        <v>3700.32</v>
      </c>
      <c r="J42" s="80">
        <v>3700.32</v>
      </c>
      <c r="K42" s="80">
        <v>3700.32</v>
      </c>
      <c r="L42" s="80">
        <v>3700.32</v>
      </c>
      <c r="M42" s="80">
        <v>3700.32</v>
      </c>
      <c r="N42" s="80">
        <v>3700.32</v>
      </c>
      <c r="O42" s="80">
        <f t="shared" si="7"/>
        <v>44403.840000000004</v>
      </c>
      <c r="P42" s="10"/>
    </row>
    <row r="43" spans="1:16">
      <c r="A43" s="5" t="s">
        <v>106</v>
      </c>
      <c r="B43" s="5" t="s">
        <v>107</v>
      </c>
      <c r="C43" s="80">
        <v>3348.28</v>
      </c>
      <c r="D43" s="80">
        <v>3348.28</v>
      </c>
      <c r="E43" s="80">
        <v>3348.28</v>
      </c>
      <c r="F43" s="80">
        <v>3348.28</v>
      </c>
      <c r="G43" s="80">
        <v>3348.28</v>
      </c>
      <c r="H43" s="80">
        <v>3348.28</v>
      </c>
      <c r="I43" s="80">
        <v>3348.28</v>
      </c>
      <c r="J43" s="80">
        <v>3348.28</v>
      </c>
      <c r="K43" s="80">
        <v>3348.28</v>
      </c>
      <c r="L43" s="80">
        <v>3348.28</v>
      </c>
      <c r="M43" s="80">
        <v>3348.28</v>
      </c>
      <c r="N43" s="80">
        <v>3348.28</v>
      </c>
      <c r="O43" s="80">
        <f t="shared" si="7"/>
        <v>40179.359999999993</v>
      </c>
      <c r="P43" s="10"/>
    </row>
    <row r="44" spans="1:16">
      <c r="A44" s="5" t="s">
        <v>108</v>
      </c>
      <c r="B44" s="5" t="s">
        <v>109</v>
      </c>
      <c r="C44" s="80">
        <v>1826.24</v>
      </c>
      <c r="D44" s="80">
        <v>1826.24</v>
      </c>
      <c r="E44" s="80">
        <v>1826.24</v>
      </c>
      <c r="F44" s="80">
        <v>1826.24</v>
      </c>
      <c r="G44" s="80">
        <v>1826.24</v>
      </c>
      <c r="H44" s="80">
        <v>1826.24</v>
      </c>
      <c r="I44" s="80">
        <v>1826.24</v>
      </c>
      <c r="J44" s="80">
        <v>1826.24</v>
      </c>
      <c r="K44" s="80">
        <v>1826.24</v>
      </c>
      <c r="L44" s="80">
        <v>1826.24</v>
      </c>
      <c r="M44" s="80">
        <v>1826.24</v>
      </c>
      <c r="N44" s="80">
        <v>1826.24</v>
      </c>
      <c r="O44" s="80">
        <f t="shared" si="7"/>
        <v>21914.880000000005</v>
      </c>
      <c r="P44" s="10"/>
    </row>
    <row r="45" spans="1:16">
      <c r="A45" s="5" t="s">
        <v>110</v>
      </c>
      <c r="B45" s="5" t="s">
        <v>111</v>
      </c>
      <c r="C45" s="80">
        <v>1521</v>
      </c>
      <c r="D45" s="80">
        <v>1521</v>
      </c>
      <c r="E45" s="80">
        <v>1521</v>
      </c>
      <c r="F45" s="80">
        <v>1521</v>
      </c>
      <c r="G45" s="80">
        <v>1521</v>
      </c>
      <c r="H45" s="80">
        <v>1521</v>
      </c>
      <c r="I45" s="80">
        <v>1521</v>
      </c>
      <c r="J45" s="80">
        <v>1521</v>
      </c>
      <c r="K45" s="80">
        <v>1521</v>
      </c>
      <c r="L45" s="80">
        <v>1521</v>
      </c>
      <c r="M45" s="80">
        <v>1521</v>
      </c>
      <c r="N45" s="80">
        <v>1521</v>
      </c>
      <c r="O45" s="80">
        <f t="shared" si="7"/>
        <v>18252</v>
      </c>
      <c r="P45" s="10"/>
    </row>
    <row r="46" spans="1:16">
      <c r="A46" s="5" t="s">
        <v>112</v>
      </c>
      <c r="B46" s="5" t="s">
        <v>113</v>
      </c>
      <c r="C46" s="80">
        <v>2188.16</v>
      </c>
      <c r="D46" s="80">
        <v>2188.16</v>
      </c>
      <c r="E46" s="80">
        <v>2188.16</v>
      </c>
      <c r="F46" s="80">
        <v>2188.16</v>
      </c>
      <c r="G46" s="80">
        <v>2188.16</v>
      </c>
      <c r="H46" s="80">
        <v>2188.16</v>
      </c>
      <c r="I46" s="80">
        <v>2188.16</v>
      </c>
      <c r="J46" s="80">
        <v>2188.16</v>
      </c>
      <c r="K46" s="80">
        <v>2188.16</v>
      </c>
      <c r="L46" s="80">
        <v>2188.16</v>
      </c>
      <c r="M46" s="80">
        <v>2188.16</v>
      </c>
      <c r="N46" s="80">
        <v>2188.16</v>
      </c>
      <c r="O46" s="80">
        <f t="shared" si="7"/>
        <v>26257.919999999998</v>
      </c>
      <c r="P46" s="10"/>
    </row>
    <row r="47" spans="1:16">
      <c r="A47" s="5" t="s">
        <v>114</v>
      </c>
      <c r="B47" s="5" t="s">
        <v>115</v>
      </c>
      <c r="C47" s="80">
        <v>5973.76</v>
      </c>
      <c r="D47" s="80">
        <v>5973.76</v>
      </c>
      <c r="E47" s="80">
        <v>5973.76</v>
      </c>
      <c r="F47" s="80">
        <v>5973.76</v>
      </c>
      <c r="G47" s="80">
        <v>5973.76</v>
      </c>
      <c r="H47" s="80">
        <v>5973.76</v>
      </c>
      <c r="I47" s="80">
        <v>5973.76</v>
      </c>
      <c r="J47" s="80">
        <v>5973.76</v>
      </c>
      <c r="K47" s="80">
        <v>5973.76</v>
      </c>
      <c r="L47" s="80">
        <v>5973.76</v>
      </c>
      <c r="M47" s="80">
        <v>5973.76</v>
      </c>
      <c r="N47" s="80">
        <v>5973.76</v>
      </c>
      <c r="O47" s="80">
        <f t="shared" si="7"/>
        <v>71685.12000000001</v>
      </c>
      <c r="P47" s="10"/>
    </row>
    <row r="48" spans="1:16">
      <c r="A48" s="5" t="s">
        <v>116</v>
      </c>
      <c r="B48" s="5" t="s">
        <v>369</v>
      </c>
      <c r="C48" s="80">
        <v>3700.32</v>
      </c>
      <c r="D48" s="80">
        <v>3700.32</v>
      </c>
      <c r="E48" s="80">
        <v>3700.32</v>
      </c>
      <c r="F48" s="80">
        <v>3700.32</v>
      </c>
      <c r="G48" s="80">
        <v>3700.32</v>
      </c>
      <c r="H48" s="80">
        <v>3700.32</v>
      </c>
      <c r="I48" s="80">
        <v>3700.32</v>
      </c>
      <c r="J48" s="80">
        <v>3700.32</v>
      </c>
      <c r="K48" s="80">
        <v>3700.32</v>
      </c>
      <c r="L48" s="80">
        <v>3700.32</v>
      </c>
      <c r="M48" s="80">
        <v>3700.32</v>
      </c>
      <c r="N48" s="80">
        <v>3700.32</v>
      </c>
      <c r="O48" s="80">
        <f t="shared" si="7"/>
        <v>44403.840000000004</v>
      </c>
      <c r="P48" s="10"/>
    </row>
    <row r="49" spans="1:16">
      <c r="A49" s="5" t="s">
        <v>118</v>
      </c>
      <c r="B49" s="5" t="s">
        <v>119</v>
      </c>
      <c r="C49" s="80">
        <v>1290.6400000000001</v>
      </c>
      <c r="D49" s="80">
        <v>1290.6400000000001</v>
      </c>
      <c r="E49" s="80">
        <v>1290.6400000000001</v>
      </c>
      <c r="F49" s="80">
        <v>1290.6400000000001</v>
      </c>
      <c r="G49" s="80">
        <v>1290.6400000000001</v>
      </c>
      <c r="H49" s="80">
        <v>1290.6400000000001</v>
      </c>
      <c r="I49" s="80">
        <v>1290.6400000000001</v>
      </c>
      <c r="J49" s="80">
        <v>1290.6400000000001</v>
      </c>
      <c r="K49" s="80">
        <v>1290.6400000000001</v>
      </c>
      <c r="L49" s="80">
        <v>1290.6400000000001</v>
      </c>
      <c r="M49" s="80">
        <v>1290.6400000000001</v>
      </c>
      <c r="N49" s="80">
        <v>1290.6400000000001</v>
      </c>
      <c r="O49" s="80">
        <f t="shared" si="7"/>
        <v>15487.679999999998</v>
      </c>
      <c r="P49" s="10"/>
    </row>
    <row r="50" spans="1:16">
      <c r="A50" s="9" t="s">
        <v>360</v>
      </c>
      <c r="B50" s="5" t="s">
        <v>122</v>
      </c>
      <c r="C50" s="80">
        <v>8347.0400000000009</v>
      </c>
      <c r="D50" s="80">
        <v>8347.0400000000009</v>
      </c>
      <c r="E50" s="80">
        <v>8347.0400000000009</v>
      </c>
      <c r="F50" s="80">
        <v>8347.0400000000009</v>
      </c>
      <c r="G50" s="80">
        <v>8347.0400000000009</v>
      </c>
      <c r="H50" s="80">
        <v>8347.0400000000009</v>
      </c>
      <c r="I50" s="80">
        <v>8347.0400000000009</v>
      </c>
      <c r="J50" s="80">
        <v>8347.0400000000009</v>
      </c>
      <c r="K50" s="80">
        <v>8347.0400000000009</v>
      </c>
      <c r="L50" s="80">
        <v>8347.0400000000009</v>
      </c>
      <c r="M50" s="80">
        <v>8347.0400000000009</v>
      </c>
      <c r="N50" s="80">
        <v>8347.0400000000009</v>
      </c>
      <c r="O50" s="80">
        <f t="shared" si="7"/>
        <v>100164.48000000004</v>
      </c>
      <c r="P50" s="10"/>
    </row>
    <row r="51" spans="1:16">
      <c r="A51" s="5" t="s">
        <v>123</v>
      </c>
      <c r="B51" s="5" t="s">
        <v>124</v>
      </c>
      <c r="C51" s="80">
        <v>348.92</v>
      </c>
      <c r="D51" s="80">
        <v>348.92</v>
      </c>
      <c r="E51" s="80">
        <v>348.92</v>
      </c>
      <c r="F51" s="80">
        <v>348.92</v>
      </c>
      <c r="G51" s="80">
        <v>348.92</v>
      </c>
      <c r="H51" s="80">
        <v>348.92</v>
      </c>
      <c r="I51" s="80">
        <v>348.92</v>
      </c>
      <c r="J51" s="80">
        <v>348.92</v>
      </c>
      <c r="K51" s="80">
        <v>348.92</v>
      </c>
      <c r="L51" s="80">
        <v>348.92</v>
      </c>
      <c r="M51" s="80">
        <v>348.92</v>
      </c>
      <c r="N51" s="80">
        <v>348.92</v>
      </c>
      <c r="O51" s="80">
        <f t="shared" si="7"/>
        <v>4187.04</v>
      </c>
      <c r="P51" s="10"/>
    </row>
    <row r="52" spans="1:16">
      <c r="A52" s="5" t="s">
        <v>125</v>
      </c>
      <c r="B52" s="5" t="s">
        <v>126</v>
      </c>
      <c r="C52" s="80">
        <v>1000</v>
      </c>
      <c r="D52" s="80">
        <v>1000</v>
      </c>
      <c r="E52" s="80">
        <v>1000</v>
      </c>
      <c r="F52" s="80">
        <v>18172.623</v>
      </c>
      <c r="G52" s="80">
        <v>31802.651999999998</v>
      </c>
      <c r="H52" s="80">
        <v>33678.067500000005</v>
      </c>
      <c r="I52" s="80">
        <v>1000</v>
      </c>
      <c r="J52" s="80">
        <v>1000</v>
      </c>
      <c r="K52" s="80">
        <v>1000</v>
      </c>
      <c r="L52" s="80">
        <v>1000</v>
      </c>
      <c r="M52" s="80">
        <v>1000</v>
      </c>
      <c r="N52" s="80">
        <v>1000</v>
      </c>
      <c r="O52" s="80">
        <f t="shared" si="7"/>
        <v>92653.342499999999</v>
      </c>
      <c r="P52" s="10"/>
    </row>
    <row r="53" spans="1:16">
      <c r="A53" s="5" t="s">
        <v>129</v>
      </c>
      <c r="B53" s="5" t="s">
        <v>130</v>
      </c>
      <c r="C53" s="80">
        <v>9500</v>
      </c>
      <c r="D53" s="80">
        <v>9500</v>
      </c>
      <c r="E53" s="80">
        <v>9500</v>
      </c>
      <c r="F53" s="80">
        <v>9500</v>
      </c>
      <c r="G53" s="80">
        <v>9500</v>
      </c>
      <c r="H53" s="80">
        <v>9500</v>
      </c>
      <c r="I53" s="80">
        <v>9500</v>
      </c>
      <c r="J53" s="80">
        <v>9500</v>
      </c>
      <c r="K53" s="80">
        <v>9500</v>
      </c>
      <c r="L53" s="80">
        <v>9500</v>
      </c>
      <c r="M53" s="80">
        <v>9500</v>
      </c>
      <c r="N53" s="80">
        <v>9500</v>
      </c>
      <c r="O53" s="80">
        <f t="shared" si="7"/>
        <v>114000</v>
      </c>
      <c r="P53" s="10"/>
    </row>
    <row r="54" spans="1:16">
      <c r="A54" s="5" t="s">
        <v>131</v>
      </c>
      <c r="B54" s="5" t="s">
        <v>132</v>
      </c>
      <c r="C54" s="80">
        <v>0</v>
      </c>
      <c r="D54" s="80">
        <v>0</v>
      </c>
      <c r="E54" s="80">
        <v>11993.1</v>
      </c>
      <c r="F54" s="80">
        <v>6000</v>
      </c>
      <c r="G54" s="80">
        <v>6000</v>
      </c>
      <c r="H54" s="80">
        <v>10613.92</v>
      </c>
      <c r="I54" s="80">
        <v>7297.5</v>
      </c>
      <c r="J54" s="80">
        <v>0</v>
      </c>
      <c r="K54" s="80">
        <v>6000</v>
      </c>
      <c r="L54" s="80">
        <v>18077.849999999999</v>
      </c>
      <c r="M54" s="80">
        <v>0</v>
      </c>
      <c r="N54" s="80">
        <v>6000</v>
      </c>
      <c r="O54" s="80">
        <f t="shared" si="7"/>
        <v>71982.37</v>
      </c>
      <c r="P54" s="10"/>
    </row>
    <row r="55" spans="1:16">
      <c r="A55" s="5" t="s">
        <v>135</v>
      </c>
      <c r="B55" s="5" t="s">
        <v>136</v>
      </c>
      <c r="C55" s="80">
        <v>2000</v>
      </c>
      <c r="D55" s="80">
        <v>2000</v>
      </c>
      <c r="E55" s="80">
        <v>2000</v>
      </c>
      <c r="F55" s="80">
        <v>2000</v>
      </c>
      <c r="G55" s="80">
        <v>2000</v>
      </c>
      <c r="H55" s="80">
        <v>2000</v>
      </c>
      <c r="I55" s="80">
        <v>2000</v>
      </c>
      <c r="J55" s="80">
        <v>2000</v>
      </c>
      <c r="K55" s="80">
        <v>2000</v>
      </c>
      <c r="L55" s="80">
        <v>2000</v>
      </c>
      <c r="M55" s="80">
        <v>2000</v>
      </c>
      <c r="N55" s="80">
        <v>2000</v>
      </c>
      <c r="O55" s="80">
        <f t="shared" si="7"/>
        <v>24000</v>
      </c>
      <c r="P55" s="10"/>
    </row>
    <row r="56" spans="1:16">
      <c r="A56" s="14" t="s">
        <v>137</v>
      </c>
      <c r="B56" s="5" t="s">
        <v>138</v>
      </c>
      <c r="C56" s="80">
        <v>115372.95000000001</v>
      </c>
      <c r="D56" s="80">
        <v>65315.25</v>
      </c>
      <c r="E56" s="80">
        <v>140401.80000000002</v>
      </c>
      <c r="F56" s="80">
        <v>224670.6</v>
      </c>
      <c r="G56" s="80">
        <v>140621.25</v>
      </c>
      <c r="H56" s="80">
        <v>117105.45000000001</v>
      </c>
      <c r="I56" s="80">
        <v>194190.15</v>
      </c>
      <c r="J56" s="80">
        <v>187410.30000000002</v>
      </c>
      <c r="K56" s="80">
        <v>84442.05</v>
      </c>
      <c r="L56" s="80">
        <v>75663.5</v>
      </c>
      <c r="M56" s="80">
        <v>107669.1</v>
      </c>
      <c r="N56" s="80">
        <v>96327.000000000015</v>
      </c>
      <c r="O56" s="80">
        <f t="shared" si="7"/>
        <v>1549189.4000000001</v>
      </c>
      <c r="P56" s="52"/>
    </row>
    <row r="57" spans="1:16">
      <c r="A57" s="14" t="s">
        <v>141</v>
      </c>
      <c r="B57" s="5" t="s">
        <v>142</v>
      </c>
      <c r="C57" s="80">
        <v>7500</v>
      </c>
      <c r="D57" s="80">
        <v>7500</v>
      </c>
      <c r="E57" s="80">
        <v>7500</v>
      </c>
      <c r="F57" s="80">
        <v>7500</v>
      </c>
      <c r="G57" s="80">
        <v>7500</v>
      </c>
      <c r="H57" s="80">
        <v>7500</v>
      </c>
      <c r="I57" s="80">
        <v>7500</v>
      </c>
      <c r="J57" s="80">
        <v>7500</v>
      </c>
      <c r="K57" s="80">
        <v>7500</v>
      </c>
      <c r="L57" s="80">
        <v>7500</v>
      </c>
      <c r="M57" s="80">
        <v>7500</v>
      </c>
      <c r="N57" s="80">
        <v>7500</v>
      </c>
      <c r="O57" s="80">
        <f t="shared" si="7"/>
        <v>90000</v>
      </c>
      <c r="P57" s="10"/>
    </row>
    <row r="58" spans="1:16">
      <c r="A58" s="9" t="s">
        <v>364</v>
      </c>
      <c r="B58" s="9" t="s">
        <v>365</v>
      </c>
      <c r="C58" s="80">
        <v>1000</v>
      </c>
      <c r="D58" s="80">
        <v>1500</v>
      </c>
      <c r="E58" s="80">
        <v>1500</v>
      </c>
      <c r="F58" s="80">
        <v>15000</v>
      </c>
      <c r="G58" s="80">
        <v>1600</v>
      </c>
      <c r="H58" s="80">
        <v>1000</v>
      </c>
      <c r="I58" s="80">
        <v>1000</v>
      </c>
      <c r="J58" s="80">
        <v>1000</v>
      </c>
      <c r="K58" s="80">
        <v>1000</v>
      </c>
      <c r="L58" s="80">
        <v>1000</v>
      </c>
      <c r="M58" s="80">
        <v>1000</v>
      </c>
      <c r="N58" s="80">
        <v>1000</v>
      </c>
      <c r="O58" s="80">
        <f t="shared" si="7"/>
        <v>27600</v>
      </c>
      <c r="P58" s="10"/>
    </row>
    <row r="59" spans="1:16" s="7" customFormat="1">
      <c r="A59" s="76" t="s">
        <v>146</v>
      </c>
      <c r="B59" s="20" t="s">
        <v>147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260000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f>SUM(C59:N59)</f>
        <v>260000</v>
      </c>
      <c r="P59" s="12"/>
    </row>
    <row r="60" spans="1:16" s="7" customFormat="1">
      <c r="A60" s="68" t="s">
        <v>148</v>
      </c>
      <c r="B60" s="68" t="s">
        <v>149</v>
      </c>
      <c r="C60" s="79">
        <f>SUM(C61)</f>
        <v>4000</v>
      </c>
      <c r="D60" s="79">
        <f t="shared" ref="D60:N60" si="8">SUM(D61)</f>
        <v>4000</v>
      </c>
      <c r="E60" s="79">
        <f>SUM(E61)</f>
        <v>4000</v>
      </c>
      <c r="F60" s="79">
        <f>SUM(F61)</f>
        <v>4000</v>
      </c>
      <c r="G60" s="79">
        <f t="shared" si="8"/>
        <v>4000</v>
      </c>
      <c r="H60" s="79">
        <f t="shared" si="8"/>
        <v>4000</v>
      </c>
      <c r="I60" s="79">
        <f t="shared" si="8"/>
        <v>4000</v>
      </c>
      <c r="J60" s="79">
        <f t="shared" si="8"/>
        <v>4000</v>
      </c>
      <c r="K60" s="79">
        <f t="shared" si="8"/>
        <v>4000</v>
      </c>
      <c r="L60" s="79">
        <f t="shared" si="8"/>
        <v>4000</v>
      </c>
      <c r="M60" s="79">
        <f t="shared" si="8"/>
        <v>4000</v>
      </c>
      <c r="N60" s="79">
        <f t="shared" si="8"/>
        <v>4000</v>
      </c>
      <c r="O60" s="79">
        <f t="shared" ref="O60:O71" si="9">SUM(C60:N60)</f>
        <v>48000</v>
      </c>
      <c r="P60" s="12"/>
    </row>
    <row r="61" spans="1:16">
      <c r="A61" s="14" t="s">
        <v>150</v>
      </c>
      <c r="B61" s="11" t="s">
        <v>151</v>
      </c>
      <c r="C61" s="80">
        <v>4000</v>
      </c>
      <c r="D61" s="80">
        <v>4000</v>
      </c>
      <c r="E61" s="80">
        <v>4000</v>
      </c>
      <c r="F61" s="80">
        <v>4000</v>
      </c>
      <c r="G61" s="80">
        <v>4000</v>
      </c>
      <c r="H61" s="80">
        <v>4000</v>
      </c>
      <c r="I61" s="80">
        <v>4000</v>
      </c>
      <c r="J61" s="80">
        <v>4000</v>
      </c>
      <c r="K61" s="80">
        <v>4000</v>
      </c>
      <c r="L61" s="80">
        <v>4000</v>
      </c>
      <c r="M61" s="80">
        <v>4000</v>
      </c>
      <c r="N61" s="80">
        <v>4000</v>
      </c>
      <c r="O61" s="80">
        <f>SUM(C61:N61)</f>
        <v>48000</v>
      </c>
      <c r="P61" s="10"/>
    </row>
    <row r="62" spans="1:16" s="7" customFormat="1">
      <c r="A62" s="68" t="s">
        <v>154</v>
      </c>
      <c r="B62" s="68" t="s">
        <v>155</v>
      </c>
      <c r="C62" s="79">
        <f t="shared" ref="C62:N62" si="10">SUM(C63:C71)</f>
        <v>243287.17499999999</v>
      </c>
      <c r="D62" s="79">
        <f t="shared" si="10"/>
        <v>207791.33333333337</v>
      </c>
      <c r="E62" s="79">
        <f t="shared" si="10"/>
        <v>314896.09027660231</v>
      </c>
      <c r="F62" s="79">
        <f t="shared" si="10"/>
        <v>1430149.0250000001</v>
      </c>
      <c r="G62" s="79">
        <f t="shared" si="10"/>
        <v>531095.75000000012</v>
      </c>
      <c r="H62" s="79">
        <f t="shared" si="10"/>
        <v>516525.47500000003</v>
      </c>
      <c r="I62" s="79">
        <f t="shared" si="10"/>
        <v>1172285.375</v>
      </c>
      <c r="J62" s="79">
        <f t="shared" si="10"/>
        <v>714281.88762000029</v>
      </c>
      <c r="K62" s="79">
        <f t="shared" si="10"/>
        <v>282109.78600000002</v>
      </c>
      <c r="L62" s="79">
        <f t="shared" si="10"/>
        <v>122776.22750000001</v>
      </c>
      <c r="M62" s="79">
        <f t="shared" si="10"/>
        <v>235899.13250000001</v>
      </c>
      <c r="N62" s="79">
        <f t="shared" si="10"/>
        <v>237672.91500000001</v>
      </c>
      <c r="O62" s="79">
        <f t="shared" si="9"/>
        <v>6008770.1722299363</v>
      </c>
      <c r="P62" s="12"/>
    </row>
    <row r="63" spans="1:16">
      <c r="A63" s="5" t="s">
        <v>156</v>
      </c>
      <c r="B63" s="5" t="s">
        <v>67</v>
      </c>
      <c r="C63" s="80">
        <v>275.625</v>
      </c>
      <c r="D63" s="80">
        <v>1953.6363636363637</v>
      </c>
      <c r="E63" s="80">
        <v>6287.3766954377306</v>
      </c>
      <c r="F63" s="80">
        <v>13584.375</v>
      </c>
      <c r="G63" s="80">
        <v>4961.25</v>
      </c>
      <c r="H63" s="80">
        <v>1771.3500000000001</v>
      </c>
      <c r="I63" s="80">
        <v>12836.25</v>
      </c>
      <c r="J63" s="80">
        <v>9091.1620800000019</v>
      </c>
      <c r="K63" s="80">
        <v>6787.5192000000015</v>
      </c>
      <c r="L63" s="80">
        <v>1306.8000000000002</v>
      </c>
      <c r="M63" s="80">
        <v>316.8</v>
      </c>
      <c r="N63" s="80">
        <v>198.00000000000003</v>
      </c>
      <c r="O63" s="80">
        <f t="shared" si="9"/>
        <v>59370.144339074104</v>
      </c>
      <c r="P63" s="10"/>
    </row>
    <row r="64" spans="1:16">
      <c r="A64" s="5" t="s">
        <v>157</v>
      </c>
      <c r="B64" s="5" t="s">
        <v>69</v>
      </c>
      <c r="C64" s="80">
        <v>393.75</v>
      </c>
      <c r="D64" s="80">
        <v>1097.7272727272727</v>
      </c>
      <c r="E64" s="80">
        <v>4095.7768187422935</v>
      </c>
      <c r="F64" s="80">
        <v>7954.8</v>
      </c>
      <c r="G64" s="80">
        <v>6221.25</v>
      </c>
      <c r="H64" s="80">
        <v>3018.75</v>
      </c>
      <c r="I64" s="80">
        <v>11943.75</v>
      </c>
      <c r="J64" s="80">
        <v>3126.3724800000009</v>
      </c>
      <c r="K64" s="80">
        <v>1535.2722000000003</v>
      </c>
      <c r="L64" s="80">
        <v>2851.2000000000003</v>
      </c>
      <c r="M64" s="80">
        <v>52.800000000000004</v>
      </c>
      <c r="N64" s="80">
        <v>105.60000000000001</v>
      </c>
      <c r="O64" s="80">
        <f t="shared" si="9"/>
        <v>42397.048771469563</v>
      </c>
      <c r="P64" s="10"/>
    </row>
    <row r="65" spans="1:18">
      <c r="A65" s="5" t="s">
        <v>158</v>
      </c>
      <c r="B65" s="5" t="s">
        <v>60</v>
      </c>
      <c r="C65" s="80">
        <v>6675.9000000000005</v>
      </c>
      <c r="D65" s="80">
        <v>3837.2727272727275</v>
      </c>
      <c r="E65" s="80">
        <v>13455.147965474722</v>
      </c>
      <c r="F65" s="80">
        <v>10930.5</v>
      </c>
      <c r="G65" s="80">
        <v>11932.2</v>
      </c>
      <c r="H65" s="80">
        <v>12974.85</v>
      </c>
      <c r="I65" s="80">
        <v>17075.100000000002</v>
      </c>
      <c r="J65" s="80">
        <v>34352.700480000007</v>
      </c>
      <c r="K65" s="80">
        <v>26703.207300000005</v>
      </c>
      <c r="L65" s="80">
        <v>9839.5</v>
      </c>
      <c r="M65" s="80">
        <v>5166.7000000000007</v>
      </c>
      <c r="N65" s="80">
        <v>6294.2000000000007</v>
      </c>
      <c r="O65" s="80">
        <f t="shared" si="9"/>
        <v>159237.27847274748</v>
      </c>
      <c r="P65" s="10"/>
    </row>
    <row r="66" spans="1:18">
      <c r="A66" s="5" t="s">
        <v>159</v>
      </c>
      <c r="B66" s="5" t="s">
        <v>160</v>
      </c>
      <c r="C66" s="80">
        <v>53034</v>
      </c>
      <c r="D66" s="80">
        <v>8337.575757575758</v>
      </c>
      <c r="E66" s="80">
        <v>10641.18372379778</v>
      </c>
      <c r="F66" s="80">
        <v>44649</v>
      </c>
      <c r="G66" s="80">
        <v>32731</v>
      </c>
      <c r="H66" s="80">
        <v>26290</v>
      </c>
      <c r="I66" s="80">
        <v>37500</v>
      </c>
      <c r="J66" s="80">
        <v>23036.737499999999</v>
      </c>
      <c r="K66" s="80">
        <v>10527.772500000001</v>
      </c>
      <c r="L66" s="80">
        <v>17466.907500000001</v>
      </c>
      <c r="M66" s="80">
        <v>41439.667500000003</v>
      </c>
      <c r="N66" s="80">
        <v>50669.797500000008</v>
      </c>
      <c r="O66" s="80">
        <f t="shared" si="9"/>
        <v>356323.64198137348</v>
      </c>
      <c r="P66" s="10"/>
    </row>
    <row r="67" spans="1:18">
      <c r="A67" s="5" t="s">
        <v>161</v>
      </c>
      <c r="B67" s="5" t="s">
        <v>26</v>
      </c>
      <c r="C67" s="80">
        <v>36267</v>
      </c>
      <c r="D67" s="80">
        <v>8459.3939393939399</v>
      </c>
      <c r="E67" s="80">
        <v>9327.9901356350183</v>
      </c>
      <c r="F67" s="80">
        <v>30296</v>
      </c>
      <c r="G67" s="80">
        <v>164827</v>
      </c>
      <c r="H67" s="80">
        <v>96570</v>
      </c>
      <c r="I67" s="80">
        <v>34451</v>
      </c>
      <c r="J67" s="80">
        <v>35004.375</v>
      </c>
      <c r="K67" s="80">
        <v>13245.435000000001</v>
      </c>
      <c r="L67" s="80">
        <v>18824.085000000003</v>
      </c>
      <c r="M67" s="80">
        <v>44155.125</v>
      </c>
      <c r="N67" s="80">
        <v>39150.877500000002</v>
      </c>
      <c r="O67" s="80">
        <f t="shared" si="9"/>
        <v>530578.28157502902</v>
      </c>
      <c r="P67" s="61"/>
    </row>
    <row r="68" spans="1:18">
      <c r="A68" s="5" t="s">
        <v>162</v>
      </c>
      <c r="B68" s="5" t="s">
        <v>85</v>
      </c>
      <c r="C68" s="80">
        <v>120510.6</v>
      </c>
      <c r="D68" s="80">
        <v>17101</v>
      </c>
      <c r="E68" s="80">
        <v>23415.906288532675</v>
      </c>
      <c r="F68" s="80">
        <v>73498.95</v>
      </c>
      <c r="G68" s="80">
        <v>61941.600000000006</v>
      </c>
      <c r="H68" s="80">
        <v>57608.25</v>
      </c>
      <c r="I68" s="80">
        <v>60509.4</v>
      </c>
      <c r="J68" s="80">
        <v>78297.345000000016</v>
      </c>
      <c r="K68" s="80">
        <v>37948.050000000003</v>
      </c>
      <c r="L68" s="80">
        <v>61005.735000000008</v>
      </c>
      <c r="M68" s="80">
        <v>117059.04000000001</v>
      </c>
      <c r="N68" s="80">
        <v>119881.44</v>
      </c>
      <c r="O68" s="80">
        <f t="shared" si="9"/>
        <v>828777.31628853269</v>
      </c>
      <c r="P68" s="10"/>
    </row>
    <row r="69" spans="1:18">
      <c r="A69" s="5" t="s">
        <v>165</v>
      </c>
      <c r="B69" s="5" t="s">
        <v>166</v>
      </c>
      <c r="C69" s="80">
        <v>0</v>
      </c>
      <c r="D69" s="80">
        <v>125477.86363636365</v>
      </c>
      <c r="E69" s="80">
        <f>180420.644910549-0.08</f>
        <v>180420.564910549</v>
      </c>
      <c r="F69" s="80">
        <v>944592.60000000009</v>
      </c>
      <c r="G69" s="80">
        <v>159285.52499999999</v>
      </c>
      <c r="H69" s="80">
        <v>218439.375</v>
      </c>
      <c r="I69" s="80">
        <v>754188.22499999998</v>
      </c>
      <c r="J69" s="80">
        <v>374067.72480000008</v>
      </c>
      <c r="K69" s="80">
        <v>141382.16400000002</v>
      </c>
      <c r="L69" s="80">
        <v>0</v>
      </c>
      <c r="M69" s="80">
        <v>0</v>
      </c>
      <c r="N69" s="80">
        <v>0</v>
      </c>
      <c r="O69" s="80">
        <f t="shared" si="9"/>
        <v>2897854.0423469124</v>
      </c>
      <c r="Q69" s="22"/>
    </row>
    <row r="70" spans="1:18">
      <c r="A70" s="5" t="s">
        <v>167</v>
      </c>
      <c r="B70" s="5" t="s">
        <v>168</v>
      </c>
      <c r="C70" s="80">
        <v>0</v>
      </c>
      <c r="D70" s="80">
        <v>35552.045454545456</v>
      </c>
      <c r="E70" s="80">
        <v>60860.811227637263</v>
      </c>
      <c r="F70" s="80">
        <v>280644</v>
      </c>
      <c r="G70" s="80">
        <v>47194.875</v>
      </c>
      <c r="H70" s="80">
        <v>65315.25</v>
      </c>
      <c r="I70" s="80">
        <v>223314</v>
      </c>
      <c r="J70" s="80">
        <v>131839.92528000002</v>
      </c>
      <c r="K70" s="80">
        <v>36001.765800000001</v>
      </c>
      <c r="L70" s="80">
        <v>0</v>
      </c>
      <c r="M70" s="80">
        <v>0</v>
      </c>
      <c r="N70" s="80">
        <v>0</v>
      </c>
      <c r="O70" s="80">
        <f t="shared" si="9"/>
        <v>880722.67276218289</v>
      </c>
      <c r="Q70" s="22"/>
    </row>
    <row r="71" spans="1:18">
      <c r="A71" s="5" t="s">
        <v>170</v>
      </c>
      <c r="B71" s="5" t="s">
        <v>32</v>
      </c>
      <c r="C71" s="80">
        <v>26130.300000000003</v>
      </c>
      <c r="D71" s="80">
        <v>5974.8181818181829</v>
      </c>
      <c r="E71" s="80">
        <v>6391.3325107958053</v>
      </c>
      <c r="F71" s="80">
        <v>23998.799999999999</v>
      </c>
      <c r="G71" s="80">
        <v>42001.05</v>
      </c>
      <c r="H71" s="80">
        <v>34537.65</v>
      </c>
      <c r="I71" s="80">
        <v>20467.650000000001</v>
      </c>
      <c r="J71" s="80">
        <v>25465.545000000002</v>
      </c>
      <c r="K71" s="80">
        <v>7978.6</v>
      </c>
      <c r="L71" s="80">
        <v>11482</v>
      </c>
      <c r="M71" s="80">
        <v>27709</v>
      </c>
      <c r="N71" s="80">
        <v>21373</v>
      </c>
      <c r="O71" s="80">
        <f t="shared" si="9"/>
        <v>253509.745692614</v>
      </c>
    </row>
    <row r="72" spans="1:18">
      <c r="A72" s="16"/>
      <c r="B72" s="1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1:18">
      <c r="A73" s="5" t="s">
        <v>171</v>
      </c>
      <c r="B73" s="5" t="s">
        <v>172</v>
      </c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1:18">
      <c r="A74" s="5" t="s">
        <v>173</v>
      </c>
      <c r="B74" s="5" t="s">
        <v>174</v>
      </c>
      <c r="C74" s="79">
        <v>1023373.76</v>
      </c>
      <c r="D74" s="79">
        <v>1023373.76</v>
      </c>
      <c r="E74" s="79">
        <v>1023373.76</v>
      </c>
      <c r="F74" s="79">
        <v>1023373.76</v>
      </c>
      <c r="G74" s="79">
        <v>1023373.76</v>
      </c>
      <c r="H74" s="79">
        <v>1023373.76</v>
      </c>
      <c r="I74" s="79">
        <v>1023373.76</v>
      </c>
      <c r="J74" s="79">
        <v>1023373.76</v>
      </c>
      <c r="K74" s="79">
        <v>1023373.76</v>
      </c>
      <c r="L74" s="79">
        <v>1023373.76</v>
      </c>
      <c r="M74" s="79">
        <v>1023373.76</v>
      </c>
      <c r="N74" s="79">
        <v>1023373.76</v>
      </c>
      <c r="O74" s="79">
        <f>SUM(C74:N74)</f>
        <v>12280485.119999999</v>
      </c>
      <c r="P74" s="55"/>
    </row>
    <row r="75" spans="1:18">
      <c r="A75" s="5"/>
      <c r="B75" s="5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55"/>
    </row>
    <row r="76" spans="1:18">
      <c r="A76" s="5"/>
      <c r="B76" s="5" t="s">
        <v>378</v>
      </c>
      <c r="C76" s="79">
        <v>1758144.5571082383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>
        <f>SUM(C76:N76)</f>
        <v>1758144.5571082383</v>
      </c>
      <c r="P76" s="55"/>
    </row>
    <row r="77" spans="1:18" s="7" customFormat="1">
      <c r="A77" s="16"/>
      <c r="B77" s="11"/>
      <c r="C77" s="79"/>
      <c r="D77" s="79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22"/>
      <c r="Q77" s="2"/>
    </row>
    <row r="78" spans="1:18">
      <c r="A78" s="20"/>
      <c r="B78" s="20" t="s">
        <v>177</v>
      </c>
      <c r="C78" s="79">
        <f>+C7+C15+C18+C23+C59+C60+C62+C74+C76</f>
        <v>5723555.4921082379</v>
      </c>
      <c r="D78" s="79">
        <f t="shared" ref="D78:N78" si="11">+D7+D15+D18+D23+D59+D60+D62+D74+D76</f>
        <v>2968644.3383333338</v>
      </c>
      <c r="E78" s="79">
        <f t="shared" si="11"/>
        <v>4328741.9952766029</v>
      </c>
      <c r="F78" s="79">
        <f t="shared" si="11"/>
        <v>8317458.2980000004</v>
      </c>
      <c r="G78" s="79">
        <f t="shared" si="11"/>
        <v>5109445.5970000001</v>
      </c>
      <c r="H78" s="79">
        <f t="shared" si="11"/>
        <v>4586301.9175000004</v>
      </c>
      <c r="I78" s="79">
        <f t="shared" si="11"/>
        <v>6104065.4799999995</v>
      </c>
      <c r="J78" s="79">
        <f t="shared" si="11"/>
        <v>4402941.7848200006</v>
      </c>
      <c r="K78" s="79">
        <f t="shared" si="11"/>
        <v>2685810.2210000004</v>
      </c>
      <c r="L78" s="79">
        <f t="shared" si="11"/>
        <v>2642114.5175000001</v>
      </c>
      <c r="M78" s="79">
        <f t="shared" si="11"/>
        <v>3616236.1799999997</v>
      </c>
      <c r="N78" s="79">
        <f t="shared" si="11"/>
        <v>3471371.74</v>
      </c>
      <c r="O78" s="79">
        <f>+O7+O15+O18+O23+O59+O60+O62+O74+O76</f>
        <v>53956687.561538175</v>
      </c>
      <c r="P78" s="22"/>
    </row>
    <row r="79" spans="1:18" s="7" customFormat="1">
      <c r="A79" s="21"/>
      <c r="B79" s="3"/>
      <c r="C79" s="3"/>
      <c r="D79" s="3"/>
      <c r="E79" s="77"/>
      <c r="F79" s="22"/>
      <c r="G79" s="2"/>
      <c r="H79" s="2"/>
      <c r="I79" s="56"/>
      <c r="J79" s="2"/>
      <c r="K79" s="2"/>
      <c r="L79" s="2"/>
      <c r="M79" s="2"/>
      <c r="N79" s="2"/>
      <c r="O79" s="2"/>
      <c r="P79" s="2"/>
      <c r="Q79" s="2"/>
      <c r="R79" s="19"/>
    </row>
    <row r="80" spans="1:18">
      <c r="B80" s="3"/>
      <c r="C80" s="63"/>
      <c r="D80" s="10"/>
      <c r="E80" s="22"/>
      <c r="F80" s="22"/>
      <c r="I80" s="55"/>
      <c r="O80" s="55"/>
      <c r="Q80" s="12"/>
    </row>
    <row r="81" spans="1:17">
      <c r="A81" s="21"/>
      <c r="B81" s="3"/>
      <c r="C81" s="10"/>
      <c r="E81" s="63"/>
      <c r="F81" s="10"/>
      <c r="G81" s="63"/>
      <c r="H81" s="10"/>
      <c r="I81" s="10"/>
      <c r="J81" s="10"/>
      <c r="K81" s="10"/>
      <c r="O81" s="57"/>
    </row>
    <row r="82" spans="1:17">
      <c r="A82" s="88" t="s">
        <v>178</v>
      </c>
      <c r="B82" s="88"/>
      <c r="C82" s="88"/>
      <c r="D82" s="88"/>
      <c r="E82" s="88"/>
      <c r="F82" s="22"/>
      <c r="I82" s="10"/>
      <c r="J82" s="3"/>
      <c r="K82" s="10"/>
      <c r="O82" s="59"/>
      <c r="Q82" s="22"/>
    </row>
    <row r="83" spans="1:17">
      <c r="A83" s="78" t="s">
        <v>377</v>
      </c>
      <c r="B83" s="53"/>
      <c r="C83" s="53"/>
      <c r="D83" s="53"/>
      <c r="E83" s="53"/>
      <c r="I83" s="3"/>
      <c r="J83" s="3"/>
      <c r="K83" s="3"/>
      <c r="O83" s="57"/>
    </row>
    <row r="84" spans="1:17">
      <c r="A84" s="25"/>
      <c r="B84" s="26"/>
      <c r="C84" s="26"/>
      <c r="D84" s="26"/>
      <c r="E84" s="26"/>
      <c r="I84" s="3"/>
      <c r="J84" s="3"/>
      <c r="K84" s="3"/>
    </row>
    <row r="85" spans="1:17">
      <c r="A85" s="25" t="s">
        <v>180</v>
      </c>
      <c r="B85" s="26"/>
      <c r="C85" s="26"/>
      <c r="D85" s="26"/>
      <c r="E85" s="26"/>
      <c r="I85" s="3"/>
      <c r="J85" s="3"/>
      <c r="K85" s="3"/>
    </row>
    <row r="86" spans="1:17">
      <c r="A86" s="27" t="s">
        <v>181</v>
      </c>
      <c r="B86" s="26"/>
      <c r="C86" s="26"/>
      <c r="D86" s="26"/>
      <c r="E86" s="26"/>
      <c r="I86" s="1"/>
      <c r="J86" s="1"/>
      <c r="K86" s="1"/>
    </row>
    <row r="87" spans="1:17">
      <c r="A87" s="26"/>
      <c r="B87" s="3"/>
      <c r="D87" s="30" t="s">
        <v>184</v>
      </c>
      <c r="E87" s="75"/>
      <c r="I87" s="1"/>
      <c r="J87" s="1"/>
      <c r="K87" s="1"/>
    </row>
    <row r="88" spans="1:17">
      <c r="A88" s="26"/>
      <c r="B88" s="3"/>
      <c r="D88" s="29" t="s">
        <v>183</v>
      </c>
      <c r="E88" s="29"/>
      <c r="I88" s="1"/>
      <c r="J88" s="1"/>
      <c r="K88" s="1"/>
    </row>
    <row r="89" spans="1:17">
      <c r="A89" s="75" t="s">
        <v>182</v>
      </c>
      <c r="B89" s="3"/>
      <c r="D89" s="75"/>
      <c r="E89" s="27"/>
      <c r="I89" s="1"/>
      <c r="J89" s="1"/>
      <c r="K89" s="1"/>
    </row>
    <row r="90" spans="1:17">
      <c r="A90" s="26" t="s">
        <v>185</v>
      </c>
      <c r="B90" s="31"/>
      <c r="C90" s="31"/>
      <c r="D90" s="27"/>
      <c r="E90" s="27"/>
      <c r="I90" s="4"/>
      <c r="J90" s="4"/>
      <c r="K90" s="4"/>
    </row>
    <row r="91" spans="1:17">
      <c r="A91" s="75"/>
      <c r="B91" s="3"/>
      <c r="D91" s="30" t="s">
        <v>370</v>
      </c>
      <c r="E91" s="30"/>
      <c r="I91" s="34"/>
      <c r="J91" s="34"/>
      <c r="K91" s="34"/>
    </row>
    <row r="92" spans="1:17">
      <c r="A92" s="26"/>
      <c r="B92" s="3"/>
      <c r="D92" s="29" t="s">
        <v>187</v>
      </c>
      <c r="E92" s="29"/>
      <c r="I92" s="34"/>
      <c r="J92" s="34"/>
      <c r="K92" s="34"/>
    </row>
    <row r="93" spans="1:17">
      <c r="A93" s="25" t="s">
        <v>355</v>
      </c>
      <c r="B93" s="3"/>
      <c r="D93" s="27"/>
      <c r="E93" s="27"/>
      <c r="I93" s="34"/>
      <c r="J93" s="34"/>
      <c r="K93" s="34"/>
    </row>
    <row r="94" spans="1:17">
      <c r="A94" s="26" t="s">
        <v>187</v>
      </c>
      <c r="B94" s="3"/>
      <c r="D94" s="27"/>
      <c r="E94" s="27"/>
      <c r="I94" s="34"/>
      <c r="J94" s="34"/>
      <c r="K94" s="34"/>
    </row>
    <row r="95" spans="1:17">
      <c r="A95" s="32"/>
      <c r="B95" s="3"/>
      <c r="D95" s="30" t="s">
        <v>356</v>
      </c>
      <c r="E95" s="30"/>
      <c r="I95" s="35"/>
      <c r="J95" s="35"/>
      <c r="K95" s="35"/>
    </row>
    <row r="96" spans="1:17">
      <c r="A96" s="26"/>
      <c r="B96" s="3"/>
      <c r="D96" s="29" t="s">
        <v>187</v>
      </c>
      <c r="E96" s="29"/>
      <c r="I96" s="36"/>
      <c r="J96" s="36"/>
      <c r="K96" s="36"/>
    </row>
    <row r="97" spans="1:11">
      <c r="A97" s="25" t="s">
        <v>357</v>
      </c>
      <c r="B97" s="26"/>
      <c r="C97" s="26"/>
      <c r="D97" s="26"/>
      <c r="E97" s="26"/>
      <c r="I97" s="3"/>
      <c r="J97" s="3"/>
      <c r="K97" s="3"/>
    </row>
    <row r="98" spans="1:11">
      <c r="A98" s="26" t="s">
        <v>187</v>
      </c>
      <c r="B98" s="26"/>
      <c r="C98" s="26"/>
      <c r="D98" s="26"/>
      <c r="E98" s="26"/>
      <c r="I98" s="3"/>
      <c r="J98" s="3"/>
      <c r="K98" s="3"/>
    </row>
    <row r="99" spans="1:11">
      <c r="D99" s="2"/>
      <c r="I99" s="3"/>
      <c r="J99" s="3"/>
      <c r="K99" s="3"/>
    </row>
    <row r="100" spans="1:11">
      <c r="E100" s="3"/>
      <c r="F100" s="3"/>
      <c r="G100" s="3"/>
      <c r="H100" s="3"/>
      <c r="I100" s="3"/>
      <c r="J100" s="3"/>
      <c r="K100" s="3"/>
    </row>
  </sheetData>
  <mergeCells count="1">
    <mergeCell ref="A82:E82"/>
  </mergeCells>
  <pageMargins left="0.70866141732283472" right="0.70866141732283472" top="0.74803149606299213" bottom="0.74803149606299213" header="0.31496062992125984" footer="0.31496062992125984"/>
  <pageSetup scale="6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316"/>
  <sheetViews>
    <sheetView tabSelected="1" topLeftCell="A5" zoomScale="90" zoomScaleNormal="9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A3" sqref="A3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1.140625" style="2" customWidth="1"/>
    <col min="5" max="5" width="12.7109375" style="2" bestFit="1" customWidth="1"/>
    <col min="6" max="14" width="11.28515625" style="2" bestFit="1" customWidth="1"/>
    <col min="15" max="15" width="13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>
      <c r="A1" s="89" t="s">
        <v>191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28">
      <c r="A2" s="85" t="s">
        <v>382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8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5" spans="1:28">
      <c r="A5" s="86"/>
      <c r="B5" s="86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28">
      <c r="A6" s="86"/>
      <c r="B6" s="86"/>
      <c r="C6" s="71" t="s">
        <v>195</v>
      </c>
      <c r="D6" s="71" t="s">
        <v>195</v>
      </c>
      <c r="E6" s="71" t="s">
        <v>195</v>
      </c>
      <c r="F6" s="71" t="s">
        <v>195</v>
      </c>
      <c r="G6" s="71" t="s">
        <v>195</v>
      </c>
      <c r="H6" s="71" t="s">
        <v>195</v>
      </c>
      <c r="I6" s="71" t="s">
        <v>195</v>
      </c>
      <c r="J6" s="71" t="s">
        <v>195</v>
      </c>
      <c r="K6" s="71" t="s">
        <v>195</v>
      </c>
      <c r="L6" s="71" t="s">
        <v>195</v>
      </c>
      <c r="M6" s="71" t="s">
        <v>195</v>
      </c>
      <c r="N6" s="71" t="s">
        <v>195</v>
      </c>
      <c r="O6" s="71" t="s">
        <v>16</v>
      </c>
    </row>
    <row r="7" spans="1:28">
      <c r="A7" s="87" t="s">
        <v>196</v>
      </c>
      <c r="B7" s="87"/>
      <c r="C7" s="71" t="s">
        <v>197</v>
      </c>
      <c r="D7" s="71" t="s">
        <v>198</v>
      </c>
      <c r="E7" s="71" t="s">
        <v>199</v>
      </c>
      <c r="F7" s="60" t="s">
        <v>200</v>
      </c>
      <c r="G7" s="71" t="s">
        <v>201</v>
      </c>
      <c r="H7" s="71" t="s">
        <v>202</v>
      </c>
      <c r="I7" s="71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28">
      <c r="A8" s="40">
        <v>100</v>
      </c>
      <c r="B8" s="40" t="s">
        <v>209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28">
      <c r="A9" s="74">
        <v>1131</v>
      </c>
      <c r="B9" s="74" t="s">
        <v>210</v>
      </c>
      <c r="C9" s="44">
        <v>432522.65</v>
      </c>
      <c r="D9" s="44">
        <v>432522.65</v>
      </c>
      <c r="E9" s="44">
        <v>540653.31999999995</v>
      </c>
      <c r="F9" s="44">
        <v>562279.44860000012</v>
      </c>
      <c r="G9" s="44">
        <v>432522.6544</v>
      </c>
      <c r="H9" s="44">
        <v>540653.31799999997</v>
      </c>
      <c r="I9" s="44">
        <v>432522.6544</v>
      </c>
      <c r="J9" s="44">
        <v>540653.31799999997</v>
      </c>
      <c r="K9" s="44">
        <v>432522.6544</v>
      </c>
      <c r="L9" s="44">
        <v>432522.6544</v>
      </c>
      <c r="M9" s="44">
        <v>540653.31799999997</v>
      </c>
      <c r="N9" s="44">
        <v>432522.6544</v>
      </c>
      <c r="O9" s="46">
        <f>SUM(C9:N9)</f>
        <v>5752551.2946000006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>
      <c r="A10" s="74">
        <v>1221</v>
      </c>
      <c r="B10" s="74" t="s">
        <v>211</v>
      </c>
      <c r="C10" s="44">
        <v>49047.463784999993</v>
      </c>
      <c r="D10" s="44">
        <v>41945.106935999996</v>
      </c>
      <c r="E10" s="44">
        <v>41945.106935999996</v>
      </c>
      <c r="F10" s="44">
        <v>136300.484038</v>
      </c>
      <c r="G10" s="44">
        <v>30354.710245999999</v>
      </c>
      <c r="H10" s="44">
        <v>47718.017562000001</v>
      </c>
      <c r="I10" s="44">
        <v>21460.053986999996</v>
      </c>
      <c r="J10" s="44">
        <v>42713.633117999998</v>
      </c>
      <c r="K10" s="44">
        <v>47706.486775999998</v>
      </c>
      <c r="L10" s="44">
        <v>35699.713023000004</v>
      </c>
      <c r="M10" s="44">
        <v>59821.605779000005</v>
      </c>
      <c r="N10" s="44">
        <v>45689.320768000005</v>
      </c>
      <c r="O10" s="46">
        <f t="shared" ref="O10:O59" si="0">SUM(C10:N10)</f>
        <v>600401.70295399998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>
      <c r="A11" s="74">
        <v>1322</v>
      </c>
      <c r="B11" s="74" t="s">
        <v>213</v>
      </c>
      <c r="C11" s="44">
        <v>10813.066360000003</v>
      </c>
      <c r="D11" s="44">
        <v>10813.066360000003</v>
      </c>
      <c r="E11" s="44">
        <v>13516.33295</v>
      </c>
      <c r="F11" s="44">
        <v>14056.986215000003</v>
      </c>
      <c r="G11" s="44">
        <v>10813.066360000003</v>
      </c>
      <c r="H11" s="44">
        <v>13516.33295</v>
      </c>
      <c r="I11" s="44">
        <v>10813.066360000003</v>
      </c>
      <c r="J11" s="44">
        <v>13516.33295</v>
      </c>
      <c r="K11" s="44">
        <v>10813.066360000003</v>
      </c>
      <c r="L11" s="44">
        <v>10813.066360000003</v>
      </c>
      <c r="M11" s="44">
        <v>13516.33295</v>
      </c>
      <c r="N11" s="44">
        <v>10813.066360000003</v>
      </c>
      <c r="O11" s="46">
        <f t="shared" si="0"/>
        <v>143813.78253500001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>
      <c r="A12" s="74">
        <v>1323</v>
      </c>
      <c r="B12" s="74" t="s">
        <v>214</v>
      </c>
      <c r="C12" s="44">
        <v>55087.226920000016</v>
      </c>
      <c r="D12" s="44">
        <v>53595.143360000009</v>
      </c>
      <c r="E12" s="44">
        <v>55152.779439999998</v>
      </c>
      <c r="F12" s="44">
        <v>57412.172620000005</v>
      </c>
      <c r="G12" s="44">
        <v>60593.405400000011</v>
      </c>
      <c r="H12" s="44">
        <v>58638.781300000017</v>
      </c>
      <c r="I12" s="44">
        <v>60927.511040000012</v>
      </c>
      <c r="J12" s="44">
        <v>60927.511040000012</v>
      </c>
      <c r="K12" s="44">
        <v>60927.511040000012</v>
      </c>
      <c r="L12" s="44">
        <v>60927.511040000012</v>
      </c>
      <c r="M12" s="44">
        <v>60927.511040000012</v>
      </c>
      <c r="N12" s="44">
        <v>130393.78948700002</v>
      </c>
      <c r="O12" s="46">
        <f t="shared" si="0"/>
        <v>775510.85372700018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>
      <c r="A13" s="74">
        <v>1324</v>
      </c>
      <c r="B13" s="74" t="s">
        <v>215</v>
      </c>
      <c r="C13" s="44">
        <v>5300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5300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>
      <c r="A14" s="74">
        <v>1325</v>
      </c>
      <c r="B14" s="74" t="s">
        <v>216</v>
      </c>
      <c r="C14" s="44">
        <v>13727.970960000002</v>
      </c>
      <c r="D14" s="44">
        <v>12359.588340000002</v>
      </c>
      <c r="E14" s="44">
        <v>16640.149240000002</v>
      </c>
      <c r="F14" s="44">
        <v>15153.161100000003</v>
      </c>
      <c r="G14" s="44">
        <v>15959.555040000001</v>
      </c>
      <c r="H14" s="44">
        <v>15444.731060000002</v>
      </c>
      <c r="I14" s="44">
        <v>15857.098620000001</v>
      </c>
      <c r="J14" s="44">
        <v>15857.098620000001</v>
      </c>
      <c r="K14" s="44">
        <v>15857.098620000001</v>
      </c>
      <c r="L14" s="44">
        <v>15857.098620000001</v>
      </c>
      <c r="M14" s="44">
        <v>15857.098620000001</v>
      </c>
      <c r="N14" s="44">
        <v>15857.098620000001</v>
      </c>
      <c r="O14" s="46">
        <f t="shared" si="0"/>
        <v>184427.74746000004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>
      <c r="A15" s="74">
        <v>1331</v>
      </c>
      <c r="B15" s="74" t="s">
        <v>217</v>
      </c>
      <c r="C15" s="44">
        <v>9124.33</v>
      </c>
      <c r="D15" s="44">
        <v>2120</v>
      </c>
      <c r="E15" s="44">
        <v>2120</v>
      </c>
      <c r="F15" s="44">
        <v>2120</v>
      </c>
      <c r="G15" s="44">
        <v>2120</v>
      </c>
      <c r="H15" s="44">
        <v>2120</v>
      </c>
      <c r="I15" s="44">
        <v>2120</v>
      </c>
      <c r="J15" s="44">
        <v>2120</v>
      </c>
      <c r="K15" s="44">
        <v>2120</v>
      </c>
      <c r="L15" s="44">
        <v>2120</v>
      </c>
      <c r="M15" s="44">
        <v>2120</v>
      </c>
      <c r="N15" s="44">
        <v>2120</v>
      </c>
      <c r="O15" s="46">
        <f t="shared" si="0"/>
        <v>32444.33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>
      <c r="A16" s="74">
        <v>1333</v>
      </c>
      <c r="B16" s="74" t="s">
        <v>218</v>
      </c>
      <c r="C16" s="44">
        <v>27845.614084999997</v>
      </c>
      <c r="D16" s="44">
        <v>12679.173569999999</v>
      </c>
      <c r="E16" s="44">
        <v>27845.614084999997</v>
      </c>
      <c r="F16" s="44">
        <v>78224.810217714301</v>
      </c>
      <c r="G16" s="44">
        <v>27845.614084999997</v>
      </c>
      <c r="H16" s="44">
        <v>0</v>
      </c>
      <c r="I16" s="44">
        <v>0</v>
      </c>
      <c r="J16" s="44">
        <v>0</v>
      </c>
      <c r="K16" s="44">
        <v>12679.173569999999</v>
      </c>
      <c r="L16" s="44">
        <v>0</v>
      </c>
      <c r="M16" s="44">
        <v>25028.853945631996</v>
      </c>
      <c r="N16" s="44">
        <v>27845.614084999997</v>
      </c>
      <c r="O16" s="46">
        <f t="shared" si="0"/>
        <v>239994.46764334629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>
      <c r="A17" s="74">
        <v>1334</v>
      </c>
      <c r="B17" s="74" t="s">
        <v>219</v>
      </c>
      <c r="C17" s="44">
        <v>0</v>
      </c>
      <c r="D17" s="44">
        <v>0</v>
      </c>
      <c r="E17" s="44">
        <v>0</v>
      </c>
      <c r="F17" s="44">
        <v>125262.001947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125262.001947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>
      <c r="A18" s="74">
        <v>1335</v>
      </c>
      <c r="B18" s="74" t="s">
        <v>220</v>
      </c>
      <c r="C18" s="44">
        <v>1060</v>
      </c>
      <c r="D18" s="44">
        <v>1060</v>
      </c>
      <c r="E18" s="44">
        <v>1060</v>
      </c>
      <c r="F18" s="44">
        <v>1060</v>
      </c>
      <c r="G18" s="44">
        <v>1060</v>
      </c>
      <c r="H18" s="44">
        <v>1060</v>
      </c>
      <c r="I18" s="44">
        <v>1060</v>
      </c>
      <c r="J18" s="44">
        <v>1060</v>
      </c>
      <c r="K18" s="44">
        <v>1060</v>
      </c>
      <c r="L18" s="44">
        <v>1060</v>
      </c>
      <c r="M18" s="44">
        <v>1060</v>
      </c>
      <c r="N18" s="44">
        <v>1060</v>
      </c>
      <c r="O18" s="46">
        <f t="shared" si="0"/>
        <v>12720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>
      <c r="A19" s="74">
        <v>1411</v>
      </c>
      <c r="B19" s="74" t="s">
        <v>221</v>
      </c>
      <c r="C19" s="44">
        <v>64725.101596</v>
      </c>
      <c r="D19" s="44">
        <v>59652.425697999992</v>
      </c>
      <c r="E19" s="44">
        <v>72251.730282000004</v>
      </c>
      <c r="F19" s="44">
        <v>65605.785212000003</v>
      </c>
      <c r="G19" s="44">
        <v>75466.373095999996</v>
      </c>
      <c r="H19" s="44">
        <v>71521.670492999998</v>
      </c>
      <c r="I19" s="44">
        <v>71521.670492999998</v>
      </c>
      <c r="J19" s="44">
        <v>71521.670492999998</v>
      </c>
      <c r="K19" s="44">
        <v>71521.670492999998</v>
      </c>
      <c r="L19" s="44">
        <v>71521.670492999998</v>
      </c>
      <c r="M19" s="44">
        <v>71521.670492999998</v>
      </c>
      <c r="N19" s="44">
        <v>71521.670492999998</v>
      </c>
      <c r="O19" s="46">
        <f t="shared" si="0"/>
        <v>838353.10933499981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>
      <c r="A20" s="74">
        <v>1421</v>
      </c>
      <c r="B20" s="74" t="s">
        <v>222</v>
      </c>
      <c r="C20" s="44">
        <v>0</v>
      </c>
      <c r="D20" s="44">
        <v>69447.704861999999</v>
      </c>
      <c r="E20" s="44">
        <v>0</v>
      </c>
      <c r="F20" s="44">
        <v>69447.704861999999</v>
      </c>
      <c r="G20" s="44">
        <v>0</v>
      </c>
      <c r="H20" s="44">
        <v>69447.704861999999</v>
      </c>
      <c r="I20" s="44">
        <v>0</v>
      </c>
      <c r="J20" s="44">
        <v>69447.704861999999</v>
      </c>
      <c r="K20" s="44">
        <v>0</v>
      </c>
      <c r="L20" s="44">
        <v>69447.704861999999</v>
      </c>
      <c r="M20" s="44">
        <v>0</v>
      </c>
      <c r="N20" s="44">
        <v>69447.704861999999</v>
      </c>
      <c r="O20" s="46">
        <f t="shared" si="0"/>
        <v>416686.22917200002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>
      <c r="A21" s="74">
        <v>1431</v>
      </c>
      <c r="B21" s="74" t="s">
        <v>223</v>
      </c>
      <c r="C21" s="44">
        <v>0</v>
      </c>
      <c r="D21" s="44">
        <v>71247.340320000003</v>
      </c>
      <c r="E21" s="44">
        <v>0</v>
      </c>
      <c r="F21" s="44">
        <v>71247.340320000003</v>
      </c>
      <c r="G21" s="44">
        <v>0</v>
      </c>
      <c r="H21" s="44">
        <v>71247.340320000003</v>
      </c>
      <c r="I21" s="44">
        <v>0</v>
      </c>
      <c r="J21" s="44">
        <v>71247.340320000003</v>
      </c>
      <c r="K21" s="44">
        <v>0</v>
      </c>
      <c r="L21" s="44">
        <v>71247.340320000003</v>
      </c>
      <c r="M21" s="44">
        <v>0</v>
      </c>
      <c r="N21" s="44">
        <v>71247.340320000003</v>
      </c>
      <c r="O21" s="46">
        <f t="shared" si="0"/>
        <v>427484.04192000005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>
      <c r="A22" s="74">
        <v>1543</v>
      </c>
      <c r="B22" s="74" t="s">
        <v>224</v>
      </c>
      <c r="C22" s="44">
        <v>2640.3</v>
      </c>
      <c r="D22" s="44">
        <v>3710</v>
      </c>
      <c r="E22" s="44">
        <v>3710</v>
      </c>
      <c r="F22" s="44">
        <v>3710</v>
      </c>
      <c r="G22" s="44">
        <v>3710</v>
      </c>
      <c r="H22" s="44">
        <v>3710</v>
      </c>
      <c r="I22" s="44">
        <v>3710</v>
      </c>
      <c r="J22" s="44">
        <v>3710</v>
      </c>
      <c r="K22" s="44">
        <v>3710</v>
      </c>
      <c r="L22" s="44">
        <v>3710</v>
      </c>
      <c r="M22" s="44">
        <v>3710</v>
      </c>
      <c r="N22" s="44">
        <v>3710</v>
      </c>
      <c r="O22" s="46">
        <f t="shared" si="0"/>
        <v>43450.3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>
      <c r="A23" s="74">
        <v>1545</v>
      </c>
      <c r="B23" s="74" t="s">
        <v>225</v>
      </c>
      <c r="C23" s="44">
        <v>40199.495437999998</v>
      </c>
      <c r="D23" s="44">
        <v>40199.495437999998</v>
      </c>
      <c r="E23" s="44">
        <v>42160.443922000006</v>
      </c>
      <c r="F23" s="44">
        <v>42160.443922000006</v>
      </c>
      <c r="G23" s="44">
        <v>53926.134826000001</v>
      </c>
      <c r="H23" s="44">
        <v>54906.609068000005</v>
      </c>
      <c r="I23" s="44">
        <v>44121.392405999999</v>
      </c>
      <c r="J23" s="44">
        <v>43140.918163999995</v>
      </c>
      <c r="K23" s="44">
        <v>70668.939408647508</v>
      </c>
      <c r="L23" s="44">
        <v>60138.618953847501</v>
      </c>
      <c r="M23" s="44">
        <v>49549.526515612175</v>
      </c>
      <c r="N23" s="44">
        <v>70085.978948102798</v>
      </c>
      <c r="O23" s="46">
        <f t="shared" si="0"/>
        <v>611257.99701020995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>
      <c r="A24" s="74">
        <v>1547</v>
      </c>
      <c r="B24" s="74" t="s">
        <v>226</v>
      </c>
      <c r="C24" s="44">
        <v>48722.98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48722.98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>
      <c r="A25" s="74">
        <v>1548</v>
      </c>
      <c r="B25" s="74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55727.304528000008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55727.304528000008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>
      <c r="A26" s="74">
        <v>1592</v>
      </c>
      <c r="B26" s="74" t="s">
        <v>228</v>
      </c>
      <c r="C26" s="44">
        <v>43252.26544000001</v>
      </c>
      <c r="D26" s="44">
        <v>43252.26544000001</v>
      </c>
      <c r="E26" s="44">
        <v>54065.3318</v>
      </c>
      <c r="F26" s="44">
        <v>43252.26544000001</v>
      </c>
      <c r="G26" s="44">
        <v>43252.26544000001</v>
      </c>
      <c r="H26" s="44">
        <v>54065.3318</v>
      </c>
      <c r="I26" s="44">
        <v>43252.26544000001</v>
      </c>
      <c r="J26" s="44">
        <v>54065.3318</v>
      </c>
      <c r="K26" s="44">
        <v>43252.26544000001</v>
      </c>
      <c r="L26" s="44">
        <v>43252.26544000001</v>
      </c>
      <c r="M26" s="44">
        <v>54065.3318</v>
      </c>
      <c r="N26" s="44">
        <v>43252.26544000001</v>
      </c>
      <c r="O26" s="46">
        <f t="shared" si="0"/>
        <v>562279.45071999996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>
      <c r="A27" s="74">
        <v>1593</v>
      </c>
      <c r="B27" s="74" t="s">
        <v>229</v>
      </c>
      <c r="C27" s="44">
        <v>43252.26544000001</v>
      </c>
      <c r="D27" s="44">
        <v>43252.26544000001</v>
      </c>
      <c r="E27" s="44">
        <v>54065.3318</v>
      </c>
      <c r="F27" s="44">
        <v>43252.26544000001</v>
      </c>
      <c r="G27" s="44">
        <v>43252.26544000001</v>
      </c>
      <c r="H27" s="44">
        <v>54065.3318</v>
      </c>
      <c r="I27" s="44">
        <v>43252.26544000001</v>
      </c>
      <c r="J27" s="44">
        <v>54065.3318</v>
      </c>
      <c r="K27" s="44">
        <v>43252.26544000001</v>
      </c>
      <c r="L27" s="44">
        <v>43252.26544000001</v>
      </c>
      <c r="M27" s="44">
        <v>54065.3318</v>
      </c>
      <c r="N27" s="44">
        <v>43252.26544000001</v>
      </c>
      <c r="O27" s="46">
        <f t="shared" si="0"/>
        <v>562279.45071999996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>
      <c r="A28" s="74">
        <v>1612</v>
      </c>
      <c r="B28" s="74" t="s">
        <v>230</v>
      </c>
      <c r="C28" s="44">
        <v>10380.543705599999</v>
      </c>
      <c r="D28" s="44">
        <v>10380.543705599999</v>
      </c>
      <c r="E28" s="44">
        <v>12975.679632000001</v>
      </c>
      <c r="F28" s="44">
        <v>12975.6795896</v>
      </c>
      <c r="G28" s="44">
        <v>10380.543705599999</v>
      </c>
      <c r="H28" s="44">
        <v>12975.679632000001</v>
      </c>
      <c r="I28" s="44">
        <v>10380.543705599999</v>
      </c>
      <c r="J28" s="44">
        <v>12975.679632000001</v>
      </c>
      <c r="K28" s="44">
        <v>10380.543705599999</v>
      </c>
      <c r="L28" s="44">
        <v>10380.543705599999</v>
      </c>
      <c r="M28" s="44">
        <v>12975.679632000001</v>
      </c>
      <c r="N28" s="44">
        <v>10380.543705599999</v>
      </c>
      <c r="O28" s="46">
        <f t="shared" si="0"/>
        <v>137542.20405679999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>
      <c r="A29" s="74">
        <v>2111</v>
      </c>
      <c r="B29" s="74" t="s">
        <v>231</v>
      </c>
      <c r="C29" s="44">
        <v>7248.4524000000001</v>
      </c>
      <c r="D29" s="44">
        <v>11869.441500000001</v>
      </c>
      <c r="E29" s="44">
        <v>12846.844500000001</v>
      </c>
      <c r="F29" s="44">
        <v>17775.261000000002</v>
      </c>
      <c r="G29" s="44">
        <v>22263.454500000003</v>
      </c>
      <c r="H29" s="44">
        <v>12684.335999999999</v>
      </c>
      <c r="I29" s="44">
        <v>7938.0000000000009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135072.6735</v>
      </c>
      <c r="P29" s="58"/>
      <c r="Q29" s="58"/>
      <c r="R29" s="58"/>
      <c r="S29" s="58"/>
      <c r="T29" s="58"/>
      <c r="U29" s="58"/>
      <c r="V29" s="58"/>
    </row>
    <row r="30" spans="1:28">
      <c r="A30" s="74">
        <v>2213</v>
      </c>
      <c r="B30" s="74" t="s">
        <v>233</v>
      </c>
      <c r="C30" s="44">
        <v>15326.703000000001</v>
      </c>
      <c r="D30" s="44">
        <v>12224.656500000001</v>
      </c>
      <c r="E30" s="44">
        <v>18787.86</v>
      </c>
      <c r="F30" s="44">
        <v>15375</v>
      </c>
      <c r="G30" s="44">
        <v>17084.235000000001</v>
      </c>
      <c r="H30" s="44">
        <v>22823.409000000003</v>
      </c>
      <c r="I30" s="44">
        <v>20976.102000000003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192606.71549999999</v>
      </c>
      <c r="P30" s="58"/>
      <c r="Q30" s="58"/>
      <c r="R30" s="58"/>
      <c r="S30" s="58"/>
      <c r="T30" s="58"/>
      <c r="U30" s="58"/>
      <c r="V30" s="58"/>
    </row>
    <row r="31" spans="1:28">
      <c r="A31" s="74">
        <v>2214</v>
      </c>
      <c r="B31" s="74" t="s">
        <v>234</v>
      </c>
      <c r="C31" s="44">
        <v>2795.1</v>
      </c>
      <c r="D31" s="44">
        <v>3280.2000000000003</v>
      </c>
      <c r="E31" s="44">
        <v>4666.2</v>
      </c>
      <c r="F31" s="44">
        <v>4319.7</v>
      </c>
      <c r="G31" s="44">
        <v>4920.3</v>
      </c>
      <c r="H31" s="44">
        <v>3765.3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43382.702775726561</v>
      </c>
      <c r="P31" s="58"/>
      <c r="Q31" s="58"/>
      <c r="R31" s="58"/>
      <c r="S31" s="58"/>
      <c r="T31" s="58"/>
      <c r="U31" s="58"/>
      <c r="V31" s="58"/>
    </row>
    <row r="32" spans="1:28">
      <c r="A32" s="74">
        <v>2215</v>
      </c>
      <c r="B32" s="74" t="s">
        <v>235</v>
      </c>
      <c r="C32" s="44">
        <v>3000</v>
      </c>
      <c r="D32" s="44">
        <v>3000</v>
      </c>
      <c r="E32" s="44">
        <v>3000</v>
      </c>
      <c r="F32" s="44">
        <v>3000</v>
      </c>
      <c r="G32" s="44">
        <v>3000</v>
      </c>
      <c r="H32" s="44">
        <v>3000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36000</v>
      </c>
      <c r="P32" s="58"/>
      <c r="Q32" s="58"/>
      <c r="R32" s="58"/>
      <c r="S32" s="58"/>
      <c r="T32" s="58"/>
      <c r="U32" s="58"/>
      <c r="V32" s="58"/>
    </row>
    <row r="33" spans="1:22">
      <c r="A33" s="74">
        <v>2231</v>
      </c>
      <c r="B33" s="74" t="s">
        <v>236</v>
      </c>
      <c r="C33" s="44">
        <v>0</v>
      </c>
      <c r="D33" s="44">
        <v>0</v>
      </c>
      <c r="E33" s="44">
        <v>6000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>
      <c r="A34" s="74">
        <v>2381</v>
      </c>
      <c r="B34" s="74" t="s">
        <v>237</v>
      </c>
      <c r="C34" s="44">
        <v>56445.375</v>
      </c>
      <c r="D34" s="44">
        <v>27002.850000000002</v>
      </c>
      <c r="E34" s="44">
        <v>201272.35800000001</v>
      </c>
      <c r="F34" s="44">
        <v>44772</v>
      </c>
      <c r="G34" s="44">
        <v>220197.92550000001</v>
      </c>
      <c r="H34" s="44">
        <v>88213.271999999997</v>
      </c>
      <c r="I34" s="44">
        <v>75267.160499999998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990171.97399999993</v>
      </c>
      <c r="P34" s="58"/>
      <c r="Q34" s="58"/>
      <c r="R34" s="58"/>
      <c r="S34" s="58"/>
      <c r="T34" s="58"/>
      <c r="U34" s="58"/>
      <c r="V34" s="58"/>
    </row>
    <row r="35" spans="1:22">
      <c r="A35" s="74">
        <v>2383</v>
      </c>
      <c r="B35" s="74" t="s">
        <v>239</v>
      </c>
      <c r="C35" s="44">
        <v>84171.066000000006</v>
      </c>
      <c r="D35" s="44">
        <v>35662.4205</v>
      </c>
      <c r="E35" s="44">
        <v>110489.77800000001</v>
      </c>
      <c r="F35" s="44">
        <v>261560.4075</v>
      </c>
      <c r="G35" s="44">
        <v>121109.247</v>
      </c>
      <c r="H35" s="44">
        <v>60112.636500000001</v>
      </c>
      <c r="I35" s="44">
        <v>54419.305500000009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1088845.9470000002</v>
      </c>
      <c r="P35" s="58"/>
      <c r="Q35" s="58"/>
      <c r="R35" s="58"/>
      <c r="S35" s="58"/>
      <c r="T35" s="58"/>
      <c r="U35" s="58"/>
      <c r="V35" s="58"/>
    </row>
    <row r="36" spans="1:22">
      <c r="A36" s="74">
        <v>2384</v>
      </c>
      <c r="B36" s="74" t="s">
        <v>240</v>
      </c>
      <c r="C36" s="44">
        <v>47600.122499999998</v>
      </c>
      <c r="D36" s="44">
        <v>24385.200000000001</v>
      </c>
      <c r="E36" s="44">
        <v>39762.512999999999</v>
      </c>
      <c r="F36" s="44">
        <v>69182.505000000005</v>
      </c>
      <c r="G36" s="44">
        <v>39558.3825</v>
      </c>
      <c r="H36" s="44">
        <v>33045.810000000005</v>
      </c>
      <c r="I36" s="44">
        <v>48400.978499999997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467494.25099999999</v>
      </c>
      <c r="P36" s="58"/>
      <c r="Q36" s="58"/>
      <c r="R36" s="58"/>
      <c r="S36" s="58"/>
      <c r="T36" s="58"/>
      <c r="U36" s="58"/>
      <c r="V36" s="58"/>
    </row>
    <row r="37" spans="1:22">
      <c r="A37" s="74">
        <v>2531</v>
      </c>
      <c r="B37" s="74" t="s">
        <v>241</v>
      </c>
      <c r="C37" s="44">
        <v>0</v>
      </c>
      <c r="D37" s="44">
        <v>31079.06</v>
      </c>
      <c r="E37" s="44">
        <v>0</v>
      </c>
      <c r="F37" s="44">
        <v>0</v>
      </c>
      <c r="G37" s="44">
        <v>0</v>
      </c>
      <c r="H37" s="44">
        <v>0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64384.960000000006</v>
      </c>
      <c r="P37" s="58"/>
      <c r="Q37" s="58"/>
      <c r="R37" s="58"/>
      <c r="S37" s="58"/>
      <c r="T37" s="58"/>
      <c r="U37" s="58"/>
      <c r="V37" s="58"/>
    </row>
    <row r="38" spans="1:22">
      <c r="A38" s="74">
        <v>3142</v>
      </c>
      <c r="B38" s="74" t="s">
        <v>244</v>
      </c>
      <c r="C38" s="44">
        <v>7000</v>
      </c>
      <c r="D38" s="44">
        <v>7000</v>
      </c>
      <c r="E38" s="44">
        <v>7000</v>
      </c>
      <c r="F38" s="44">
        <v>7000</v>
      </c>
      <c r="G38" s="44">
        <v>7000</v>
      </c>
      <c r="H38" s="44">
        <v>7000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84000</v>
      </c>
      <c r="P38" s="58"/>
      <c r="Q38" s="58"/>
      <c r="R38" s="58"/>
      <c r="S38" s="58"/>
      <c r="T38" s="58"/>
      <c r="U38" s="58"/>
      <c r="V38" s="58"/>
    </row>
    <row r="39" spans="1:22">
      <c r="A39" s="74">
        <v>3153</v>
      </c>
      <c r="B39" s="74" t="s">
        <v>246</v>
      </c>
      <c r="C39" s="44">
        <v>5500</v>
      </c>
      <c r="D39" s="44">
        <v>5500</v>
      </c>
      <c r="E39" s="44">
        <v>5500</v>
      </c>
      <c r="F39" s="44">
        <v>5500</v>
      </c>
      <c r="G39" s="44">
        <v>5500</v>
      </c>
      <c r="H39" s="44">
        <v>5500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66000</v>
      </c>
      <c r="P39" s="58"/>
      <c r="Q39" s="58"/>
      <c r="R39" s="58"/>
      <c r="S39" s="58"/>
      <c r="T39" s="58"/>
      <c r="U39" s="58"/>
      <c r="V39" s="58"/>
    </row>
    <row r="40" spans="1:22">
      <c r="A40" s="74">
        <v>3272</v>
      </c>
      <c r="B40" s="74" t="s">
        <v>250</v>
      </c>
      <c r="C40" s="44">
        <v>28000</v>
      </c>
      <c r="D40" s="44">
        <v>24023.745499999997</v>
      </c>
      <c r="E40" s="44">
        <v>14024.522000000001</v>
      </c>
      <c r="F40" s="44">
        <v>9044.75</v>
      </c>
      <c r="G40" s="44">
        <v>12500</v>
      </c>
      <c r="H40" s="44">
        <v>8000</v>
      </c>
      <c r="I40" s="44">
        <v>8000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150548.9105</v>
      </c>
      <c r="P40" s="58"/>
      <c r="Q40" s="58"/>
      <c r="R40" s="58"/>
      <c r="S40" s="58"/>
      <c r="T40" s="58"/>
      <c r="U40" s="58"/>
      <c r="V40" s="58"/>
    </row>
    <row r="41" spans="1:22">
      <c r="A41" s="74">
        <v>3341</v>
      </c>
      <c r="B41" s="74" t="s">
        <v>252</v>
      </c>
      <c r="C41" s="44">
        <v>0</v>
      </c>
      <c r="D41" s="44">
        <v>9000</v>
      </c>
      <c r="E41" s="44">
        <v>12000</v>
      </c>
      <c r="F41" s="44">
        <v>0</v>
      </c>
      <c r="G41" s="44">
        <v>0</v>
      </c>
      <c r="H41" s="44">
        <v>4000</v>
      </c>
      <c r="I41" s="44">
        <v>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30000</v>
      </c>
      <c r="P41" s="58"/>
      <c r="Q41" s="58"/>
      <c r="R41" s="58"/>
      <c r="S41" s="58"/>
      <c r="T41" s="58"/>
      <c r="U41" s="58"/>
      <c r="V41" s="58"/>
    </row>
    <row r="42" spans="1:22">
      <c r="A42" s="74">
        <v>3411</v>
      </c>
      <c r="B42" s="74" t="s">
        <v>257</v>
      </c>
      <c r="C42" s="44">
        <v>4338.2115000000003</v>
      </c>
      <c r="D42" s="44">
        <v>5365.8465000000006</v>
      </c>
      <c r="E42" s="44">
        <v>5343.8595000000005</v>
      </c>
      <c r="F42" s="44">
        <v>5130.2160000000003</v>
      </c>
      <c r="G42" s="44">
        <v>4348.5645000000004</v>
      </c>
      <c r="H42" s="44">
        <v>5255.9744999999994</v>
      </c>
      <c r="I42" s="44">
        <v>4518.1710000000003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64012.201597312502</v>
      </c>
      <c r="P42" s="58"/>
      <c r="Q42" s="58"/>
      <c r="R42" s="58"/>
      <c r="S42" s="58"/>
      <c r="T42" s="58"/>
      <c r="U42" s="58"/>
      <c r="V42" s="58"/>
    </row>
    <row r="43" spans="1:22">
      <c r="A43" s="74">
        <v>3431</v>
      </c>
      <c r="B43" s="74" t="s">
        <v>259</v>
      </c>
      <c r="C43" s="44">
        <v>7350</v>
      </c>
      <c r="D43" s="44">
        <v>7350</v>
      </c>
      <c r="E43" s="44">
        <v>7350</v>
      </c>
      <c r="F43" s="44">
        <v>10000</v>
      </c>
      <c r="G43" s="44">
        <v>7350</v>
      </c>
      <c r="H43" s="44">
        <v>7350</v>
      </c>
      <c r="I43" s="44">
        <v>7350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90850</v>
      </c>
      <c r="P43" s="58"/>
      <c r="Q43" s="58"/>
      <c r="R43" s="58"/>
      <c r="S43" s="58"/>
      <c r="T43" s="58"/>
      <c r="U43" s="58"/>
      <c r="V43" s="58"/>
    </row>
    <row r="44" spans="1:22">
      <c r="A44" s="74">
        <v>3471</v>
      </c>
      <c r="B44" s="74" t="s">
        <v>260</v>
      </c>
      <c r="C44" s="44">
        <v>1200</v>
      </c>
      <c r="D44" s="44">
        <v>1200</v>
      </c>
      <c r="E44" s="44">
        <v>1200</v>
      </c>
      <c r="F44" s="44">
        <v>1200</v>
      </c>
      <c r="G44" s="44">
        <v>1200</v>
      </c>
      <c r="H44" s="44">
        <v>1200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14400</v>
      </c>
      <c r="P44" s="58"/>
      <c r="Q44" s="58"/>
      <c r="R44" s="58"/>
      <c r="S44" s="58"/>
      <c r="T44" s="58"/>
      <c r="U44" s="58"/>
      <c r="V44" s="58"/>
    </row>
    <row r="45" spans="1:22">
      <c r="A45" s="74">
        <v>3511</v>
      </c>
      <c r="B45" s="66" t="s">
        <v>261</v>
      </c>
      <c r="C45" s="44">
        <v>1500</v>
      </c>
      <c r="D45" s="44">
        <v>1500</v>
      </c>
      <c r="E45" s="44">
        <v>1500</v>
      </c>
      <c r="F45" s="44">
        <v>1500</v>
      </c>
      <c r="G45" s="44">
        <v>1500</v>
      </c>
      <c r="H45" s="44">
        <v>1500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18000</v>
      </c>
      <c r="P45" s="58"/>
      <c r="Q45" s="58"/>
      <c r="R45" s="58"/>
      <c r="S45" s="58"/>
      <c r="T45" s="58"/>
      <c r="U45" s="58"/>
      <c r="V45" s="58"/>
    </row>
    <row r="46" spans="1:22">
      <c r="A46" s="74">
        <v>3532</v>
      </c>
      <c r="B46" s="74" t="s">
        <v>263</v>
      </c>
      <c r="C46" s="44">
        <v>1500</v>
      </c>
      <c r="D46" s="44">
        <v>1500</v>
      </c>
      <c r="E46" s="44">
        <v>1500</v>
      </c>
      <c r="F46" s="44">
        <v>1500</v>
      </c>
      <c r="G46" s="44">
        <v>1500</v>
      </c>
      <c r="H46" s="44">
        <v>1500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18000</v>
      </c>
      <c r="P46" s="58"/>
      <c r="Q46" s="58"/>
      <c r="R46" s="58"/>
      <c r="S46" s="58"/>
      <c r="T46" s="58"/>
      <c r="U46" s="58"/>
      <c r="V46" s="58"/>
    </row>
    <row r="47" spans="1:22">
      <c r="A47" s="74">
        <v>3533</v>
      </c>
      <c r="B47" s="74" t="s">
        <v>264</v>
      </c>
      <c r="C47" s="44">
        <v>18691.603999999999</v>
      </c>
      <c r="D47" s="44">
        <v>7790.3595000000005</v>
      </c>
      <c r="E47" s="44">
        <v>6720</v>
      </c>
      <c r="F47" s="44">
        <v>6720</v>
      </c>
      <c r="G47" s="44">
        <v>6720</v>
      </c>
      <c r="H47" s="44">
        <v>10594.164000000001</v>
      </c>
      <c r="I47" s="44">
        <v>7212.996000000001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98049.123500000002</v>
      </c>
      <c r="P47" s="58"/>
      <c r="Q47" s="58"/>
      <c r="R47" s="58"/>
      <c r="S47" s="58"/>
      <c r="T47" s="58"/>
      <c r="U47" s="58"/>
      <c r="V47" s="58"/>
    </row>
    <row r="48" spans="1:22">
      <c r="A48" s="74">
        <v>3534</v>
      </c>
      <c r="B48" s="74" t="s">
        <v>265</v>
      </c>
      <c r="C48" s="44">
        <v>2000</v>
      </c>
      <c r="D48" s="44">
        <v>0</v>
      </c>
      <c r="E48" s="44">
        <v>0</v>
      </c>
      <c r="F48" s="44">
        <v>2000</v>
      </c>
      <c r="G48" s="44">
        <v>0</v>
      </c>
      <c r="H48" s="44">
        <v>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8000</v>
      </c>
      <c r="P48" s="58"/>
      <c r="Q48" s="58"/>
      <c r="R48" s="58"/>
      <c r="S48" s="58"/>
      <c r="T48" s="58"/>
      <c r="U48" s="58"/>
      <c r="V48" s="58"/>
    </row>
    <row r="49" spans="1:22">
      <c r="A49" s="74">
        <v>3582</v>
      </c>
      <c r="B49" s="74" t="s">
        <v>266</v>
      </c>
      <c r="C49" s="44">
        <v>150</v>
      </c>
      <c r="D49" s="44">
        <v>150</v>
      </c>
      <c r="E49" s="44">
        <v>150</v>
      </c>
      <c r="F49" s="44">
        <v>150</v>
      </c>
      <c r="G49" s="44">
        <v>150</v>
      </c>
      <c r="H49" s="44">
        <v>150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1800</v>
      </c>
      <c r="P49" s="58"/>
      <c r="Q49" s="58"/>
      <c r="R49" s="58"/>
      <c r="S49" s="58"/>
      <c r="T49" s="58"/>
      <c r="U49" s="58"/>
      <c r="V49" s="58"/>
    </row>
    <row r="50" spans="1:22">
      <c r="A50" s="74">
        <v>3625</v>
      </c>
      <c r="B50" s="74" t="s">
        <v>362</v>
      </c>
      <c r="C50" s="44">
        <f>14000+29512.14</f>
        <v>43512.14</v>
      </c>
      <c r="D50" s="44">
        <v>20742.498</v>
      </c>
      <c r="E50" s="44">
        <v>36272.699999999997</v>
      </c>
      <c r="F50" s="44">
        <v>0</v>
      </c>
      <c r="G50" s="44">
        <v>18026.400000000001</v>
      </c>
      <c r="H50" s="44">
        <v>9524</v>
      </c>
      <c r="I50" s="44">
        <v>4384.8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143487.53799999997</v>
      </c>
      <c r="P50" s="58"/>
      <c r="Q50" s="58"/>
      <c r="R50" s="58"/>
      <c r="S50" s="58"/>
      <c r="T50" s="58"/>
      <c r="U50" s="58"/>
      <c r="V50" s="58"/>
    </row>
    <row r="51" spans="1:22">
      <c r="A51" s="74">
        <v>3791</v>
      </c>
      <c r="B51" s="74" t="s">
        <v>267</v>
      </c>
      <c r="C51" s="44">
        <v>2500</v>
      </c>
      <c r="D51" s="44">
        <v>113798.86350000001</v>
      </c>
      <c r="E51" s="44">
        <v>41659.716</v>
      </c>
      <c r="F51" s="44">
        <v>2500</v>
      </c>
      <c r="G51" s="44">
        <v>2500</v>
      </c>
      <c r="H51" s="44">
        <v>2500</v>
      </c>
      <c r="I51" s="44">
        <v>2500</v>
      </c>
      <c r="J51" s="44">
        <v>139061.74800000002</v>
      </c>
      <c r="K51" s="44">
        <v>6343.3440000000001</v>
      </c>
      <c r="L51" s="44">
        <v>28560</v>
      </c>
      <c r="M51" s="44">
        <v>2500</v>
      </c>
      <c r="N51" s="44">
        <v>2500</v>
      </c>
      <c r="O51" s="46">
        <f t="shared" si="0"/>
        <v>346923.6715</v>
      </c>
      <c r="P51" s="58"/>
      <c r="Q51" s="58"/>
      <c r="R51" s="58"/>
      <c r="S51" s="58"/>
      <c r="T51" s="58"/>
      <c r="U51" s="58"/>
      <c r="V51" s="58"/>
    </row>
    <row r="52" spans="1:22">
      <c r="A52" s="74">
        <v>3856</v>
      </c>
      <c r="B52" s="74" t="s">
        <v>270</v>
      </c>
      <c r="C52" s="44">
        <v>100</v>
      </c>
      <c r="D52" s="44">
        <v>100</v>
      </c>
      <c r="E52" s="44">
        <v>100</v>
      </c>
      <c r="F52" s="44">
        <v>100</v>
      </c>
      <c r="G52" s="44">
        <v>100</v>
      </c>
      <c r="H52" s="44">
        <v>100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1200</v>
      </c>
      <c r="P52" s="58"/>
      <c r="Q52" s="58"/>
      <c r="R52" s="58"/>
      <c r="S52" s="58"/>
      <c r="T52" s="58"/>
      <c r="U52" s="58"/>
      <c r="V52" s="58"/>
    </row>
    <row r="53" spans="1:22">
      <c r="A53" s="74">
        <v>3857</v>
      </c>
      <c r="B53" s="74" t="s">
        <v>271</v>
      </c>
      <c r="C53" s="44">
        <v>500</v>
      </c>
      <c r="D53" s="44">
        <v>500</v>
      </c>
      <c r="E53" s="44">
        <v>500</v>
      </c>
      <c r="F53" s="44">
        <v>500</v>
      </c>
      <c r="G53" s="44">
        <v>500</v>
      </c>
      <c r="H53" s="44">
        <v>500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6000</v>
      </c>
      <c r="P53" s="58"/>
      <c r="Q53" s="58"/>
      <c r="R53" s="58"/>
      <c r="S53" s="58"/>
      <c r="T53" s="58"/>
      <c r="U53" s="58"/>
      <c r="V53" s="58"/>
    </row>
    <row r="54" spans="1:22">
      <c r="A54" s="74">
        <v>3858</v>
      </c>
      <c r="B54" s="74" t="s">
        <v>272</v>
      </c>
      <c r="C54" s="44">
        <v>500</v>
      </c>
      <c r="D54" s="44">
        <v>500</v>
      </c>
      <c r="E54" s="44">
        <v>500</v>
      </c>
      <c r="F54" s="44">
        <v>500</v>
      </c>
      <c r="G54" s="44">
        <v>500</v>
      </c>
      <c r="H54" s="44">
        <v>500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6000</v>
      </c>
      <c r="P54" s="58"/>
      <c r="Q54" s="58"/>
      <c r="R54" s="58"/>
      <c r="S54" s="58"/>
      <c r="T54" s="58"/>
      <c r="U54" s="58"/>
      <c r="V54" s="58"/>
    </row>
    <row r="55" spans="1:22">
      <c r="A55" s="74">
        <v>3921</v>
      </c>
      <c r="B55" s="74" t="s">
        <v>289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3307.5</v>
      </c>
      <c r="P55" s="58"/>
      <c r="Q55" s="58"/>
      <c r="R55" s="58"/>
      <c r="S55" s="58"/>
      <c r="T55" s="58"/>
      <c r="U55" s="58"/>
      <c r="V55" s="58"/>
    </row>
    <row r="56" spans="1:22">
      <c r="A56" s="74">
        <v>5110</v>
      </c>
      <c r="B56" s="74" t="s">
        <v>291</v>
      </c>
      <c r="C56" s="44">
        <v>4900</v>
      </c>
      <c r="D56" s="44">
        <v>25000</v>
      </c>
      <c r="E56" s="44">
        <v>20000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49900</v>
      </c>
      <c r="P56" s="58"/>
      <c r="Q56" s="58"/>
      <c r="R56" s="58"/>
      <c r="S56" s="58"/>
      <c r="T56" s="58"/>
      <c r="U56" s="58"/>
      <c r="V56" s="58"/>
    </row>
    <row r="57" spans="1:22">
      <c r="A57" s="74">
        <v>5152</v>
      </c>
      <c r="B57" s="74" t="s">
        <v>274</v>
      </c>
      <c r="C57" s="44">
        <v>0</v>
      </c>
      <c r="D57" s="44">
        <v>20000</v>
      </c>
      <c r="E57" s="44">
        <v>0</v>
      </c>
      <c r="F57" s="44">
        <v>0</v>
      </c>
      <c r="G57" s="44">
        <v>0</v>
      </c>
      <c r="H57" s="44">
        <v>15000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35000</v>
      </c>
      <c r="P57" s="58"/>
      <c r="Q57" s="58"/>
      <c r="R57" s="58"/>
      <c r="S57" s="58"/>
      <c r="T57" s="58"/>
      <c r="U57" s="58"/>
      <c r="V57" s="58"/>
    </row>
    <row r="58" spans="1:22">
      <c r="A58" s="74">
        <v>5651</v>
      </c>
      <c r="B58" s="67" t="s">
        <v>275</v>
      </c>
      <c r="C58" s="44">
        <v>0</v>
      </c>
      <c r="D58" s="44">
        <v>0</v>
      </c>
      <c r="E58" s="44">
        <v>17835.3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17835.3</v>
      </c>
      <c r="P58" s="58"/>
      <c r="Q58" s="58"/>
      <c r="R58" s="58"/>
      <c r="S58" s="58"/>
      <c r="T58" s="58"/>
      <c r="U58" s="58"/>
      <c r="V58" s="58"/>
    </row>
    <row r="59" spans="1:22">
      <c r="A59" s="74">
        <v>5690</v>
      </c>
      <c r="B59" s="64" t="s">
        <v>373</v>
      </c>
      <c r="C59" s="44">
        <v>0</v>
      </c>
      <c r="D59" s="44">
        <v>12000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12000</v>
      </c>
      <c r="P59" s="58"/>
      <c r="Q59" s="58"/>
      <c r="R59" s="58"/>
      <c r="S59" s="58"/>
      <c r="T59" s="58"/>
      <c r="U59" s="58"/>
      <c r="V59" s="58"/>
    </row>
    <row r="60" spans="1:22" ht="39">
      <c r="A60" s="74" t="s">
        <v>277</v>
      </c>
      <c r="B60" s="74" t="s">
        <v>209</v>
      </c>
      <c r="C60" s="44">
        <f t="shared" ref="C60:J60" si="1">SUM(C9:C59)</f>
        <v>1203530.0481295998</v>
      </c>
      <c r="D60" s="44">
        <f t="shared" si="1"/>
        <v>1319761.9109695996</v>
      </c>
      <c r="E60" s="44">
        <f t="shared" si="1"/>
        <v>1514143.4710870001</v>
      </c>
      <c r="F60" s="44">
        <f t="shared" si="1"/>
        <v>1812850.3890233142</v>
      </c>
      <c r="G60" s="44">
        <f t="shared" si="1"/>
        <v>1364512.4015666</v>
      </c>
      <c r="H60" s="44">
        <f t="shared" si="1"/>
        <v>1374909.7508469999</v>
      </c>
      <c r="I60" s="44">
        <f t="shared" si="1"/>
        <v>1061802.4353915998</v>
      </c>
      <c r="J60" s="44">
        <f t="shared" si="1"/>
        <v>1574560.9498990001</v>
      </c>
      <c r="K60" s="44">
        <f t="shared" ref="K60:N60" si="2">SUM(K9:K59)</f>
        <v>1056394.5842304998</v>
      </c>
      <c r="L60" s="44">
        <f t="shared" si="2"/>
        <v>1150066.0171772286</v>
      </c>
      <c r="M60" s="44">
        <f t="shared" si="2"/>
        <v>1173697.8672494369</v>
      </c>
      <c r="N60" s="44">
        <f t="shared" si="2"/>
        <v>1259252.891630515</v>
      </c>
      <c r="O60" s="44">
        <f>SUM(O9:O59)</f>
        <v>15865482.717201399</v>
      </c>
      <c r="P60" s="58"/>
      <c r="Q60" s="58"/>
      <c r="R60" s="58"/>
      <c r="S60" s="58"/>
      <c r="T60" s="58"/>
      <c r="U60" s="58"/>
      <c r="V60" s="58"/>
    </row>
    <row r="61" spans="1:22">
      <c r="A61" s="73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2">
      <c r="A62" s="40">
        <v>200</v>
      </c>
      <c r="B62" s="40" t="s">
        <v>36</v>
      </c>
      <c r="C62" s="47"/>
      <c r="D62" s="47"/>
      <c r="E62" s="47"/>
      <c r="F62" s="73"/>
      <c r="G62" s="73"/>
      <c r="H62" s="73"/>
      <c r="I62" s="73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2">
      <c r="A63" s="74">
        <v>1131</v>
      </c>
      <c r="B63" s="74" t="s">
        <v>210</v>
      </c>
      <c r="C63" s="46">
        <v>308212.00439999998</v>
      </c>
      <c r="D63" s="46">
        <v>308212.00439999998</v>
      </c>
      <c r="E63" s="46">
        <v>385265.00549999997</v>
      </c>
      <c r="F63" s="46">
        <v>400675.60439999995</v>
      </c>
      <c r="G63" s="46">
        <v>308212.00439999998</v>
      </c>
      <c r="H63" s="46">
        <v>385265.00549999997</v>
      </c>
      <c r="I63" s="46">
        <v>308212.00439999998</v>
      </c>
      <c r="J63" s="46">
        <v>385265.00549999997</v>
      </c>
      <c r="K63" s="46">
        <v>308212.00439999998</v>
      </c>
      <c r="L63" s="46">
        <v>308212.00439999998</v>
      </c>
      <c r="M63" s="46">
        <v>385265.00549999997</v>
      </c>
      <c r="N63" s="46">
        <v>308212.00439999998</v>
      </c>
      <c r="O63" s="46">
        <f>SUM(C63:N63)</f>
        <v>4099219.6571999998</v>
      </c>
      <c r="P63" s="58"/>
      <c r="Q63" s="58"/>
      <c r="R63" s="58"/>
      <c r="S63" s="58"/>
      <c r="T63" s="58"/>
      <c r="U63" s="58"/>
      <c r="V63" s="58"/>
    </row>
    <row r="64" spans="1:22">
      <c r="A64" s="74">
        <v>1322</v>
      </c>
      <c r="B64" s="74" t="s">
        <v>213</v>
      </c>
      <c r="C64" s="46">
        <v>7705.3001100000001</v>
      </c>
      <c r="D64" s="46">
        <v>7705.3001100000001</v>
      </c>
      <c r="E64" s="46">
        <v>9631.6251374999993</v>
      </c>
      <c r="F64" s="46">
        <v>10016.89011</v>
      </c>
      <c r="G64" s="46">
        <v>7705.3001100000001</v>
      </c>
      <c r="H64" s="46">
        <v>9631.6251374999993</v>
      </c>
      <c r="I64" s="46">
        <v>7705.3001100000001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102480.49142999998</v>
      </c>
      <c r="P64" s="58"/>
      <c r="Q64" s="58"/>
      <c r="R64" s="58"/>
      <c r="S64" s="58"/>
      <c r="T64" s="58"/>
      <c r="U64" s="58"/>
      <c r="V64" s="58"/>
    </row>
    <row r="65" spans="1:22">
      <c r="A65" s="74">
        <v>1323</v>
      </c>
      <c r="B65" s="74" t="s">
        <v>214</v>
      </c>
      <c r="C65" s="46">
        <v>39403.331000000006</v>
      </c>
      <c r="D65" s="46">
        <v>36861.186999999998</v>
      </c>
      <c r="E65" s="46">
        <v>37237.288000000008</v>
      </c>
      <c r="F65" s="46">
        <v>37237.288000000008</v>
      </c>
      <c r="G65" s="46">
        <v>42598.182000000008</v>
      </c>
      <c r="H65" s="46">
        <v>41541.390000000007</v>
      </c>
      <c r="I65" s="46">
        <v>42987.340000000004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525299.67865330609</v>
      </c>
      <c r="P65" s="58"/>
      <c r="Q65" s="58"/>
      <c r="R65" s="58"/>
      <c r="S65" s="58"/>
      <c r="T65" s="58"/>
      <c r="U65" s="58"/>
      <c r="V65" s="58"/>
    </row>
    <row r="66" spans="1:22">
      <c r="A66" s="74">
        <v>1324</v>
      </c>
      <c r="B66" s="74" t="s">
        <v>215</v>
      </c>
      <c r="C66" s="46">
        <v>0</v>
      </c>
      <c r="D66" s="46">
        <v>0</v>
      </c>
      <c r="E66" s="46">
        <v>5000</v>
      </c>
      <c r="F66" s="46">
        <v>0</v>
      </c>
      <c r="G66" s="46">
        <v>0</v>
      </c>
      <c r="H66" s="46">
        <v>0</v>
      </c>
      <c r="I66" s="46">
        <v>0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10000</v>
      </c>
      <c r="P66" s="58"/>
      <c r="Q66" s="58"/>
      <c r="R66" s="58"/>
      <c r="S66" s="58"/>
      <c r="T66" s="58"/>
      <c r="U66" s="58"/>
      <c r="V66" s="58"/>
    </row>
    <row r="67" spans="1:22">
      <c r="A67" s="74">
        <v>1325</v>
      </c>
      <c r="B67" s="74" t="s">
        <v>216</v>
      </c>
      <c r="C67" s="46">
        <v>10762.114000000001</v>
      </c>
      <c r="D67" s="46">
        <v>10067.783000000001</v>
      </c>
      <c r="E67" s="46">
        <v>10120.561000000002</v>
      </c>
      <c r="F67" s="46">
        <v>10120.561000000002</v>
      </c>
      <c r="G67" s="46">
        <v>11606.232000000002</v>
      </c>
      <c r="H67" s="46">
        <v>11329.153</v>
      </c>
      <c r="I67" s="46">
        <v>11750.497000000001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134509.38600000003</v>
      </c>
      <c r="P67" s="58"/>
      <c r="Q67" s="58"/>
      <c r="R67" s="58"/>
      <c r="S67" s="58"/>
      <c r="T67" s="58"/>
      <c r="U67" s="58"/>
      <c r="V67" s="58"/>
    </row>
    <row r="68" spans="1:22">
      <c r="A68" s="74">
        <v>1332</v>
      </c>
      <c r="B68" s="74" t="s">
        <v>217</v>
      </c>
      <c r="C68" s="46">
        <v>3313.33</v>
      </c>
      <c r="D68" s="46">
        <v>1300</v>
      </c>
      <c r="E68" s="46">
        <v>1300</v>
      </c>
      <c r="F68" s="46">
        <v>1300</v>
      </c>
      <c r="G68" s="46">
        <v>1300</v>
      </c>
      <c r="H68" s="46">
        <v>1300</v>
      </c>
      <c r="I68" s="46">
        <v>1300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17613.330000000002</v>
      </c>
      <c r="P68" s="58"/>
      <c r="Q68" s="58"/>
      <c r="R68" s="58"/>
      <c r="S68" s="58"/>
      <c r="T68" s="58"/>
      <c r="U68" s="58"/>
      <c r="V68" s="58"/>
    </row>
    <row r="69" spans="1:22">
      <c r="A69" s="74">
        <v>1336</v>
      </c>
      <c r="B69" s="74" t="s">
        <v>218</v>
      </c>
      <c r="C69" s="46">
        <v>19143.344249999998</v>
      </c>
      <c r="D69" s="46">
        <v>10789.200149999999</v>
      </c>
      <c r="E69" s="46">
        <v>19143.344249999998</v>
      </c>
      <c r="F69" s="44">
        <v>55742.341714285714</v>
      </c>
      <c r="G69" s="46">
        <v>22486.670900000001</v>
      </c>
      <c r="H69" s="46">
        <v>0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192314.11607426612</v>
      </c>
      <c r="P69" s="58"/>
      <c r="Q69" s="58"/>
      <c r="R69" s="58"/>
      <c r="S69" s="58"/>
      <c r="T69" s="58"/>
      <c r="U69" s="58"/>
      <c r="V69" s="58"/>
    </row>
    <row r="70" spans="1:22">
      <c r="A70" s="74">
        <v>1337</v>
      </c>
      <c r="B70" s="74" t="s">
        <v>278</v>
      </c>
      <c r="C70" s="46">
        <v>0</v>
      </c>
      <c r="D70" s="46">
        <v>0</v>
      </c>
      <c r="E70" s="46">
        <v>0</v>
      </c>
      <c r="F70" s="46">
        <v>89472.682649999988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89472.682649999988</v>
      </c>
      <c r="P70" s="58"/>
      <c r="Q70" s="58"/>
      <c r="R70" s="58"/>
      <c r="S70" s="58"/>
      <c r="T70" s="58"/>
      <c r="U70" s="58"/>
      <c r="V70" s="58"/>
    </row>
    <row r="71" spans="1:22">
      <c r="A71" s="74">
        <v>1338</v>
      </c>
      <c r="B71" s="74" t="s">
        <v>220</v>
      </c>
      <c r="C71" s="46">
        <v>1500</v>
      </c>
      <c r="D71" s="46">
        <v>1500</v>
      </c>
      <c r="E71" s="46">
        <v>1500</v>
      </c>
      <c r="F71" s="46">
        <v>1500</v>
      </c>
      <c r="G71" s="46">
        <v>1500</v>
      </c>
      <c r="H71" s="46">
        <v>1500</v>
      </c>
      <c r="I71" s="46">
        <v>1500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18000</v>
      </c>
      <c r="P71" s="58"/>
      <c r="Q71" s="58"/>
      <c r="R71" s="58"/>
      <c r="S71" s="58"/>
      <c r="T71" s="58"/>
      <c r="U71" s="58"/>
      <c r="V71" s="58"/>
    </row>
    <row r="72" spans="1:22">
      <c r="A72" s="74">
        <v>1411</v>
      </c>
      <c r="B72" s="74" t="s">
        <v>221</v>
      </c>
      <c r="C72" s="46">
        <v>42115.483949999994</v>
      </c>
      <c r="D72" s="46">
        <v>38588.924899999998</v>
      </c>
      <c r="E72" s="46">
        <v>43237.381500000003</v>
      </c>
      <c r="F72" s="46">
        <v>41959.787049999992</v>
      </c>
      <c r="G72" s="46">
        <v>45953.331299999998</v>
      </c>
      <c r="H72" s="46">
        <v>45525.476049999997</v>
      </c>
      <c r="I72" s="46">
        <v>44505.385999999991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524412.70074999996</v>
      </c>
      <c r="P72" s="58"/>
      <c r="Q72" s="58"/>
      <c r="R72" s="58"/>
      <c r="S72" s="58"/>
      <c r="T72" s="58"/>
      <c r="U72" s="58"/>
      <c r="V72" s="58"/>
    </row>
    <row r="73" spans="1:22">
      <c r="A73" s="74">
        <v>1421</v>
      </c>
      <c r="B73" s="74" t="s">
        <v>222</v>
      </c>
      <c r="C73" s="46">
        <v>0</v>
      </c>
      <c r="D73" s="46">
        <v>45487.38</v>
      </c>
      <c r="E73" s="46">
        <v>0</v>
      </c>
      <c r="F73" s="46">
        <v>45487.38</v>
      </c>
      <c r="G73" s="46">
        <v>0</v>
      </c>
      <c r="H73" s="46">
        <v>45487.38</v>
      </c>
      <c r="I73" s="46">
        <v>0</v>
      </c>
      <c r="J73" s="46">
        <v>45719.469449999997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273156.36945</v>
      </c>
      <c r="P73" s="58"/>
      <c r="Q73" s="58"/>
      <c r="R73" s="58"/>
      <c r="S73" s="58"/>
      <c r="T73" s="58"/>
      <c r="U73" s="58"/>
      <c r="V73" s="58"/>
    </row>
    <row r="74" spans="1:22">
      <c r="A74" s="74">
        <v>1431</v>
      </c>
      <c r="B74" s="74" t="s">
        <v>223</v>
      </c>
      <c r="C74" s="46">
        <v>0</v>
      </c>
      <c r="D74" s="46">
        <v>46558.046749999994</v>
      </c>
      <c r="E74" s="46">
        <v>0</v>
      </c>
      <c r="F74" s="46">
        <v>46558.046749999994</v>
      </c>
      <c r="G74" s="46">
        <v>0</v>
      </c>
      <c r="H74" s="46">
        <v>46558.046749999994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278509.70319999999</v>
      </c>
      <c r="P74" s="58"/>
      <c r="Q74" s="58"/>
      <c r="R74" s="58"/>
      <c r="S74" s="58"/>
      <c r="T74" s="58"/>
      <c r="U74" s="58"/>
      <c r="V74" s="58"/>
    </row>
    <row r="75" spans="1:22">
      <c r="A75" s="74">
        <v>1543</v>
      </c>
      <c r="B75" s="74" t="s">
        <v>224</v>
      </c>
      <c r="C75" s="46">
        <v>4000</v>
      </c>
      <c r="D75" s="46">
        <v>4000</v>
      </c>
      <c r="E75" s="46">
        <v>4000</v>
      </c>
      <c r="F75" s="46">
        <v>4000</v>
      </c>
      <c r="G75" s="46">
        <v>4000</v>
      </c>
      <c r="H75" s="46">
        <v>4000</v>
      </c>
      <c r="I75" s="46">
        <v>4000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48000</v>
      </c>
      <c r="P75" s="58"/>
      <c r="Q75" s="58"/>
      <c r="R75" s="58"/>
      <c r="S75" s="58"/>
      <c r="T75" s="58"/>
      <c r="U75" s="58"/>
      <c r="V75" s="58"/>
    </row>
    <row r="76" spans="1:22">
      <c r="A76" s="74">
        <v>1545</v>
      </c>
      <c r="B76" s="74" t="s">
        <v>225</v>
      </c>
      <c r="C76" s="46">
        <v>35149.1495</v>
      </c>
      <c r="D76" s="46">
        <v>35149.1495</v>
      </c>
      <c r="E76" s="46">
        <v>36074.125199999995</v>
      </c>
      <c r="F76" s="46">
        <v>36074.125199999995</v>
      </c>
      <c r="G76" s="46">
        <v>40699.003700000001</v>
      </c>
      <c r="H76" s="46">
        <v>39774.027999999998</v>
      </c>
      <c r="I76" s="46">
        <v>35149.1495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571472.41138775949</v>
      </c>
      <c r="P76" s="58"/>
      <c r="Q76" s="58"/>
      <c r="R76" s="58"/>
      <c r="S76" s="58"/>
      <c r="T76" s="58"/>
      <c r="U76" s="58"/>
      <c r="V76" s="58"/>
    </row>
    <row r="77" spans="1:22">
      <c r="A77" s="74">
        <v>1547</v>
      </c>
      <c r="B77" s="74" t="s">
        <v>226</v>
      </c>
      <c r="C77" s="46">
        <v>37613.93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37613.93</v>
      </c>
      <c r="P77" s="58"/>
      <c r="Q77" s="58"/>
      <c r="R77" s="58"/>
      <c r="S77" s="58"/>
      <c r="T77" s="58"/>
      <c r="U77" s="58"/>
      <c r="V77" s="58"/>
    </row>
    <row r="78" spans="1:22">
      <c r="A78" s="74">
        <v>1548</v>
      </c>
      <c r="B78" s="74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39627.260899999994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39627.260899999994</v>
      </c>
      <c r="P78" s="58"/>
      <c r="Q78" s="58"/>
      <c r="R78" s="58"/>
      <c r="S78" s="58"/>
      <c r="T78" s="58"/>
      <c r="U78" s="58"/>
      <c r="V78" s="58"/>
    </row>
    <row r="79" spans="1:22">
      <c r="A79" s="74">
        <v>1592</v>
      </c>
      <c r="B79" s="74" t="s">
        <v>228</v>
      </c>
      <c r="C79" s="46">
        <v>30821.200440000001</v>
      </c>
      <c r="D79" s="46">
        <v>30821.200440000001</v>
      </c>
      <c r="E79" s="46">
        <v>38526.500549999997</v>
      </c>
      <c r="F79" s="46">
        <v>30821.200440000001</v>
      </c>
      <c r="G79" s="46">
        <v>30821.200440000001</v>
      </c>
      <c r="H79" s="46">
        <v>38526.500549999997</v>
      </c>
      <c r="I79" s="46">
        <v>30821.200440000001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400675.60571999993</v>
      </c>
      <c r="P79" s="58"/>
      <c r="Q79" s="58"/>
      <c r="R79" s="58"/>
      <c r="S79" s="58"/>
      <c r="T79" s="58"/>
      <c r="U79" s="58"/>
      <c r="V79" s="58"/>
    </row>
    <row r="80" spans="1:22">
      <c r="A80" s="74">
        <v>1593</v>
      </c>
      <c r="B80" s="74" t="s">
        <v>229</v>
      </c>
      <c r="C80" s="46">
        <v>30821.200440000001</v>
      </c>
      <c r="D80" s="46">
        <v>30821.200440000001</v>
      </c>
      <c r="E80" s="46">
        <v>38526.500549999997</v>
      </c>
      <c r="F80" s="46">
        <v>30821.200440000001</v>
      </c>
      <c r="G80" s="46">
        <v>30821.200440000001</v>
      </c>
      <c r="H80" s="46">
        <v>38526.500549999997</v>
      </c>
      <c r="I80" s="46">
        <v>30821.200440000001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400675.60571999993</v>
      </c>
      <c r="P80" s="58"/>
      <c r="Q80" s="58"/>
      <c r="R80" s="58"/>
      <c r="S80" s="58"/>
      <c r="T80" s="58"/>
      <c r="U80" s="58"/>
      <c r="V80" s="58"/>
    </row>
    <row r="81" spans="1:22">
      <c r="A81" s="74">
        <v>1612</v>
      </c>
      <c r="B81" s="74" t="s">
        <v>230</v>
      </c>
      <c r="C81" s="46">
        <v>7397.0881055999989</v>
      </c>
      <c r="D81" s="46">
        <v>7397.0881055999989</v>
      </c>
      <c r="E81" s="46">
        <v>9246.3601319999998</v>
      </c>
      <c r="F81" s="46">
        <v>9246.3601055999989</v>
      </c>
      <c r="G81" s="46">
        <v>7397.0881055999989</v>
      </c>
      <c r="H81" s="46">
        <v>9246.3601319999998</v>
      </c>
      <c r="I81" s="46">
        <v>7397.0881055999989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98011.417372799973</v>
      </c>
      <c r="P81" s="58"/>
      <c r="Q81" s="58"/>
      <c r="R81" s="58"/>
      <c r="S81" s="58"/>
      <c r="T81" s="58"/>
      <c r="U81" s="58"/>
      <c r="V81" s="58"/>
    </row>
    <row r="82" spans="1:22">
      <c r="A82" s="74">
        <v>2111</v>
      </c>
      <c r="B82" s="74" t="s">
        <v>231</v>
      </c>
      <c r="C82" s="46">
        <v>0</v>
      </c>
      <c r="D82" s="46">
        <v>4000</v>
      </c>
      <c r="E82" s="46">
        <v>0</v>
      </c>
      <c r="F82" s="46">
        <v>0</v>
      </c>
      <c r="G82" s="46">
        <v>1500</v>
      </c>
      <c r="H82" s="46">
        <v>0</v>
      </c>
      <c r="I82" s="46">
        <v>0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8500</v>
      </c>
      <c r="P82" s="58"/>
      <c r="Q82" s="58"/>
      <c r="R82" s="58"/>
      <c r="S82" s="58"/>
      <c r="T82" s="58"/>
      <c r="U82" s="58"/>
      <c r="V82" s="58"/>
    </row>
    <row r="83" spans="1:22">
      <c r="A83" s="74">
        <v>2172</v>
      </c>
      <c r="B83" s="74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>
      <c r="A84" s="74">
        <v>2215</v>
      </c>
      <c r="B84" s="74" t="s">
        <v>359</v>
      </c>
      <c r="C84" s="46">
        <v>350</v>
      </c>
      <c r="D84" s="46">
        <v>350</v>
      </c>
      <c r="E84" s="46">
        <v>350</v>
      </c>
      <c r="F84" s="46">
        <v>350</v>
      </c>
      <c r="G84" s="46">
        <v>350</v>
      </c>
      <c r="H84" s="46">
        <v>350</v>
      </c>
      <c r="I84" s="46">
        <v>350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4200</v>
      </c>
      <c r="P84" s="58"/>
      <c r="Q84" s="58"/>
      <c r="R84" s="58"/>
      <c r="S84" s="58"/>
      <c r="T84" s="58"/>
      <c r="U84" s="58"/>
      <c r="V84" s="58"/>
    </row>
    <row r="85" spans="1:22">
      <c r="A85" s="74">
        <v>2531</v>
      </c>
      <c r="B85" s="74" t="s">
        <v>241</v>
      </c>
      <c r="C85" s="46">
        <v>15000</v>
      </c>
      <c r="D85" s="46">
        <v>10000</v>
      </c>
      <c r="E85" s="46">
        <v>25000</v>
      </c>
      <c r="F85" s="46">
        <v>5000</v>
      </c>
      <c r="G85" s="46">
        <v>10000</v>
      </c>
      <c r="H85" s="46">
        <v>10000</v>
      </c>
      <c r="I85" s="46">
        <v>10000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165000</v>
      </c>
      <c r="P85" s="58"/>
      <c r="Q85" s="58"/>
      <c r="R85" s="58"/>
      <c r="S85" s="58"/>
      <c r="T85" s="58"/>
      <c r="U85" s="58"/>
      <c r="V85" s="58"/>
    </row>
    <row r="86" spans="1:22">
      <c r="A86" s="74">
        <v>2911</v>
      </c>
      <c r="B86" s="74" t="s">
        <v>243</v>
      </c>
      <c r="C86" s="46">
        <v>5000</v>
      </c>
      <c r="D86" s="46">
        <v>50000</v>
      </c>
      <c r="E86" s="46">
        <v>25000</v>
      </c>
      <c r="F86" s="46">
        <v>6000</v>
      </c>
      <c r="G86" s="46">
        <v>5000</v>
      </c>
      <c r="H86" s="46">
        <v>8000</v>
      </c>
      <c r="I86" s="46">
        <v>5000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>
      <c r="A87" s="74">
        <v>3121</v>
      </c>
      <c r="B87" s="74" t="s">
        <v>280</v>
      </c>
      <c r="C87" s="46">
        <v>1000</v>
      </c>
      <c r="D87" s="46">
        <v>1000</v>
      </c>
      <c r="E87" s="46">
        <v>1000</v>
      </c>
      <c r="F87" s="46">
        <v>1000</v>
      </c>
      <c r="G87" s="46">
        <v>1000</v>
      </c>
      <c r="H87" s="46">
        <v>1000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12000</v>
      </c>
      <c r="P87" s="58"/>
      <c r="Q87" s="58"/>
      <c r="R87" s="58"/>
      <c r="S87" s="58"/>
      <c r="T87" s="58"/>
      <c r="U87" s="58"/>
      <c r="V87" s="58"/>
    </row>
    <row r="88" spans="1:22">
      <c r="A88" s="74">
        <v>3142</v>
      </c>
      <c r="B88" s="74" t="s">
        <v>244</v>
      </c>
      <c r="C88" s="46">
        <v>1000</v>
      </c>
      <c r="D88" s="46">
        <v>1000</v>
      </c>
      <c r="E88" s="46">
        <v>1000</v>
      </c>
      <c r="F88" s="46">
        <v>1000</v>
      </c>
      <c r="G88" s="46">
        <v>1000</v>
      </c>
      <c r="H88" s="46">
        <v>1000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12000</v>
      </c>
      <c r="P88" s="58"/>
      <c r="Q88" s="58"/>
      <c r="R88" s="58"/>
      <c r="S88" s="58"/>
      <c r="T88" s="58"/>
      <c r="U88" s="58"/>
      <c r="V88" s="58"/>
    </row>
    <row r="89" spans="1:22">
      <c r="A89" s="74">
        <v>3183</v>
      </c>
      <c r="B89" s="74" t="s">
        <v>247</v>
      </c>
      <c r="C89" s="46">
        <v>0</v>
      </c>
      <c r="D89" s="46">
        <v>0</v>
      </c>
      <c r="E89" s="46">
        <v>0</v>
      </c>
      <c r="F89" s="46">
        <v>5000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>
      <c r="A90" s="74">
        <v>3272</v>
      </c>
      <c r="B90" s="74" t="s">
        <v>250</v>
      </c>
      <c r="C90" s="46">
        <v>4000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34000</v>
      </c>
      <c r="P90" s="58"/>
      <c r="Q90" s="58"/>
      <c r="R90" s="58"/>
      <c r="S90" s="58"/>
      <c r="T90" s="58"/>
      <c r="U90" s="58"/>
      <c r="V90" s="58"/>
    </row>
    <row r="91" spans="1:22">
      <c r="A91" s="74">
        <v>3314</v>
      </c>
      <c r="B91" s="74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>
      <c r="A92" s="74">
        <v>3341</v>
      </c>
      <c r="B92" s="74" t="s">
        <v>252</v>
      </c>
      <c r="C92" s="46">
        <v>0</v>
      </c>
      <c r="D92" s="46">
        <v>8000</v>
      </c>
      <c r="E92" s="46">
        <v>0</v>
      </c>
      <c r="F92" s="46">
        <v>8000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>
      <c r="A93" s="74">
        <v>3392</v>
      </c>
      <c r="B93" s="74" t="s">
        <v>282</v>
      </c>
      <c r="C93" s="46">
        <v>3000</v>
      </c>
      <c r="D93" s="46">
        <v>5000</v>
      </c>
      <c r="E93" s="46">
        <v>3000</v>
      </c>
      <c r="F93" s="46">
        <v>3000</v>
      </c>
      <c r="G93" s="46">
        <v>10000</v>
      </c>
      <c r="H93" s="46">
        <v>3000</v>
      </c>
      <c r="I93" s="46">
        <v>3000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53000</v>
      </c>
      <c r="P93" s="58"/>
      <c r="Q93" s="58"/>
      <c r="R93" s="58"/>
      <c r="S93" s="58"/>
      <c r="T93" s="58"/>
      <c r="U93" s="58"/>
      <c r="V93" s="58"/>
    </row>
    <row r="94" spans="1:22">
      <c r="A94" s="74">
        <v>3472</v>
      </c>
      <c r="B94" s="74" t="s">
        <v>283</v>
      </c>
      <c r="C94" s="46">
        <v>8000</v>
      </c>
      <c r="D94" s="46">
        <v>8000</v>
      </c>
      <c r="E94" s="46">
        <v>8000</v>
      </c>
      <c r="F94" s="46">
        <v>8000</v>
      </c>
      <c r="G94" s="46">
        <v>8000</v>
      </c>
      <c r="H94" s="46">
        <v>8000</v>
      </c>
      <c r="I94" s="46">
        <v>8000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96000</v>
      </c>
      <c r="P94" s="58"/>
      <c r="Q94" s="58"/>
      <c r="R94" s="58"/>
      <c r="S94" s="58"/>
      <c r="T94" s="58"/>
      <c r="U94" s="58"/>
      <c r="V94" s="58"/>
    </row>
    <row r="95" spans="1:22">
      <c r="A95" s="74">
        <v>3473</v>
      </c>
      <c r="B95" s="74" t="s">
        <v>284</v>
      </c>
      <c r="C95" s="46">
        <v>0</v>
      </c>
      <c r="D95" s="46">
        <v>0</v>
      </c>
      <c r="E95" s="46">
        <v>0</v>
      </c>
      <c r="F95" s="46">
        <v>0</v>
      </c>
      <c r="G95" s="46">
        <v>100000</v>
      </c>
      <c r="H95" s="46">
        <v>0</v>
      </c>
      <c r="I95" s="46">
        <v>0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110000</v>
      </c>
      <c r="P95" s="58"/>
      <c r="Q95" s="58"/>
      <c r="R95" s="58"/>
      <c r="S95" s="58"/>
      <c r="T95" s="58"/>
      <c r="U95" s="58"/>
      <c r="V95" s="58"/>
    </row>
    <row r="96" spans="1:22">
      <c r="A96" s="74">
        <v>3511</v>
      </c>
      <c r="B96" s="66" t="s">
        <v>261</v>
      </c>
      <c r="C96" s="46">
        <v>1000</v>
      </c>
      <c r="D96" s="46">
        <v>1000</v>
      </c>
      <c r="E96" s="46">
        <v>1000</v>
      </c>
      <c r="F96" s="46">
        <v>1000</v>
      </c>
      <c r="G96" s="46">
        <v>1000</v>
      </c>
      <c r="H96" s="46">
        <v>1000</v>
      </c>
      <c r="I96" s="46">
        <v>1000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12000</v>
      </c>
      <c r="P96" s="58"/>
      <c r="Q96" s="58"/>
      <c r="R96" s="58"/>
      <c r="S96" s="58"/>
      <c r="T96" s="58"/>
      <c r="U96" s="58"/>
      <c r="V96" s="58"/>
    </row>
    <row r="97" spans="1:22">
      <c r="A97" s="74">
        <v>3532</v>
      </c>
      <c r="B97" s="74" t="s">
        <v>263</v>
      </c>
      <c r="C97" s="46">
        <v>900</v>
      </c>
      <c r="D97" s="46">
        <v>900</v>
      </c>
      <c r="E97" s="46">
        <v>900</v>
      </c>
      <c r="F97" s="46">
        <v>900</v>
      </c>
      <c r="G97" s="46">
        <v>900</v>
      </c>
      <c r="H97" s="46">
        <v>900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10800</v>
      </c>
      <c r="P97" s="58"/>
      <c r="Q97" s="58"/>
      <c r="R97" s="58"/>
      <c r="S97" s="58"/>
      <c r="T97" s="58"/>
      <c r="U97" s="58"/>
      <c r="V97" s="58"/>
    </row>
    <row r="98" spans="1:22">
      <c r="A98" s="74">
        <v>3533</v>
      </c>
      <c r="B98" s="74" t="s">
        <v>285</v>
      </c>
      <c r="C98" s="46">
        <v>0</v>
      </c>
      <c r="D98" s="46">
        <v>0</v>
      </c>
      <c r="E98" s="46">
        <v>0</v>
      </c>
      <c r="F98" s="46">
        <v>2500</v>
      </c>
      <c r="G98" s="46">
        <v>0</v>
      </c>
      <c r="H98" s="46">
        <v>0</v>
      </c>
      <c r="I98" s="46">
        <v>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>
      <c r="A99" s="74">
        <v>3534</v>
      </c>
      <c r="B99" s="74" t="s">
        <v>286</v>
      </c>
      <c r="C99" s="46">
        <v>0</v>
      </c>
      <c r="D99" s="46">
        <v>1500</v>
      </c>
      <c r="E99" s="46">
        <v>0</v>
      </c>
      <c r="F99" s="46">
        <v>1500</v>
      </c>
      <c r="G99" s="46">
        <v>0</v>
      </c>
      <c r="H99" s="46">
        <v>1500</v>
      </c>
      <c r="I99" s="46">
        <v>0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9000</v>
      </c>
      <c r="P99" s="58"/>
      <c r="Q99" s="58"/>
      <c r="R99" s="58"/>
      <c r="S99" s="58"/>
      <c r="T99" s="58"/>
      <c r="U99" s="58"/>
      <c r="V99" s="58"/>
    </row>
    <row r="100" spans="1:22">
      <c r="A100" s="74">
        <v>3571</v>
      </c>
      <c r="B100" s="74" t="s">
        <v>287</v>
      </c>
      <c r="C100" s="46">
        <v>500</v>
      </c>
      <c r="D100" s="46">
        <v>500</v>
      </c>
      <c r="E100" s="46">
        <v>500</v>
      </c>
      <c r="F100" s="46">
        <v>500</v>
      </c>
      <c r="G100" s="46">
        <v>500</v>
      </c>
      <c r="H100" s="46">
        <v>500</v>
      </c>
      <c r="I100" s="46">
        <v>500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6000</v>
      </c>
      <c r="P100" s="58"/>
      <c r="Q100" s="58"/>
      <c r="R100" s="58"/>
      <c r="S100" s="58"/>
      <c r="T100" s="58"/>
      <c r="U100" s="58"/>
      <c r="V100" s="58"/>
    </row>
    <row r="101" spans="1:22">
      <c r="A101" s="74">
        <v>3583</v>
      </c>
      <c r="B101" s="74" t="s">
        <v>288</v>
      </c>
      <c r="C101" s="46">
        <v>860</v>
      </c>
      <c r="D101" s="46">
        <v>860</v>
      </c>
      <c r="E101" s="46">
        <v>860</v>
      </c>
      <c r="F101" s="46">
        <v>860</v>
      </c>
      <c r="G101" s="46">
        <v>860</v>
      </c>
      <c r="H101" s="46">
        <v>860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10320</v>
      </c>
      <c r="P101" s="58"/>
      <c r="Q101" s="58"/>
      <c r="R101" s="58"/>
      <c r="S101" s="58"/>
      <c r="T101" s="58"/>
      <c r="U101" s="58"/>
      <c r="V101" s="58"/>
    </row>
    <row r="102" spans="1:22">
      <c r="A102" s="74">
        <v>3791</v>
      </c>
      <c r="B102" s="74" t="s">
        <v>267</v>
      </c>
      <c r="C102" s="46">
        <v>0</v>
      </c>
      <c r="D102" s="46">
        <v>25000</v>
      </c>
      <c r="E102" s="46">
        <v>0</v>
      </c>
      <c r="F102" s="46">
        <v>5000</v>
      </c>
      <c r="G102" s="46">
        <v>0</v>
      </c>
      <c r="H102" s="46">
        <v>5000</v>
      </c>
      <c r="I102" s="46">
        <v>0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70000</v>
      </c>
      <c r="P102" s="58"/>
      <c r="Q102" s="58"/>
      <c r="R102" s="58"/>
      <c r="S102" s="58"/>
      <c r="T102" s="58"/>
      <c r="U102" s="58"/>
      <c r="V102" s="58"/>
    </row>
    <row r="103" spans="1:22">
      <c r="A103" s="74">
        <v>3856</v>
      </c>
      <c r="B103" s="74" t="s">
        <v>270</v>
      </c>
      <c r="C103" s="46">
        <v>0</v>
      </c>
      <c r="D103" s="46">
        <v>100</v>
      </c>
      <c r="E103" s="46">
        <v>0</v>
      </c>
      <c r="F103" s="46">
        <v>100</v>
      </c>
      <c r="G103" s="46">
        <v>0</v>
      </c>
      <c r="H103" s="46">
        <v>100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600</v>
      </c>
      <c r="P103" s="58"/>
      <c r="Q103" s="58"/>
      <c r="R103" s="58"/>
      <c r="S103" s="58"/>
      <c r="T103" s="58"/>
      <c r="U103" s="58"/>
      <c r="V103" s="58"/>
    </row>
    <row r="104" spans="1:22">
      <c r="A104" s="74">
        <v>3857</v>
      </c>
      <c r="B104" s="74" t="s">
        <v>271</v>
      </c>
      <c r="C104" s="46">
        <v>500</v>
      </c>
      <c r="D104" s="46">
        <v>500</v>
      </c>
      <c r="E104" s="46">
        <v>500</v>
      </c>
      <c r="F104" s="46">
        <v>500</v>
      </c>
      <c r="G104" s="46">
        <v>500</v>
      </c>
      <c r="H104" s="46">
        <v>500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6000</v>
      </c>
      <c r="P104" s="58"/>
      <c r="Q104" s="58"/>
      <c r="R104" s="58"/>
      <c r="S104" s="58"/>
      <c r="T104" s="58"/>
      <c r="U104" s="58"/>
      <c r="V104" s="58"/>
    </row>
    <row r="105" spans="1:22">
      <c r="A105" s="74">
        <v>3858</v>
      </c>
      <c r="B105" s="74" t="s">
        <v>272</v>
      </c>
      <c r="C105" s="46">
        <v>50</v>
      </c>
      <c r="D105" s="46">
        <v>50</v>
      </c>
      <c r="E105" s="46">
        <v>50</v>
      </c>
      <c r="F105" s="46">
        <v>50</v>
      </c>
      <c r="G105" s="46">
        <v>50</v>
      </c>
      <c r="H105" s="46">
        <v>50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600</v>
      </c>
      <c r="P105" s="58"/>
      <c r="Q105" s="58"/>
      <c r="R105" s="58"/>
      <c r="S105" s="58"/>
      <c r="T105" s="58"/>
      <c r="U105" s="58"/>
      <c r="V105" s="58"/>
    </row>
    <row r="106" spans="1:22">
      <c r="A106" s="74">
        <v>3921</v>
      </c>
      <c r="B106" s="74" t="s">
        <v>289</v>
      </c>
      <c r="C106" s="46">
        <v>0</v>
      </c>
      <c r="D106" s="46">
        <v>0</v>
      </c>
      <c r="E106" s="46">
        <v>600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1800</v>
      </c>
      <c r="P106" s="58"/>
      <c r="Q106" s="58"/>
      <c r="R106" s="58"/>
      <c r="S106" s="58"/>
      <c r="T106" s="58"/>
      <c r="U106" s="58"/>
      <c r="V106" s="58"/>
    </row>
    <row r="107" spans="1:22">
      <c r="A107" s="74">
        <v>3992</v>
      </c>
      <c r="B107" s="74" t="s">
        <v>290</v>
      </c>
      <c r="C107" s="46">
        <v>0</v>
      </c>
      <c r="D107" s="46">
        <v>0</v>
      </c>
      <c r="E107" s="46">
        <v>1200</v>
      </c>
      <c r="F107" s="46">
        <v>0</v>
      </c>
      <c r="G107" s="46">
        <v>0</v>
      </c>
      <c r="H107" s="46">
        <v>1200</v>
      </c>
      <c r="I107" s="46">
        <v>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4800</v>
      </c>
      <c r="P107" s="58"/>
      <c r="Q107" s="58"/>
      <c r="R107" s="58"/>
      <c r="S107" s="58"/>
      <c r="T107" s="58"/>
      <c r="U107" s="58"/>
      <c r="V107" s="58"/>
    </row>
    <row r="108" spans="1:22">
      <c r="A108" s="74">
        <v>5110</v>
      </c>
      <c r="B108" s="74" t="s">
        <v>291</v>
      </c>
      <c r="C108" s="46">
        <v>0</v>
      </c>
      <c r="D108" s="46">
        <v>20000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25000</v>
      </c>
      <c r="P108" s="58"/>
      <c r="Q108" s="58"/>
      <c r="R108" s="58"/>
      <c r="S108" s="58"/>
      <c r="T108" s="58"/>
      <c r="U108" s="58"/>
      <c r="V108" s="58"/>
    </row>
    <row r="109" spans="1:22">
      <c r="A109" s="74">
        <v>5152</v>
      </c>
      <c r="B109" s="74" t="s">
        <v>274</v>
      </c>
      <c r="C109" s="46">
        <v>0</v>
      </c>
      <c r="D109" s="46">
        <v>15000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15000</v>
      </c>
      <c r="P109" s="58"/>
      <c r="Q109" s="58"/>
      <c r="R109" s="58"/>
      <c r="S109" s="58"/>
      <c r="T109" s="58"/>
      <c r="U109" s="58"/>
      <c r="V109" s="58"/>
    </row>
    <row r="110" spans="1:22">
      <c r="A110" s="74">
        <v>5321</v>
      </c>
      <c r="B110" s="74" t="s">
        <v>292</v>
      </c>
      <c r="C110" s="46">
        <v>0</v>
      </c>
      <c r="D110" s="46">
        <v>150000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170000</v>
      </c>
      <c r="P110" s="58"/>
      <c r="Q110" s="58"/>
      <c r="R110" s="58"/>
      <c r="S110" s="58"/>
      <c r="T110" s="58"/>
      <c r="U110" s="58"/>
      <c r="V110" s="58"/>
    </row>
    <row r="111" spans="1:22">
      <c r="A111" s="74">
        <v>5651</v>
      </c>
      <c r="B111" s="66" t="s">
        <v>275</v>
      </c>
      <c r="C111" s="46">
        <v>0</v>
      </c>
      <c r="D111" s="46">
        <v>15000</v>
      </c>
      <c r="E111" s="46">
        <v>0</v>
      </c>
      <c r="F111" s="46">
        <v>0</v>
      </c>
      <c r="G111" s="46">
        <v>15000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30000</v>
      </c>
      <c r="P111" s="58"/>
      <c r="Q111" s="58"/>
      <c r="R111" s="58"/>
      <c r="S111" s="58"/>
      <c r="T111" s="58"/>
      <c r="U111" s="58"/>
      <c r="V111" s="58"/>
    </row>
    <row r="112" spans="1:22">
      <c r="A112" s="74">
        <v>5671</v>
      </c>
      <c r="B112" s="74" t="s">
        <v>294</v>
      </c>
      <c r="C112" s="46">
        <v>0</v>
      </c>
      <c r="D112" s="46">
        <v>25000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25000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50000</v>
      </c>
      <c r="P112" s="58"/>
      <c r="Q112" s="58"/>
      <c r="R112" s="58"/>
      <c r="S112" s="58"/>
      <c r="T112" s="58"/>
      <c r="U112" s="58"/>
      <c r="V112" s="58"/>
    </row>
    <row r="113" spans="1:22">
      <c r="A113" s="74">
        <v>5771</v>
      </c>
      <c r="B113" s="67" t="s">
        <v>358</v>
      </c>
      <c r="C113" s="46">
        <v>0</v>
      </c>
      <c r="D113" s="46">
        <v>25000</v>
      </c>
      <c r="E113" s="46">
        <v>0</v>
      </c>
      <c r="F113" s="46">
        <v>0</v>
      </c>
      <c r="G113" s="46">
        <v>25000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100000</v>
      </c>
      <c r="P113" s="58"/>
      <c r="Q113" s="58"/>
      <c r="R113" s="58"/>
      <c r="S113" s="58"/>
      <c r="T113" s="58"/>
      <c r="U113" s="58"/>
      <c r="V113" s="58"/>
    </row>
    <row r="114" spans="1:22" ht="39">
      <c r="A114" s="74" t="s">
        <v>296</v>
      </c>
      <c r="B114" s="74" t="s">
        <v>36</v>
      </c>
      <c r="C114" s="44">
        <f t="shared" ref="C114:N114" si="4">SUM(C63:C113)</f>
        <v>634117.47619560012</v>
      </c>
      <c r="D114" s="44">
        <f t="shared" si="4"/>
        <v>998018.46479560004</v>
      </c>
      <c r="E114" s="44">
        <f t="shared" si="4"/>
        <v>722768.69181949995</v>
      </c>
      <c r="F114" s="44">
        <f t="shared" si="4"/>
        <v>916293.46785988577</v>
      </c>
      <c r="G114" s="44">
        <f t="shared" si="4"/>
        <v>790387.4742956002</v>
      </c>
      <c r="H114" s="44">
        <f t="shared" si="4"/>
        <v>776171.46566949994</v>
      </c>
      <c r="I114" s="44">
        <f t="shared" si="4"/>
        <v>573909.16599559993</v>
      </c>
      <c r="J114" s="44">
        <f t="shared" si="4"/>
        <v>896978.6580714999</v>
      </c>
      <c r="K114" s="44">
        <f t="shared" si="4"/>
        <v>758141.27323004894</v>
      </c>
      <c r="L114" s="44">
        <f t="shared" si="4"/>
        <v>717263.44458132447</v>
      </c>
      <c r="M114" s="44">
        <f t="shared" si="4"/>
        <v>743962.44747723173</v>
      </c>
      <c r="N114" s="44">
        <f t="shared" si="4"/>
        <v>752672.31651674083</v>
      </c>
      <c r="O114" s="44">
        <f>SUM(O63:O113)</f>
        <v>9280684.3465081323</v>
      </c>
      <c r="P114" s="58"/>
      <c r="Q114" s="58"/>
      <c r="R114" s="58"/>
      <c r="S114" s="58"/>
      <c r="T114" s="58"/>
      <c r="U114" s="58"/>
      <c r="V114" s="58"/>
    </row>
    <row r="115" spans="1:22">
      <c r="A115" s="73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2">
      <c r="A116" s="40">
        <v>300</v>
      </c>
      <c r="B116" s="40" t="s">
        <v>45</v>
      </c>
      <c r="C116" s="47"/>
      <c r="D116" s="47"/>
      <c r="E116" s="47"/>
      <c r="F116" s="73"/>
      <c r="G116" s="73"/>
      <c r="H116" s="73"/>
      <c r="I116" s="73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2">
      <c r="A117" s="74">
        <v>1131</v>
      </c>
      <c r="B117" s="74" t="s">
        <v>210</v>
      </c>
      <c r="C117" s="46">
        <v>55494.1394</v>
      </c>
      <c r="D117" s="46">
        <v>55494.1394</v>
      </c>
      <c r="E117" s="46">
        <v>69367.674249999996</v>
      </c>
      <c r="F117" s="46">
        <v>73582.449399999998</v>
      </c>
      <c r="G117" s="46">
        <v>55494.1394</v>
      </c>
      <c r="H117" s="46">
        <v>69367.674249999996</v>
      </c>
      <c r="I117" s="46">
        <v>55494.1394</v>
      </c>
      <c r="J117" s="46">
        <v>69367.674249999996</v>
      </c>
      <c r="K117" s="46">
        <v>55494.1394</v>
      </c>
      <c r="L117" s="46">
        <v>55494.1394</v>
      </c>
      <c r="M117" s="46">
        <v>69367.674249999996</v>
      </c>
      <c r="N117" s="46">
        <v>55494.1394</v>
      </c>
      <c r="O117" s="46">
        <f>SUM(C117:N117)</f>
        <v>739512.12219999998</v>
      </c>
      <c r="P117" s="58"/>
      <c r="Q117" s="58"/>
      <c r="R117" s="58"/>
      <c r="S117" s="58"/>
      <c r="T117" s="58"/>
      <c r="U117" s="58"/>
      <c r="V117" s="58"/>
    </row>
    <row r="118" spans="1:22">
      <c r="A118" s="74">
        <v>1322</v>
      </c>
      <c r="B118" s="74" t="s">
        <v>213</v>
      </c>
      <c r="C118" s="46">
        <v>1387.3534850000001</v>
      </c>
      <c r="D118" s="46">
        <v>1387.3534850000001</v>
      </c>
      <c r="E118" s="46">
        <v>1734.19185625</v>
      </c>
      <c r="F118" s="46">
        <v>1839.5612350000001</v>
      </c>
      <c r="G118" s="46">
        <v>1387.3534850000001</v>
      </c>
      <c r="H118" s="46">
        <v>1734.19185625</v>
      </c>
      <c r="I118" s="46">
        <v>1387.3534850000001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49" si="5">SUM(C118:N118)</f>
        <v>18487.803055</v>
      </c>
      <c r="P118" s="58"/>
      <c r="Q118" s="58"/>
      <c r="R118" s="58"/>
      <c r="S118" s="58"/>
      <c r="T118" s="58"/>
      <c r="U118" s="58"/>
      <c r="V118" s="58"/>
    </row>
    <row r="119" spans="1:22">
      <c r="A119" s="74">
        <v>1323</v>
      </c>
      <c r="B119" s="74" t="s">
        <v>214</v>
      </c>
      <c r="C119" s="46">
        <v>5902.9560000000001</v>
      </c>
      <c r="D119" s="46">
        <v>5522.1156000000001</v>
      </c>
      <c r="E119" s="46">
        <v>6834.0564000000004</v>
      </c>
      <c r="F119" s="46">
        <v>6834.0564000000004</v>
      </c>
      <c r="G119" s="46">
        <v>7305.3792000000003</v>
      </c>
      <c r="H119" s="46">
        <v>7069.7124000000003</v>
      </c>
      <c r="I119" s="46">
        <v>7305.3792000000003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91026.873749999999</v>
      </c>
      <c r="P119" s="58"/>
      <c r="Q119" s="58"/>
      <c r="R119" s="58"/>
      <c r="S119" s="58"/>
      <c r="T119" s="58"/>
      <c r="U119" s="58"/>
      <c r="V119" s="58"/>
    </row>
    <row r="120" spans="1:22">
      <c r="A120" s="74">
        <v>1324</v>
      </c>
      <c r="B120" s="74" t="s">
        <v>215</v>
      </c>
      <c r="C120" s="46">
        <v>0</v>
      </c>
      <c r="D120" s="46">
        <v>0</v>
      </c>
      <c r="E120" s="46">
        <v>2000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2000</v>
      </c>
      <c r="P120" s="58"/>
      <c r="Q120" s="58"/>
      <c r="R120" s="58"/>
      <c r="S120" s="58"/>
      <c r="T120" s="58"/>
      <c r="U120" s="58"/>
      <c r="V120" s="58"/>
    </row>
    <row r="121" spans="1:22">
      <c r="A121" s="74">
        <v>1325</v>
      </c>
      <c r="B121" s="74" t="s">
        <v>216</v>
      </c>
      <c r="C121" s="46">
        <v>1601.0028000000002</v>
      </c>
      <c r="D121" s="46">
        <v>1497.7116000000001</v>
      </c>
      <c r="E121" s="46">
        <v>1858.4856</v>
      </c>
      <c r="F121" s="46">
        <v>1858.4856</v>
      </c>
      <c r="G121" s="46">
        <v>1986.66</v>
      </c>
      <c r="H121" s="46">
        <v>1922.5728000000001</v>
      </c>
      <c r="I121" s="46">
        <v>1986.66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22644.878400000001</v>
      </c>
      <c r="P121" s="58"/>
      <c r="Q121" s="58"/>
      <c r="R121" s="58"/>
      <c r="S121" s="58"/>
      <c r="T121" s="58"/>
      <c r="U121" s="58"/>
      <c r="V121" s="58"/>
    </row>
    <row r="122" spans="1:22">
      <c r="A122" s="82">
        <v>1332</v>
      </c>
      <c r="B122" s="82" t="s">
        <v>217</v>
      </c>
      <c r="C122" s="46">
        <v>1355.42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f t="shared" si="5"/>
        <v>1355.42</v>
      </c>
      <c r="P122" s="58"/>
      <c r="Q122" s="58"/>
      <c r="R122" s="58"/>
      <c r="S122" s="58"/>
      <c r="T122" s="58"/>
      <c r="U122" s="58"/>
      <c r="V122" s="58"/>
    </row>
    <row r="123" spans="1:22">
      <c r="A123" s="74">
        <v>1336</v>
      </c>
      <c r="B123" s="74" t="s">
        <v>218</v>
      </c>
      <c r="C123" s="46">
        <v>2803.2826999999997</v>
      </c>
      <c r="D123" s="46">
        <v>2803.2826999999997</v>
      </c>
      <c r="E123" s="46">
        <v>3365.2842142857153</v>
      </c>
      <c r="F123" s="44">
        <v>10904.666885714285</v>
      </c>
      <c r="G123" s="46">
        <v>4519.2718500000001</v>
      </c>
      <c r="H123" s="46">
        <v>0</v>
      </c>
      <c r="I123" s="46">
        <v>0</v>
      </c>
      <c r="J123" s="46">
        <v>0</v>
      </c>
      <c r="K123" s="46">
        <v>2803.2826999999997</v>
      </c>
      <c r="L123" s="46">
        <v>0</v>
      </c>
      <c r="M123" s="46">
        <v>4739.9791414405017</v>
      </c>
      <c r="N123" s="46">
        <v>4739.9791414405017</v>
      </c>
      <c r="O123" s="46">
        <f t="shared" si="5"/>
        <v>36679.029332881</v>
      </c>
      <c r="P123" s="58"/>
      <c r="Q123" s="58"/>
      <c r="R123" s="58"/>
      <c r="S123" s="58"/>
      <c r="T123" s="58"/>
      <c r="U123" s="58"/>
      <c r="V123" s="58"/>
    </row>
    <row r="124" spans="1:22">
      <c r="A124" s="74">
        <v>1337</v>
      </c>
      <c r="B124" s="74" t="s">
        <v>219</v>
      </c>
      <c r="C124" s="46">
        <v>0</v>
      </c>
      <c r="D124" s="46">
        <v>0</v>
      </c>
      <c r="E124" s="46">
        <v>0</v>
      </c>
      <c r="F124" s="46">
        <v>16648.269250000001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f t="shared" si="5"/>
        <v>16648.269250000001</v>
      </c>
      <c r="P124" s="58"/>
      <c r="Q124" s="58"/>
      <c r="R124" s="58"/>
      <c r="S124" s="58"/>
      <c r="T124" s="58"/>
      <c r="U124" s="58"/>
      <c r="V124" s="58"/>
    </row>
    <row r="125" spans="1:22">
      <c r="A125" s="74">
        <v>1411</v>
      </c>
      <c r="B125" s="74" t="s">
        <v>221</v>
      </c>
      <c r="C125" s="46">
        <v>7254.8868499999999</v>
      </c>
      <c r="D125" s="46">
        <v>6786.4879499999988</v>
      </c>
      <c r="E125" s="46">
        <v>7491.1962999999996</v>
      </c>
      <c r="F125" s="46">
        <v>9133.0927999999985</v>
      </c>
      <c r="G125" s="46">
        <v>8311.7119999999995</v>
      </c>
      <c r="H125" s="46">
        <v>8064.4832999999999</v>
      </c>
      <c r="I125" s="46">
        <v>6915.4194999999991</v>
      </c>
      <c r="J125" s="46">
        <v>7353.5650500000002</v>
      </c>
      <c r="K125" s="46">
        <v>6941.2453500000001</v>
      </c>
      <c r="L125" s="46">
        <v>7179.8369499999999</v>
      </c>
      <c r="M125" s="46">
        <v>7096.0337499999996</v>
      </c>
      <c r="N125" s="46">
        <v>7349.4655000000002</v>
      </c>
      <c r="O125" s="46">
        <f t="shared" si="5"/>
        <v>89877.425300000003</v>
      </c>
      <c r="P125" s="58"/>
      <c r="Q125" s="58"/>
      <c r="R125" s="58"/>
      <c r="S125" s="58"/>
      <c r="T125" s="58"/>
      <c r="U125" s="58"/>
      <c r="V125" s="58"/>
    </row>
    <row r="126" spans="1:22">
      <c r="A126" s="74">
        <v>1421</v>
      </c>
      <c r="B126" s="74" t="s">
        <v>222</v>
      </c>
      <c r="C126" s="46">
        <v>0</v>
      </c>
      <c r="D126" s="46">
        <v>8466.1112499999999</v>
      </c>
      <c r="E126" s="46">
        <v>0</v>
      </c>
      <c r="F126" s="46">
        <v>8466.1112499999999</v>
      </c>
      <c r="G126" s="46">
        <v>0</v>
      </c>
      <c r="H126" s="46">
        <v>8466.1112499999999</v>
      </c>
      <c r="I126" s="46">
        <v>0</v>
      </c>
      <c r="J126" s="46">
        <v>8466.1112499999999</v>
      </c>
      <c r="K126" s="46">
        <v>0</v>
      </c>
      <c r="L126" s="46">
        <v>8466.1112499999999</v>
      </c>
      <c r="M126" s="46">
        <v>0</v>
      </c>
      <c r="N126" s="46">
        <v>8466.1112499999999</v>
      </c>
      <c r="O126" s="46">
        <f t="shared" si="5"/>
        <v>50796.667500000003</v>
      </c>
      <c r="P126" s="58"/>
      <c r="Q126" s="58"/>
      <c r="R126" s="58"/>
      <c r="S126" s="58"/>
      <c r="T126" s="58"/>
      <c r="U126" s="58"/>
      <c r="V126" s="58"/>
    </row>
    <row r="127" spans="1:22">
      <c r="A127" s="74">
        <v>1431</v>
      </c>
      <c r="B127" s="74" t="s">
        <v>223</v>
      </c>
      <c r="C127" s="46">
        <v>0</v>
      </c>
      <c r="D127" s="46">
        <v>8720.09195</v>
      </c>
      <c r="E127" s="46">
        <v>0</v>
      </c>
      <c r="F127" s="46">
        <v>8720.09195</v>
      </c>
      <c r="G127" s="46">
        <v>0</v>
      </c>
      <c r="H127" s="46">
        <v>8720.09195</v>
      </c>
      <c r="I127" s="46">
        <v>0</v>
      </c>
      <c r="J127" s="46">
        <v>8720.09195</v>
      </c>
      <c r="K127" s="46">
        <v>0</v>
      </c>
      <c r="L127" s="46">
        <v>8720.09195</v>
      </c>
      <c r="M127" s="46">
        <v>0</v>
      </c>
      <c r="N127" s="46">
        <v>8720.09195</v>
      </c>
      <c r="O127" s="46">
        <f t="shared" si="5"/>
        <v>52320.551700000004</v>
      </c>
      <c r="P127" s="58"/>
      <c r="Q127" s="58"/>
      <c r="R127" s="58"/>
      <c r="S127" s="58"/>
      <c r="T127" s="58"/>
      <c r="U127" s="58"/>
      <c r="V127" s="58"/>
    </row>
    <row r="128" spans="1:22">
      <c r="A128" s="74">
        <v>1543</v>
      </c>
      <c r="B128" s="74" t="s">
        <v>224</v>
      </c>
      <c r="C128" s="46">
        <v>101.55</v>
      </c>
      <c r="D128" s="46">
        <v>500</v>
      </c>
      <c r="E128" s="46">
        <v>500</v>
      </c>
      <c r="F128" s="46">
        <v>500</v>
      </c>
      <c r="G128" s="46">
        <v>500</v>
      </c>
      <c r="H128" s="46">
        <v>500</v>
      </c>
      <c r="I128" s="46">
        <v>500</v>
      </c>
      <c r="J128" s="46">
        <v>500</v>
      </c>
      <c r="K128" s="46">
        <v>500</v>
      </c>
      <c r="L128" s="46">
        <v>500</v>
      </c>
      <c r="M128" s="46">
        <v>500</v>
      </c>
      <c r="N128" s="46">
        <v>500</v>
      </c>
      <c r="O128" s="46">
        <f t="shared" si="5"/>
        <v>5601.55</v>
      </c>
      <c r="P128" s="58"/>
      <c r="Q128" s="58"/>
      <c r="R128" s="58"/>
      <c r="S128" s="58"/>
      <c r="T128" s="58"/>
      <c r="U128" s="58"/>
      <c r="V128" s="58"/>
    </row>
    <row r="129" spans="1:22">
      <c r="A129" s="74">
        <v>1545</v>
      </c>
      <c r="B129" s="74" t="s">
        <v>225</v>
      </c>
      <c r="C129" s="46">
        <v>4624.9027999999998</v>
      </c>
      <c r="D129" s="46">
        <v>4624.9027999999998</v>
      </c>
      <c r="E129" s="46">
        <v>4624.9027999999998</v>
      </c>
      <c r="F129" s="46">
        <v>4624.9027999999998</v>
      </c>
      <c r="G129" s="46">
        <v>7399.8298999999997</v>
      </c>
      <c r="H129" s="46">
        <v>7399.8298999999997</v>
      </c>
      <c r="I129" s="46">
        <v>4624.9027999999998</v>
      </c>
      <c r="J129" s="46">
        <v>8263.3171779999993</v>
      </c>
      <c r="K129" s="46">
        <v>16753.5401155</v>
      </c>
      <c r="L129" s="46">
        <v>8839.27005775</v>
      </c>
      <c r="M129" s="46">
        <v>7345.6495635624997</v>
      </c>
      <c r="N129" s="46">
        <v>7345.6495635624997</v>
      </c>
      <c r="O129" s="46">
        <f t="shared" si="5"/>
        <v>86471.600278375001</v>
      </c>
      <c r="P129" s="58"/>
      <c r="Q129" s="58"/>
      <c r="R129" s="58"/>
      <c r="S129" s="58"/>
      <c r="T129" s="58"/>
      <c r="U129" s="58"/>
      <c r="V129" s="58"/>
    </row>
    <row r="130" spans="1:22">
      <c r="A130" s="74">
        <v>1547</v>
      </c>
      <c r="B130" s="74" t="s">
        <v>226</v>
      </c>
      <c r="C130" s="46">
        <v>6178.01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f t="shared" si="5"/>
        <v>6178.01</v>
      </c>
      <c r="P130" s="58"/>
      <c r="Q130" s="58"/>
      <c r="R130" s="58"/>
      <c r="S130" s="58"/>
      <c r="T130" s="58"/>
      <c r="U130" s="58"/>
      <c r="V130" s="58"/>
    </row>
    <row r="131" spans="1:22">
      <c r="A131" s="74">
        <v>1548</v>
      </c>
      <c r="B131" s="74" t="s">
        <v>227</v>
      </c>
      <c r="C131" s="46">
        <v>0</v>
      </c>
      <c r="D131" s="46">
        <v>0</v>
      </c>
      <c r="E131" s="46">
        <v>0</v>
      </c>
      <c r="F131" s="46">
        <v>0</v>
      </c>
      <c r="G131" s="46">
        <v>7134.9755500000001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5"/>
        <v>7134.9755500000001</v>
      </c>
      <c r="P131" s="58"/>
      <c r="Q131" s="58"/>
      <c r="R131" s="58"/>
      <c r="S131" s="58"/>
      <c r="T131" s="58"/>
      <c r="U131" s="58"/>
      <c r="V131" s="58"/>
    </row>
    <row r="132" spans="1:22">
      <c r="A132" s="74">
        <v>1592</v>
      </c>
      <c r="B132" s="74" t="s">
        <v>228</v>
      </c>
      <c r="C132" s="46">
        <v>5549.4139400000004</v>
      </c>
      <c r="D132" s="46">
        <v>5549.4139400000004</v>
      </c>
      <c r="E132" s="46">
        <v>6936.767425</v>
      </c>
      <c r="F132" s="46">
        <v>5549.4139400000004</v>
      </c>
      <c r="G132" s="46">
        <v>5549.4139400000004</v>
      </c>
      <c r="H132" s="46">
        <v>6936.767425</v>
      </c>
      <c r="I132" s="46">
        <v>5549.4139400000004</v>
      </c>
      <c r="J132" s="46">
        <v>6936.767425</v>
      </c>
      <c r="K132" s="46">
        <v>5549.4139400000004</v>
      </c>
      <c r="L132" s="46">
        <v>5549.4139400000004</v>
      </c>
      <c r="M132" s="46">
        <v>6936.767425</v>
      </c>
      <c r="N132" s="46">
        <v>5549.4139400000004</v>
      </c>
      <c r="O132" s="46">
        <f t="shared" si="5"/>
        <v>72142.381219999996</v>
      </c>
      <c r="P132" s="58"/>
      <c r="Q132" s="58"/>
      <c r="R132" s="58"/>
      <c r="S132" s="58"/>
      <c r="T132" s="58"/>
      <c r="U132" s="58"/>
      <c r="V132" s="58"/>
    </row>
    <row r="133" spans="1:22">
      <c r="A133" s="74">
        <v>1593</v>
      </c>
      <c r="B133" s="74" t="s">
        <v>229</v>
      </c>
      <c r="C133" s="46">
        <v>5549.4139400000004</v>
      </c>
      <c r="D133" s="46">
        <v>5549.4139400000004</v>
      </c>
      <c r="E133" s="46">
        <v>6936.767425</v>
      </c>
      <c r="F133" s="46">
        <v>5549.4139400000004</v>
      </c>
      <c r="G133" s="46">
        <v>5549.4139400000004</v>
      </c>
      <c r="H133" s="46">
        <v>6936.767425</v>
      </c>
      <c r="I133" s="46">
        <v>5549.4139400000004</v>
      </c>
      <c r="J133" s="46">
        <v>6936.767425</v>
      </c>
      <c r="K133" s="46">
        <v>5549.4139400000004</v>
      </c>
      <c r="L133" s="46">
        <v>5549.4139400000004</v>
      </c>
      <c r="M133" s="46">
        <v>6936.767425</v>
      </c>
      <c r="N133" s="46">
        <v>5549.4139400000004</v>
      </c>
      <c r="O133" s="46">
        <f t="shared" si="5"/>
        <v>72142.381219999996</v>
      </c>
      <c r="P133" s="58"/>
      <c r="Q133" s="58"/>
      <c r="R133" s="58"/>
      <c r="S133" s="58"/>
      <c r="T133" s="58"/>
      <c r="U133" s="58"/>
      <c r="V133" s="58"/>
    </row>
    <row r="134" spans="1:22">
      <c r="A134" s="74">
        <v>1612</v>
      </c>
      <c r="B134" s="74" t="s">
        <v>230</v>
      </c>
      <c r="C134" s="46">
        <v>1331.8593455999999</v>
      </c>
      <c r="D134" s="46">
        <v>1331.8593455999999</v>
      </c>
      <c r="E134" s="46">
        <v>1664.8241819999998</v>
      </c>
      <c r="F134" s="46">
        <v>1693.6255455999999</v>
      </c>
      <c r="G134" s="46">
        <v>1331.8593455999999</v>
      </c>
      <c r="H134" s="46">
        <v>1664.8241819999998</v>
      </c>
      <c r="I134" s="46">
        <v>1331.8593455999999</v>
      </c>
      <c r="J134" s="46">
        <v>1664.8241819999998</v>
      </c>
      <c r="K134" s="46">
        <v>1331.8593455999999</v>
      </c>
      <c r="L134" s="46">
        <v>1331.8593455999999</v>
      </c>
      <c r="M134" s="46">
        <v>1664.8241819999998</v>
      </c>
      <c r="N134" s="46">
        <v>1331.8593455999999</v>
      </c>
      <c r="O134" s="46">
        <f t="shared" si="5"/>
        <v>17675.937692799998</v>
      </c>
      <c r="P134" s="58"/>
      <c r="Q134" s="58"/>
      <c r="R134" s="58"/>
      <c r="S134" s="58"/>
      <c r="T134" s="58"/>
      <c r="U134" s="58"/>
      <c r="V134" s="58"/>
    </row>
    <row r="135" spans="1:22">
      <c r="A135" s="74">
        <v>2111</v>
      </c>
      <c r="B135" s="74" t="s">
        <v>231</v>
      </c>
      <c r="C135" s="46">
        <v>4272.32</v>
      </c>
      <c r="D135" s="46">
        <v>0</v>
      </c>
      <c r="E135" s="46">
        <v>1053.6099999999999</v>
      </c>
      <c r="F135" s="46">
        <v>0</v>
      </c>
      <c r="G135" s="46">
        <v>1890</v>
      </c>
      <c r="H135" s="46">
        <v>0</v>
      </c>
      <c r="I135" s="46">
        <v>1890</v>
      </c>
      <c r="J135" s="46">
        <v>0</v>
      </c>
      <c r="K135" s="46">
        <v>1800</v>
      </c>
      <c r="L135" s="46">
        <v>0</v>
      </c>
      <c r="M135" s="46">
        <v>1800</v>
      </c>
      <c r="N135" s="46">
        <v>0</v>
      </c>
      <c r="O135" s="46">
        <f t="shared" si="5"/>
        <v>12705.93</v>
      </c>
      <c r="P135" s="58"/>
      <c r="Q135" s="58"/>
      <c r="R135" s="58"/>
      <c r="S135" s="58"/>
      <c r="T135" s="58"/>
      <c r="U135" s="58"/>
      <c r="V135" s="58"/>
    </row>
    <row r="136" spans="1:22">
      <c r="A136" s="74">
        <v>2215</v>
      </c>
      <c r="B136" s="74" t="s">
        <v>235</v>
      </c>
      <c r="C136" s="46">
        <v>0</v>
      </c>
      <c r="D136" s="46">
        <v>315</v>
      </c>
      <c r="E136" s="46">
        <v>0</v>
      </c>
      <c r="F136" s="46">
        <v>315</v>
      </c>
      <c r="G136" s="46">
        <v>0</v>
      </c>
      <c r="H136" s="46">
        <v>0</v>
      </c>
      <c r="I136" s="46">
        <v>0</v>
      </c>
      <c r="J136" s="46">
        <v>0</v>
      </c>
      <c r="K136" s="46">
        <v>315</v>
      </c>
      <c r="L136" s="46">
        <v>0</v>
      </c>
      <c r="M136" s="46">
        <v>315</v>
      </c>
      <c r="N136" s="46">
        <v>0</v>
      </c>
      <c r="O136" s="46">
        <f t="shared" si="5"/>
        <v>1260</v>
      </c>
      <c r="P136" s="58"/>
      <c r="Q136" s="58"/>
      <c r="R136" s="58"/>
      <c r="S136" s="58"/>
      <c r="T136" s="58"/>
      <c r="U136" s="58"/>
      <c r="V136" s="58"/>
    </row>
    <row r="137" spans="1:22">
      <c r="A137" s="74">
        <v>2911</v>
      </c>
      <c r="B137" s="74" t="s">
        <v>243</v>
      </c>
      <c r="C137" s="46">
        <v>2000</v>
      </c>
      <c r="D137" s="46">
        <v>1000</v>
      </c>
      <c r="E137" s="46">
        <v>0</v>
      </c>
      <c r="F137" s="46">
        <v>1000</v>
      </c>
      <c r="G137" s="46">
        <v>0</v>
      </c>
      <c r="H137" s="46">
        <v>1000</v>
      </c>
      <c r="I137" s="46">
        <v>0</v>
      </c>
      <c r="J137" s="46">
        <v>1000</v>
      </c>
      <c r="K137" s="46">
        <v>0</v>
      </c>
      <c r="L137" s="46">
        <v>2000</v>
      </c>
      <c r="M137" s="46">
        <v>0</v>
      </c>
      <c r="N137" s="46">
        <v>1000</v>
      </c>
      <c r="O137" s="46">
        <f t="shared" si="5"/>
        <v>9000</v>
      </c>
      <c r="P137" s="58"/>
      <c r="Q137" s="58"/>
      <c r="R137" s="58"/>
      <c r="S137" s="58"/>
      <c r="T137" s="58"/>
      <c r="U137" s="58"/>
      <c r="V137" s="58"/>
    </row>
    <row r="138" spans="1:22">
      <c r="A138" s="74">
        <v>3142</v>
      </c>
      <c r="B138" s="74" t="s">
        <v>244</v>
      </c>
      <c r="C138" s="46">
        <v>1000</v>
      </c>
      <c r="D138" s="46">
        <v>1000</v>
      </c>
      <c r="E138" s="46">
        <v>1000</v>
      </c>
      <c r="F138" s="46">
        <v>1000</v>
      </c>
      <c r="G138" s="46">
        <v>1000</v>
      </c>
      <c r="H138" s="46">
        <v>1000</v>
      </c>
      <c r="I138" s="46">
        <v>1000</v>
      </c>
      <c r="J138" s="46">
        <v>1000</v>
      </c>
      <c r="K138" s="46">
        <v>1000</v>
      </c>
      <c r="L138" s="46">
        <v>1000</v>
      </c>
      <c r="M138" s="46">
        <v>1000</v>
      </c>
      <c r="N138" s="46">
        <v>1000</v>
      </c>
      <c r="O138" s="46">
        <f t="shared" si="5"/>
        <v>12000</v>
      </c>
      <c r="P138" s="58"/>
      <c r="Q138" s="58"/>
      <c r="R138" s="58"/>
      <c r="S138" s="58"/>
      <c r="T138" s="58"/>
      <c r="U138" s="58"/>
      <c r="V138" s="58"/>
    </row>
    <row r="139" spans="1:22">
      <c r="A139" s="74">
        <v>3272</v>
      </c>
      <c r="B139" s="74" t="s">
        <v>300</v>
      </c>
      <c r="C139" s="46">
        <v>0</v>
      </c>
      <c r="D139" s="46">
        <v>1260</v>
      </c>
      <c r="E139" s="46">
        <v>1330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f t="shared" si="5"/>
        <v>2590</v>
      </c>
      <c r="P139" s="58"/>
      <c r="Q139" s="58"/>
      <c r="R139" s="58"/>
      <c r="S139" s="58"/>
      <c r="T139" s="58"/>
      <c r="U139" s="58"/>
      <c r="V139" s="58"/>
    </row>
    <row r="140" spans="1:22">
      <c r="A140" s="74">
        <v>3341</v>
      </c>
      <c r="B140" s="74" t="s">
        <v>252</v>
      </c>
      <c r="C140" s="46">
        <v>0</v>
      </c>
      <c r="D140" s="46">
        <v>0</v>
      </c>
      <c r="E140" s="46">
        <v>0</v>
      </c>
      <c r="F140" s="46">
        <v>7000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7000</v>
      </c>
      <c r="P140" s="58"/>
      <c r="Q140" s="58"/>
      <c r="R140" s="58"/>
      <c r="S140" s="58"/>
      <c r="T140" s="58"/>
      <c r="U140" s="58"/>
      <c r="V140" s="58"/>
    </row>
    <row r="141" spans="1:22">
      <c r="A141" s="74">
        <v>3534</v>
      </c>
      <c r="B141" s="74" t="s">
        <v>265</v>
      </c>
      <c r="C141" s="46">
        <v>0</v>
      </c>
      <c r="D141" s="46">
        <v>600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600</v>
      </c>
      <c r="K141" s="46">
        <v>0</v>
      </c>
      <c r="L141" s="46">
        <v>0</v>
      </c>
      <c r="M141" s="46">
        <v>0</v>
      </c>
      <c r="N141" s="46">
        <v>0</v>
      </c>
      <c r="O141" s="46">
        <f t="shared" si="5"/>
        <v>1200</v>
      </c>
      <c r="P141" s="58"/>
      <c r="Q141" s="58"/>
      <c r="R141" s="58"/>
      <c r="S141" s="58"/>
      <c r="T141" s="58"/>
      <c r="U141" s="58"/>
      <c r="V141" s="58"/>
    </row>
    <row r="142" spans="1:22">
      <c r="A142" s="74">
        <v>3582</v>
      </c>
      <c r="B142" s="74" t="s">
        <v>266</v>
      </c>
      <c r="C142" s="46">
        <v>300</v>
      </c>
      <c r="D142" s="46">
        <v>300</v>
      </c>
      <c r="E142" s="46">
        <v>300</v>
      </c>
      <c r="F142" s="46">
        <v>300</v>
      </c>
      <c r="G142" s="46">
        <v>300</v>
      </c>
      <c r="H142" s="46">
        <v>300</v>
      </c>
      <c r="I142" s="46">
        <v>300</v>
      </c>
      <c r="J142" s="46">
        <v>300</v>
      </c>
      <c r="K142" s="46">
        <v>300</v>
      </c>
      <c r="L142" s="46">
        <v>300</v>
      </c>
      <c r="M142" s="46">
        <v>300</v>
      </c>
      <c r="N142" s="46">
        <v>300</v>
      </c>
      <c r="O142" s="46">
        <f t="shared" si="5"/>
        <v>3600</v>
      </c>
      <c r="P142" s="58"/>
      <c r="Q142" s="58"/>
      <c r="R142" s="58"/>
      <c r="S142" s="58"/>
      <c r="T142" s="58"/>
      <c r="U142" s="58"/>
      <c r="V142" s="58"/>
    </row>
    <row r="143" spans="1:22">
      <c r="A143" s="74">
        <v>3791</v>
      </c>
      <c r="B143" s="74" t="s">
        <v>267</v>
      </c>
      <c r="C143" s="46">
        <v>0</v>
      </c>
      <c r="D143" s="46">
        <v>2000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2000</v>
      </c>
      <c r="L143" s="46">
        <v>2000</v>
      </c>
      <c r="M143" s="46">
        <v>0</v>
      </c>
      <c r="N143" s="46">
        <v>0</v>
      </c>
      <c r="O143" s="46">
        <f t="shared" si="5"/>
        <v>6000</v>
      </c>
      <c r="P143" s="58"/>
      <c r="Q143" s="58"/>
      <c r="R143" s="58"/>
      <c r="S143" s="58"/>
      <c r="T143" s="58"/>
      <c r="U143" s="58"/>
      <c r="V143" s="58"/>
    </row>
    <row r="144" spans="1:22">
      <c r="A144" s="74">
        <v>3841</v>
      </c>
      <c r="B144" s="74" t="s">
        <v>301</v>
      </c>
      <c r="C144" s="46">
        <v>0</v>
      </c>
      <c r="D144" s="46">
        <v>15000</v>
      </c>
      <c r="E144" s="46">
        <v>15000</v>
      </c>
      <c r="F144" s="46">
        <v>0</v>
      </c>
      <c r="G144" s="46">
        <v>15000</v>
      </c>
      <c r="H144" s="46">
        <v>3613.33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48613.33</v>
      </c>
      <c r="P144" s="58"/>
      <c r="Q144" s="58"/>
      <c r="R144" s="58"/>
      <c r="S144" s="58"/>
      <c r="T144" s="58"/>
      <c r="U144" s="58"/>
      <c r="V144" s="58"/>
    </row>
    <row r="145" spans="1:22">
      <c r="A145" s="74">
        <v>3856</v>
      </c>
      <c r="B145" s="74" t="s">
        <v>270</v>
      </c>
      <c r="C145" s="46">
        <v>1500</v>
      </c>
      <c r="D145" s="46">
        <v>0</v>
      </c>
      <c r="E145" s="46">
        <v>0</v>
      </c>
      <c r="F145" s="46">
        <v>0</v>
      </c>
      <c r="G145" s="46">
        <v>0</v>
      </c>
      <c r="H145" s="46">
        <v>500</v>
      </c>
      <c r="I145" s="46">
        <v>0</v>
      </c>
      <c r="J145" s="46">
        <v>0</v>
      </c>
      <c r="K145" s="46">
        <v>0</v>
      </c>
      <c r="L145" s="46">
        <v>500</v>
      </c>
      <c r="M145" s="46">
        <v>0</v>
      </c>
      <c r="N145" s="46">
        <v>0</v>
      </c>
      <c r="O145" s="46">
        <f t="shared" si="5"/>
        <v>2500</v>
      </c>
      <c r="P145" s="58"/>
      <c r="Q145" s="58"/>
      <c r="R145" s="58"/>
      <c r="S145" s="58"/>
      <c r="T145" s="58"/>
      <c r="U145" s="58"/>
      <c r="V145" s="58"/>
    </row>
    <row r="146" spans="1:22">
      <c r="A146" s="74">
        <v>3857</v>
      </c>
      <c r="B146" s="74" t="s">
        <v>271</v>
      </c>
      <c r="C146" s="46">
        <v>2000</v>
      </c>
      <c r="D146" s="46">
        <v>500</v>
      </c>
      <c r="E146" s="46">
        <v>0</v>
      </c>
      <c r="F146" s="46">
        <v>0</v>
      </c>
      <c r="G146" s="46">
        <v>2500</v>
      </c>
      <c r="H146" s="46">
        <v>0</v>
      </c>
      <c r="I146" s="46">
        <v>0</v>
      </c>
      <c r="J146" s="46">
        <v>0</v>
      </c>
      <c r="K146" s="46">
        <v>500</v>
      </c>
      <c r="L146" s="46">
        <v>0</v>
      </c>
      <c r="M146" s="46">
        <v>500</v>
      </c>
      <c r="N146" s="46">
        <v>0</v>
      </c>
      <c r="O146" s="46">
        <f t="shared" si="5"/>
        <v>6000</v>
      </c>
      <c r="P146" s="58"/>
      <c r="Q146" s="58"/>
      <c r="R146" s="58"/>
      <c r="S146" s="58"/>
      <c r="T146" s="58"/>
      <c r="U146" s="58"/>
      <c r="V146" s="58"/>
    </row>
    <row r="147" spans="1:22">
      <c r="A147" s="74">
        <v>3858</v>
      </c>
      <c r="B147" s="74" t="s">
        <v>272</v>
      </c>
      <c r="C147" s="46">
        <v>0</v>
      </c>
      <c r="D147" s="46">
        <v>150</v>
      </c>
      <c r="E147" s="46">
        <v>150</v>
      </c>
      <c r="F147" s="46">
        <v>0</v>
      </c>
      <c r="G147" s="46">
        <v>0</v>
      </c>
      <c r="H147" s="46">
        <v>0</v>
      </c>
      <c r="I147" s="46">
        <v>150</v>
      </c>
      <c r="J147" s="46">
        <v>0</v>
      </c>
      <c r="K147" s="46">
        <v>0</v>
      </c>
      <c r="L147" s="46">
        <v>0</v>
      </c>
      <c r="M147" s="46">
        <v>150</v>
      </c>
      <c r="N147" s="46">
        <v>0</v>
      </c>
      <c r="O147" s="46">
        <f t="shared" si="5"/>
        <v>600</v>
      </c>
      <c r="P147" s="58"/>
      <c r="Q147" s="58"/>
      <c r="R147" s="58"/>
      <c r="S147" s="58"/>
      <c r="T147" s="58"/>
      <c r="U147" s="58"/>
      <c r="V147" s="58"/>
    </row>
    <row r="148" spans="1:22">
      <c r="A148" s="74">
        <v>5152</v>
      </c>
      <c r="B148" s="74" t="s">
        <v>274</v>
      </c>
      <c r="C148" s="46">
        <v>0</v>
      </c>
      <c r="D148" s="46">
        <v>15000</v>
      </c>
      <c r="E148" s="46">
        <v>0</v>
      </c>
      <c r="F148" s="46">
        <v>2000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f t="shared" si="5"/>
        <v>17000</v>
      </c>
      <c r="P148" s="58"/>
      <c r="Q148" s="58"/>
      <c r="R148" s="58"/>
      <c r="S148" s="58"/>
      <c r="T148" s="58"/>
      <c r="U148" s="58"/>
      <c r="V148" s="58"/>
    </row>
    <row r="149" spans="1:22">
      <c r="A149" s="74">
        <v>5671</v>
      </c>
      <c r="B149" s="74" t="s">
        <v>294</v>
      </c>
      <c r="C149" s="46">
        <v>3000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f t="shared" si="5"/>
        <v>3000</v>
      </c>
      <c r="P149" s="58"/>
      <c r="Q149" s="58"/>
      <c r="R149" s="58"/>
      <c r="S149" s="58"/>
      <c r="T149" s="58"/>
      <c r="U149" s="58"/>
      <c r="V149" s="58"/>
    </row>
    <row r="150" spans="1:22" ht="39">
      <c r="A150" s="74" t="s">
        <v>303</v>
      </c>
      <c r="B150" s="74" t="s">
        <v>45</v>
      </c>
      <c r="C150" s="44">
        <f t="shared" ref="C150:O150" si="6">SUM(C117:C149)</f>
        <v>113206.51126059997</v>
      </c>
      <c r="D150" s="44">
        <f t="shared" si="6"/>
        <v>145357.88396059998</v>
      </c>
      <c r="E150" s="44">
        <f t="shared" si="6"/>
        <v>132147.7604525357</v>
      </c>
      <c r="F150" s="44">
        <f t="shared" si="6"/>
        <v>167519.14099631427</v>
      </c>
      <c r="G150" s="44">
        <f t="shared" si="6"/>
        <v>127160.00861059999</v>
      </c>
      <c r="H150" s="44">
        <f t="shared" si="6"/>
        <v>135196.35673824998</v>
      </c>
      <c r="I150" s="44">
        <f t="shared" si="6"/>
        <v>93984.54161059999</v>
      </c>
      <c r="J150" s="44">
        <f t="shared" si="6"/>
        <v>132135.34976625</v>
      </c>
      <c r="K150" s="44">
        <f t="shared" si="6"/>
        <v>111517.28747609998</v>
      </c>
      <c r="L150" s="44">
        <f t="shared" si="6"/>
        <v>118109.52951834998</v>
      </c>
      <c r="M150" s="44">
        <f t="shared" si="6"/>
        <v>119678.92679325301</v>
      </c>
      <c r="N150" s="44">
        <f t="shared" si="6"/>
        <v>125751.839265603</v>
      </c>
      <c r="O150" s="44">
        <f t="shared" si="6"/>
        <v>1521765.1364490564</v>
      </c>
      <c r="P150" s="58"/>
      <c r="Q150" s="58"/>
      <c r="R150" s="58"/>
      <c r="S150" s="58"/>
      <c r="T150" s="58"/>
      <c r="U150" s="58"/>
      <c r="V150" s="58"/>
    </row>
    <row r="151" spans="1:22">
      <c r="A151" s="73"/>
      <c r="C151" s="46"/>
      <c r="D151" s="46"/>
      <c r="E151" s="46"/>
      <c r="J151" s="46"/>
      <c r="K151" s="46"/>
      <c r="L151" s="46"/>
      <c r="M151" s="46"/>
      <c r="N151" s="46"/>
      <c r="O151" s="46"/>
      <c r="P151" s="58"/>
      <c r="Q151" s="58"/>
      <c r="R151" s="58"/>
      <c r="S151" s="58"/>
      <c r="T151" s="58"/>
      <c r="U151" s="58"/>
      <c r="V151" s="58"/>
    </row>
    <row r="152" spans="1:22">
      <c r="A152" s="40">
        <v>400</v>
      </c>
      <c r="B152" s="40" t="s">
        <v>304</v>
      </c>
      <c r="C152" s="47"/>
      <c r="D152" s="47"/>
      <c r="E152" s="47"/>
      <c r="F152" s="73"/>
      <c r="G152" s="73"/>
      <c r="H152" s="73"/>
      <c r="I152" s="73"/>
      <c r="J152" s="46"/>
      <c r="K152" s="46"/>
      <c r="L152" s="46"/>
      <c r="M152" s="46"/>
      <c r="N152" s="46"/>
      <c r="O152" s="46"/>
      <c r="P152" s="58"/>
      <c r="Q152" s="58"/>
      <c r="R152" s="58"/>
      <c r="S152" s="58"/>
      <c r="T152" s="58"/>
      <c r="U152" s="58"/>
      <c r="V152" s="58"/>
    </row>
    <row r="153" spans="1:22">
      <c r="A153" s="74">
        <v>1564</v>
      </c>
      <c r="B153" s="74" t="s">
        <v>307</v>
      </c>
      <c r="C153" s="46">
        <v>0</v>
      </c>
      <c r="D153" s="46">
        <v>8000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8000</v>
      </c>
      <c r="L153" s="46">
        <v>0</v>
      </c>
      <c r="M153" s="46">
        <v>0</v>
      </c>
      <c r="N153" s="46">
        <v>0</v>
      </c>
      <c r="O153" s="46">
        <f t="shared" ref="O153:O188" si="7">SUM(C153:N153)</f>
        <v>16000</v>
      </c>
      <c r="P153" s="58"/>
      <c r="Q153" s="58"/>
      <c r="R153" s="58"/>
      <c r="S153" s="58"/>
      <c r="T153" s="58"/>
      <c r="U153" s="58"/>
      <c r="V153" s="58"/>
    </row>
    <row r="154" spans="1:22">
      <c r="A154" s="74">
        <v>2161</v>
      </c>
      <c r="B154" s="74" t="s">
        <v>232</v>
      </c>
      <c r="C154" s="46">
        <v>19420.1041</v>
      </c>
      <c r="D154" s="46">
        <v>15911.916500000001</v>
      </c>
      <c r="E154" s="46">
        <v>40009.664700000001</v>
      </c>
      <c r="F154" s="46">
        <v>13438.097900000001</v>
      </c>
      <c r="G154" s="46">
        <v>23484.937800000003</v>
      </c>
      <c r="H154" s="46">
        <v>30652.204399999999</v>
      </c>
      <c r="I154" s="46">
        <v>32838.096700000002</v>
      </c>
      <c r="J154" s="46">
        <v>42284.302800000005</v>
      </c>
      <c r="K154" s="46">
        <v>25930.721500253723</v>
      </c>
      <c r="L154" s="46">
        <v>26199.789521488412</v>
      </c>
      <c r="M154" s="46">
        <v>26274.434056016151</v>
      </c>
      <c r="N154" s="46">
        <v>25198.55107114364</v>
      </c>
      <c r="O154" s="46">
        <f t="shared" si="7"/>
        <v>321642.82104890194</v>
      </c>
      <c r="P154" s="58"/>
      <c r="Q154" s="58"/>
      <c r="R154" s="58"/>
      <c r="S154" s="58"/>
      <c r="T154" s="58"/>
      <c r="U154" s="58"/>
      <c r="V154" s="58"/>
    </row>
    <row r="155" spans="1:22">
      <c r="A155" s="74">
        <v>2213</v>
      </c>
      <c r="B155" s="74" t="s">
        <v>233</v>
      </c>
      <c r="C155" s="46">
        <v>0</v>
      </c>
      <c r="D155" s="46">
        <v>0</v>
      </c>
      <c r="E155" s="46">
        <v>35000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f t="shared" si="7"/>
        <v>35000</v>
      </c>
      <c r="P155" s="58"/>
      <c r="Q155" s="58"/>
      <c r="R155" s="58"/>
      <c r="S155" s="58"/>
      <c r="T155" s="58"/>
      <c r="U155" s="58"/>
      <c r="V155" s="58"/>
    </row>
    <row r="156" spans="1:22">
      <c r="A156" s="74">
        <v>2222</v>
      </c>
      <c r="B156" s="74" t="s">
        <v>308</v>
      </c>
      <c r="C156" s="46">
        <v>165000</v>
      </c>
      <c r="D156" s="46">
        <v>165000</v>
      </c>
      <c r="E156" s="46">
        <v>165000</v>
      </c>
      <c r="F156" s="46">
        <v>165000</v>
      </c>
      <c r="G156" s="46">
        <v>165000</v>
      </c>
      <c r="H156" s="46">
        <v>165000</v>
      </c>
      <c r="I156" s="46">
        <v>165000</v>
      </c>
      <c r="J156" s="46">
        <v>165000</v>
      </c>
      <c r="K156" s="46">
        <v>165000</v>
      </c>
      <c r="L156" s="46">
        <v>165000</v>
      </c>
      <c r="M156" s="46">
        <v>165000</v>
      </c>
      <c r="N156" s="46">
        <v>165000</v>
      </c>
      <c r="O156" s="46">
        <f t="shared" si="7"/>
        <v>1980000</v>
      </c>
      <c r="P156" s="58"/>
      <c r="Q156" s="58"/>
      <c r="R156" s="58"/>
      <c r="S156" s="58"/>
      <c r="T156" s="58"/>
      <c r="U156" s="58"/>
      <c r="V156" s="58"/>
    </row>
    <row r="157" spans="1:22">
      <c r="A157" s="74">
        <v>2223</v>
      </c>
      <c r="B157" s="74" t="s">
        <v>309</v>
      </c>
      <c r="C157" s="46">
        <v>64500</v>
      </c>
      <c r="D157" s="46">
        <v>64500</v>
      </c>
      <c r="E157" s="46">
        <v>64500</v>
      </c>
      <c r="F157" s="46">
        <v>64500</v>
      </c>
      <c r="G157" s="46">
        <v>64500</v>
      </c>
      <c r="H157" s="46">
        <v>64500</v>
      </c>
      <c r="I157" s="46">
        <v>64500</v>
      </c>
      <c r="J157" s="46">
        <v>64500</v>
      </c>
      <c r="K157" s="46">
        <v>64500</v>
      </c>
      <c r="L157" s="46">
        <v>64500</v>
      </c>
      <c r="M157" s="46">
        <v>64500</v>
      </c>
      <c r="N157" s="46">
        <v>64500</v>
      </c>
      <c r="O157" s="46">
        <f t="shared" si="7"/>
        <v>774000</v>
      </c>
      <c r="P157" s="58"/>
      <c r="Q157" s="58"/>
      <c r="R157" s="58"/>
      <c r="S157" s="58"/>
      <c r="T157" s="58"/>
      <c r="U157" s="58"/>
      <c r="V157" s="58"/>
    </row>
    <row r="158" spans="1:22">
      <c r="A158" s="74">
        <v>2224</v>
      </c>
      <c r="B158" s="74" t="s">
        <v>310</v>
      </c>
      <c r="C158" s="46">
        <v>152000</v>
      </c>
      <c r="D158" s="46">
        <v>152000</v>
      </c>
      <c r="E158" s="46">
        <v>152000</v>
      </c>
      <c r="F158" s="46">
        <v>152000</v>
      </c>
      <c r="G158" s="46">
        <v>152000</v>
      </c>
      <c r="H158" s="46">
        <v>152000</v>
      </c>
      <c r="I158" s="46">
        <v>152000</v>
      </c>
      <c r="J158" s="46">
        <v>152000</v>
      </c>
      <c r="K158" s="46">
        <v>152000</v>
      </c>
      <c r="L158" s="46">
        <v>152000</v>
      </c>
      <c r="M158" s="46">
        <v>152000</v>
      </c>
      <c r="N158" s="46">
        <v>152000</v>
      </c>
      <c r="O158" s="46">
        <f t="shared" si="7"/>
        <v>1824000</v>
      </c>
      <c r="P158" s="58"/>
      <c r="Q158" s="58"/>
      <c r="R158" s="58"/>
      <c r="S158" s="58"/>
      <c r="T158" s="58"/>
      <c r="U158" s="58"/>
      <c r="V158" s="58"/>
    </row>
    <row r="159" spans="1:22">
      <c r="A159" s="74">
        <v>2225</v>
      </c>
      <c r="B159" s="74" t="s">
        <v>311</v>
      </c>
      <c r="C159" s="46">
        <v>250000</v>
      </c>
      <c r="D159" s="46">
        <v>250000</v>
      </c>
      <c r="E159" s="46">
        <v>250000</v>
      </c>
      <c r="F159" s="46">
        <v>250000</v>
      </c>
      <c r="G159" s="46">
        <v>250000</v>
      </c>
      <c r="H159" s="46">
        <v>250000</v>
      </c>
      <c r="I159" s="46">
        <v>250000</v>
      </c>
      <c r="J159" s="46">
        <v>250000</v>
      </c>
      <c r="K159" s="46">
        <v>250000</v>
      </c>
      <c r="L159" s="46">
        <v>250000</v>
      </c>
      <c r="M159" s="46">
        <v>250000</v>
      </c>
      <c r="N159" s="46">
        <v>250000</v>
      </c>
      <c r="O159" s="46">
        <f t="shared" si="7"/>
        <v>3000000</v>
      </c>
      <c r="P159" s="58"/>
      <c r="Q159" s="58"/>
      <c r="R159" s="58"/>
      <c r="S159" s="58"/>
      <c r="T159" s="58"/>
      <c r="U159" s="58"/>
      <c r="V159" s="58"/>
    </row>
    <row r="160" spans="1:22">
      <c r="A160" s="74">
        <v>2226</v>
      </c>
      <c r="B160" s="74" t="s">
        <v>312</v>
      </c>
      <c r="C160" s="46">
        <v>3500</v>
      </c>
      <c r="D160" s="46">
        <v>3500</v>
      </c>
      <c r="E160" s="46">
        <v>3500</v>
      </c>
      <c r="F160" s="46">
        <v>3500</v>
      </c>
      <c r="G160" s="46">
        <v>3500</v>
      </c>
      <c r="H160" s="46">
        <v>3500</v>
      </c>
      <c r="I160" s="46">
        <v>3500</v>
      </c>
      <c r="J160" s="46">
        <v>3500</v>
      </c>
      <c r="K160" s="46">
        <v>3500</v>
      </c>
      <c r="L160" s="46">
        <v>3500</v>
      </c>
      <c r="M160" s="46">
        <v>3500</v>
      </c>
      <c r="N160" s="46">
        <v>3500</v>
      </c>
      <c r="O160" s="46">
        <f t="shared" si="7"/>
        <v>42000</v>
      </c>
      <c r="P160" s="58"/>
      <c r="Q160" s="58"/>
      <c r="R160" s="58"/>
      <c r="S160" s="58"/>
      <c r="T160" s="58"/>
      <c r="U160" s="58"/>
      <c r="V160" s="58"/>
    </row>
    <row r="161" spans="1:22">
      <c r="A161" s="74">
        <v>2386</v>
      </c>
      <c r="B161" s="74" t="s">
        <v>313</v>
      </c>
      <c r="C161" s="46">
        <v>89076.004499999995</v>
      </c>
      <c r="D161" s="46">
        <v>320117.99400000006</v>
      </c>
      <c r="E161" s="46">
        <v>158949</v>
      </c>
      <c r="F161" s="46">
        <v>137028.43350000001</v>
      </c>
      <c r="G161" s="46">
        <v>165236.46300000002</v>
      </c>
      <c r="H161" s="46">
        <v>149717.80950000003</v>
      </c>
      <c r="I161" s="46">
        <v>190198.51200000002</v>
      </c>
      <c r="J161" s="46">
        <v>324895.97700000001</v>
      </c>
      <c r="K161" s="46">
        <v>187733.8155</v>
      </c>
      <c r="L161" s="46">
        <v>97020</v>
      </c>
      <c r="M161" s="46">
        <v>120303.56100000002</v>
      </c>
      <c r="N161" s="46">
        <v>117521.65950000001</v>
      </c>
      <c r="O161" s="46">
        <f t="shared" si="7"/>
        <v>2057799.2295000001</v>
      </c>
      <c r="P161" s="58"/>
      <c r="Q161" s="58"/>
      <c r="R161" s="58"/>
      <c r="S161" s="58"/>
      <c r="T161" s="58"/>
      <c r="U161" s="58"/>
      <c r="V161" s="58"/>
    </row>
    <row r="162" spans="1:22">
      <c r="A162" s="74">
        <v>2387</v>
      </c>
      <c r="B162" s="74" t="s">
        <v>314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3675</v>
      </c>
      <c r="O162" s="46">
        <f t="shared" si="7"/>
        <v>3675</v>
      </c>
      <c r="P162" s="58"/>
      <c r="Q162" s="58"/>
      <c r="R162" s="58"/>
      <c r="S162" s="58"/>
      <c r="T162" s="58"/>
      <c r="U162" s="58"/>
      <c r="V162" s="58"/>
    </row>
    <row r="163" spans="1:22">
      <c r="A163" s="74">
        <v>2388</v>
      </c>
      <c r="B163" s="74" t="s">
        <v>315</v>
      </c>
      <c r="C163" s="46">
        <v>0</v>
      </c>
      <c r="D163" s="46">
        <v>0</v>
      </c>
      <c r="E163" s="46">
        <v>5000</v>
      </c>
      <c r="F163" s="46">
        <v>34898</v>
      </c>
      <c r="G163" s="46">
        <v>3500</v>
      </c>
      <c r="H163" s="46">
        <v>6000</v>
      </c>
      <c r="I163" s="46">
        <v>10000</v>
      </c>
      <c r="J163" s="46">
        <v>4500</v>
      </c>
      <c r="K163" s="46">
        <v>3000</v>
      </c>
      <c r="L163" s="46">
        <v>6000</v>
      </c>
      <c r="M163" s="46">
        <v>0</v>
      </c>
      <c r="N163" s="46">
        <v>3000</v>
      </c>
      <c r="O163" s="46">
        <f t="shared" si="7"/>
        <v>75898</v>
      </c>
      <c r="P163" s="58"/>
      <c r="Q163" s="58"/>
      <c r="R163" s="58"/>
      <c r="S163" s="58"/>
      <c r="T163" s="58"/>
      <c r="U163" s="58"/>
      <c r="V163" s="58"/>
    </row>
    <row r="164" spans="1:22">
      <c r="A164" s="74">
        <v>2612</v>
      </c>
      <c r="B164" s="74" t="s">
        <v>316</v>
      </c>
      <c r="C164" s="46">
        <f>34333.2*1.2</f>
        <v>41199.839999999997</v>
      </c>
      <c r="D164" s="46">
        <f>29841.933*1.2</f>
        <v>35810.319600000003</v>
      </c>
      <c r="E164" s="46">
        <f>40621.405*1.2</f>
        <v>48745.685999999994</v>
      </c>
      <c r="F164" s="46">
        <f>26294.367*1.2</f>
        <v>31553.240399999995</v>
      </c>
      <c r="G164" s="46">
        <f>40833.859*1.2</f>
        <v>49000.630799999992</v>
      </c>
      <c r="H164" s="46">
        <f>38792.743*1.2</f>
        <v>46551.291600000004</v>
      </c>
      <c r="I164" s="46">
        <f>37792.48*1.2</f>
        <v>45350.976000000002</v>
      </c>
      <c r="J164" s="46">
        <f>36692.3479999999*1.2</f>
        <v>44030.817599999886</v>
      </c>
      <c r="K164" s="46">
        <f>31978.3833294719*1.2</f>
        <v>38374.059995366282</v>
      </c>
      <c r="L164" s="46">
        <f>30169.751323106*1.2</f>
        <v>36203.701587727199</v>
      </c>
      <c r="M164" s="46">
        <f>31245.2009903431*1.2</f>
        <v>37494.241188411717</v>
      </c>
      <c r="N164" s="46">
        <f>19992.2783920587*1.2</f>
        <v>23990.734070470437</v>
      </c>
      <c r="O164" s="46">
        <f t="shared" si="7"/>
        <v>478305.5388419755</v>
      </c>
      <c r="P164" s="58"/>
      <c r="Q164" s="58"/>
      <c r="R164" s="58"/>
      <c r="S164" s="58"/>
      <c r="T164" s="58"/>
      <c r="U164" s="58"/>
      <c r="V164" s="58"/>
    </row>
    <row r="165" spans="1:22">
      <c r="A165" s="74">
        <v>2712</v>
      </c>
      <c r="B165" s="74" t="s">
        <v>317</v>
      </c>
      <c r="C165" s="46">
        <v>18188.8</v>
      </c>
      <c r="D165" s="46">
        <v>0</v>
      </c>
      <c r="E165" s="46">
        <v>204750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4200</v>
      </c>
      <c r="L165" s="46">
        <v>0</v>
      </c>
      <c r="M165" s="46">
        <v>0</v>
      </c>
      <c r="N165" s="46">
        <v>0</v>
      </c>
      <c r="O165" s="46">
        <f t="shared" si="7"/>
        <v>227138.8</v>
      </c>
      <c r="P165" s="58"/>
      <c r="Q165" s="58"/>
      <c r="R165" s="58"/>
      <c r="S165" s="58"/>
      <c r="T165" s="58"/>
      <c r="U165" s="58"/>
      <c r="V165" s="58"/>
    </row>
    <row r="166" spans="1:22">
      <c r="A166" s="74">
        <v>3111</v>
      </c>
      <c r="B166" s="74" t="s">
        <v>318</v>
      </c>
      <c r="C166" s="46">
        <f>90000+13568</f>
        <v>103568</v>
      </c>
      <c r="D166" s="46">
        <v>100000</v>
      </c>
      <c r="E166" s="46">
        <v>100000</v>
      </c>
      <c r="F166" s="46">
        <v>100000</v>
      </c>
      <c r="G166" s="46">
        <v>100000</v>
      </c>
      <c r="H166" s="46">
        <v>100000</v>
      </c>
      <c r="I166" s="46">
        <v>100000</v>
      </c>
      <c r="J166" s="46">
        <v>100000</v>
      </c>
      <c r="K166" s="46">
        <v>100000</v>
      </c>
      <c r="L166" s="46">
        <v>100000</v>
      </c>
      <c r="M166" s="46">
        <v>100000</v>
      </c>
      <c r="N166" s="46">
        <v>100000</v>
      </c>
      <c r="O166" s="46">
        <f t="shared" si="7"/>
        <v>1203568</v>
      </c>
      <c r="P166" s="58"/>
      <c r="Q166" s="58"/>
      <c r="R166" s="58"/>
      <c r="S166" s="58"/>
      <c r="T166" s="58"/>
      <c r="U166" s="58"/>
      <c r="V166" s="58"/>
    </row>
    <row r="167" spans="1:22">
      <c r="A167" s="74">
        <v>3162</v>
      </c>
      <c r="B167" s="74" t="s">
        <v>319</v>
      </c>
      <c r="C167" s="46">
        <v>0</v>
      </c>
      <c r="D167" s="46">
        <v>0</v>
      </c>
      <c r="E167" s="46">
        <v>0</v>
      </c>
      <c r="F167" s="46">
        <v>9500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f t="shared" si="7"/>
        <v>9500</v>
      </c>
      <c r="P167" s="58"/>
      <c r="Q167" s="58"/>
      <c r="R167" s="58"/>
      <c r="S167" s="58"/>
      <c r="T167" s="58"/>
      <c r="U167" s="58"/>
      <c r="V167" s="58"/>
    </row>
    <row r="168" spans="1:22" ht="26.25">
      <c r="A168" s="74">
        <v>3261</v>
      </c>
      <c r="B168" s="74" t="s">
        <v>352</v>
      </c>
      <c r="C168" s="46">
        <v>197200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208800</v>
      </c>
      <c r="L168" s="46">
        <v>104400</v>
      </c>
      <c r="M168" s="46">
        <v>104400</v>
      </c>
      <c r="N168" s="46">
        <v>104400</v>
      </c>
      <c r="O168" s="46">
        <f t="shared" si="7"/>
        <v>719200</v>
      </c>
      <c r="P168" s="58"/>
      <c r="Q168" s="58"/>
      <c r="R168" s="58"/>
      <c r="S168" s="58"/>
      <c r="T168" s="58"/>
      <c r="U168" s="58"/>
      <c r="V168" s="58"/>
    </row>
    <row r="169" spans="1:22">
      <c r="A169" s="74">
        <v>3273</v>
      </c>
      <c r="B169" s="74" t="s">
        <v>321</v>
      </c>
      <c r="C169" s="46">
        <v>0</v>
      </c>
      <c r="D169" s="46">
        <v>0</v>
      </c>
      <c r="E169" s="46">
        <v>0</v>
      </c>
      <c r="F169" s="46">
        <v>0</v>
      </c>
      <c r="G169" s="46">
        <v>121777.03650000002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>
        <f t="shared" si="7"/>
        <v>121777.03650000002</v>
      </c>
      <c r="P169" s="58"/>
      <c r="Q169" s="58"/>
      <c r="R169" s="58"/>
      <c r="S169" s="58"/>
      <c r="T169" s="58"/>
      <c r="U169" s="58"/>
      <c r="V169" s="58"/>
    </row>
    <row r="170" spans="1:22">
      <c r="A170" s="74">
        <v>3341</v>
      </c>
      <c r="B170" s="74" t="s">
        <v>252</v>
      </c>
      <c r="C170" s="46">
        <f t="shared" ref="C170:N170" si="8">2200+29000</f>
        <v>31200</v>
      </c>
      <c r="D170" s="46">
        <f t="shared" si="8"/>
        <v>31200</v>
      </c>
      <c r="E170" s="46">
        <f t="shared" si="8"/>
        <v>31200</v>
      </c>
      <c r="F170" s="46">
        <f t="shared" si="8"/>
        <v>31200</v>
      </c>
      <c r="G170" s="46">
        <f t="shared" si="8"/>
        <v>31200</v>
      </c>
      <c r="H170" s="46">
        <f t="shared" si="8"/>
        <v>31200</v>
      </c>
      <c r="I170" s="46">
        <f t="shared" si="8"/>
        <v>31200</v>
      </c>
      <c r="J170" s="46">
        <f t="shared" si="8"/>
        <v>31200</v>
      </c>
      <c r="K170" s="46">
        <f t="shared" si="8"/>
        <v>31200</v>
      </c>
      <c r="L170" s="46">
        <f t="shared" si="8"/>
        <v>31200</v>
      </c>
      <c r="M170" s="46">
        <f t="shared" si="8"/>
        <v>31200</v>
      </c>
      <c r="N170" s="46">
        <f t="shared" si="8"/>
        <v>31200</v>
      </c>
      <c r="O170" s="46">
        <f t="shared" si="7"/>
        <v>374400</v>
      </c>
      <c r="P170" s="58"/>
      <c r="Q170" s="58"/>
      <c r="R170" s="58"/>
      <c r="S170" s="58"/>
      <c r="T170" s="58"/>
      <c r="U170" s="58"/>
      <c r="V170" s="58"/>
    </row>
    <row r="171" spans="1:22">
      <c r="A171" s="74">
        <v>3441</v>
      </c>
      <c r="B171" s="74" t="s">
        <v>323</v>
      </c>
      <c r="C171" s="46">
        <v>0</v>
      </c>
      <c r="D171" s="46">
        <v>0</v>
      </c>
      <c r="E171" s="46">
        <v>8484.5670000000009</v>
      </c>
      <c r="F171" s="46">
        <v>45601.321500000005</v>
      </c>
      <c r="G171" s="46">
        <v>0</v>
      </c>
      <c r="H171" s="46">
        <v>0</v>
      </c>
      <c r="I171" s="46">
        <v>95287.5</v>
      </c>
      <c r="J171" s="46">
        <v>72853.294500000004</v>
      </c>
      <c r="K171" s="46">
        <v>8865.5909939921967</v>
      </c>
      <c r="L171" s="46">
        <v>0</v>
      </c>
      <c r="M171" s="46">
        <v>35441.37003766276</v>
      </c>
      <c r="N171" s="46">
        <v>0</v>
      </c>
      <c r="O171" s="46">
        <f t="shared" si="7"/>
        <v>266533.64403165499</v>
      </c>
      <c r="P171" s="58"/>
      <c r="Q171" s="58"/>
      <c r="R171" s="58"/>
      <c r="S171" s="58"/>
      <c r="T171" s="58"/>
      <c r="U171" s="58"/>
      <c r="V171" s="58"/>
    </row>
    <row r="172" spans="1:22">
      <c r="A172" s="74">
        <v>3511</v>
      </c>
      <c r="B172" s="67" t="s">
        <v>261</v>
      </c>
      <c r="C172" s="46">
        <v>50000</v>
      </c>
      <c r="D172" s="46">
        <v>50000</v>
      </c>
      <c r="E172" s="46">
        <v>50000</v>
      </c>
      <c r="F172" s="46">
        <v>50000</v>
      </c>
      <c r="G172" s="46">
        <v>50000</v>
      </c>
      <c r="H172" s="46">
        <v>50000</v>
      </c>
      <c r="I172" s="46">
        <v>50000</v>
      </c>
      <c r="J172" s="46">
        <v>50000</v>
      </c>
      <c r="K172" s="46">
        <v>50000</v>
      </c>
      <c r="L172" s="46">
        <v>50000</v>
      </c>
      <c r="M172" s="46">
        <v>50000</v>
      </c>
      <c r="N172" s="46">
        <v>50000</v>
      </c>
      <c r="O172" s="46">
        <f t="shared" si="7"/>
        <v>600000</v>
      </c>
      <c r="P172" s="58"/>
      <c r="Q172" s="58"/>
      <c r="R172" s="58"/>
      <c r="S172" s="58"/>
      <c r="T172" s="58"/>
      <c r="U172" s="58"/>
      <c r="V172" s="58"/>
    </row>
    <row r="173" spans="1:22">
      <c r="A173" s="74">
        <v>3514</v>
      </c>
      <c r="B173" s="74" t="s">
        <v>324</v>
      </c>
      <c r="C173" s="46">
        <f>225000+246190.59</f>
        <v>471190.58999999997</v>
      </c>
      <c r="D173" s="46">
        <f>225000+75795.22</f>
        <v>300795.21999999997</v>
      </c>
      <c r="E173" s="46">
        <v>125000</v>
      </c>
      <c r="F173" s="46">
        <v>25000</v>
      </c>
      <c r="G173" s="46">
        <v>25000</v>
      </c>
      <c r="H173" s="46">
        <v>25000</v>
      </c>
      <c r="I173" s="46">
        <v>25000</v>
      </c>
      <c r="J173" s="46">
        <v>25000</v>
      </c>
      <c r="K173" s="46">
        <v>25000</v>
      </c>
      <c r="L173" s="46">
        <v>25000</v>
      </c>
      <c r="M173" s="46">
        <v>25000</v>
      </c>
      <c r="N173" s="46">
        <v>25000</v>
      </c>
      <c r="O173" s="46">
        <f t="shared" si="7"/>
        <v>1121985.81</v>
      </c>
      <c r="P173" s="58"/>
      <c r="Q173" s="58"/>
      <c r="R173" s="58"/>
      <c r="S173" s="58"/>
      <c r="T173" s="58"/>
      <c r="U173" s="58"/>
      <c r="V173" s="58"/>
    </row>
    <row r="174" spans="1:22">
      <c r="A174" s="74">
        <v>3551</v>
      </c>
      <c r="B174" s="74" t="s">
        <v>325</v>
      </c>
      <c r="C174" s="46">
        <v>20000</v>
      </c>
      <c r="D174" s="46">
        <v>20000</v>
      </c>
      <c r="E174" s="46">
        <v>20000</v>
      </c>
      <c r="F174" s="46">
        <v>20000</v>
      </c>
      <c r="G174" s="46">
        <v>20000</v>
      </c>
      <c r="H174" s="46">
        <v>20000</v>
      </c>
      <c r="I174" s="46">
        <v>20000</v>
      </c>
      <c r="J174" s="46">
        <v>20000</v>
      </c>
      <c r="K174" s="46">
        <v>20000</v>
      </c>
      <c r="L174" s="46">
        <v>20000</v>
      </c>
      <c r="M174" s="46">
        <v>20000</v>
      </c>
      <c r="N174" s="46">
        <v>20000</v>
      </c>
      <c r="O174" s="46">
        <f t="shared" si="7"/>
        <v>240000</v>
      </c>
      <c r="P174" s="58"/>
      <c r="Q174" s="58"/>
      <c r="R174" s="58"/>
      <c r="S174" s="58"/>
      <c r="T174" s="58"/>
      <c r="U174" s="58"/>
      <c r="V174" s="58"/>
    </row>
    <row r="175" spans="1:22">
      <c r="A175" s="74">
        <v>3571</v>
      </c>
      <c r="B175" s="74" t="s">
        <v>287</v>
      </c>
      <c r="C175" s="46">
        <v>15000</v>
      </c>
      <c r="D175" s="46">
        <v>15000</v>
      </c>
      <c r="E175" s="46">
        <v>15000</v>
      </c>
      <c r="F175" s="46">
        <v>15000</v>
      </c>
      <c r="G175" s="46">
        <v>15000</v>
      </c>
      <c r="H175" s="46">
        <v>15000</v>
      </c>
      <c r="I175" s="46">
        <v>15000</v>
      </c>
      <c r="J175" s="46">
        <v>15000</v>
      </c>
      <c r="K175" s="46">
        <v>15000</v>
      </c>
      <c r="L175" s="46">
        <v>15000</v>
      </c>
      <c r="M175" s="46">
        <v>15000</v>
      </c>
      <c r="N175" s="46">
        <v>15000</v>
      </c>
      <c r="O175" s="46">
        <f t="shared" si="7"/>
        <v>180000</v>
      </c>
      <c r="P175" s="58"/>
      <c r="Q175" s="58"/>
      <c r="R175" s="58"/>
      <c r="S175" s="58"/>
      <c r="T175" s="58"/>
      <c r="U175" s="58"/>
      <c r="V175" s="58"/>
    </row>
    <row r="176" spans="1:22">
      <c r="A176" s="74">
        <v>3622</v>
      </c>
      <c r="B176" s="74" t="s">
        <v>326</v>
      </c>
      <c r="C176" s="46">
        <v>18472.060000000001</v>
      </c>
      <c r="D176" s="46">
        <v>5778.31</v>
      </c>
      <c r="E176" s="46">
        <v>67443.320000000007</v>
      </c>
      <c r="F176" s="46">
        <v>1663.62</v>
      </c>
      <c r="G176" s="46">
        <v>41066.44</v>
      </c>
      <c r="H176" s="46">
        <v>23388.14</v>
      </c>
      <c r="I176" s="46">
        <v>8443.0300000000007</v>
      </c>
      <c r="J176" s="46">
        <v>70306.960000000006</v>
      </c>
      <c r="K176" s="46">
        <v>103039.86</v>
      </c>
      <c r="L176" s="46">
        <v>36750</v>
      </c>
      <c r="M176" s="46">
        <v>15750</v>
      </c>
      <c r="N176" s="46">
        <v>15750</v>
      </c>
      <c r="O176" s="46">
        <f t="shared" si="7"/>
        <v>407851.74</v>
      </c>
      <c r="P176" s="58"/>
      <c r="Q176" s="58"/>
      <c r="R176" s="58"/>
      <c r="S176" s="58"/>
      <c r="T176" s="58"/>
      <c r="U176" s="58"/>
      <c r="V176" s="58"/>
    </row>
    <row r="177" spans="1:22">
      <c r="A177" s="74">
        <v>3623</v>
      </c>
      <c r="B177" s="74" t="s">
        <v>327</v>
      </c>
      <c r="C177" s="46">
        <v>33019</v>
      </c>
      <c r="D177" s="46">
        <v>33019</v>
      </c>
      <c r="E177" s="46">
        <v>37085.4</v>
      </c>
      <c r="F177" s="46">
        <v>124370.79</v>
      </c>
      <c r="G177" s="46">
        <v>187457.49</v>
      </c>
      <c r="H177" s="46">
        <v>350681.79</v>
      </c>
      <c r="I177" s="46">
        <v>245830.31</v>
      </c>
      <c r="J177" s="46">
        <v>188335.22</v>
      </c>
      <c r="K177" s="46">
        <v>314754</v>
      </c>
      <c r="L177" s="46">
        <v>174256.84</v>
      </c>
      <c r="M177" s="46">
        <v>214664.54</v>
      </c>
      <c r="N177" s="46">
        <v>111540.16</v>
      </c>
      <c r="O177" s="46">
        <f t="shared" si="7"/>
        <v>2015014.54</v>
      </c>
      <c r="P177" s="58"/>
      <c r="Q177" s="58"/>
      <c r="R177" s="58"/>
      <c r="S177" s="58"/>
      <c r="T177" s="58"/>
      <c r="U177" s="58"/>
      <c r="V177" s="58"/>
    </row>
    <row r="178" spans="1:22">
      <c r="A178" s="74">
        <v>3625</v>
      </c>
      <c r="B178" s="74" t="s">
        <v>362</v>
      </c>
      <c r="C178" s="46">
        <v>14007</v>
      </c>
      <c r="D178" s="46">
        <v>17982.55</v>
      </c>
      <c r="E178" s="46">
        <v>5368.7</v>
      </c>
      <c r="F178" s="46">
        <v>3500</v>
      </c>
      <c r="G178" s="46">
        <v>5481</v>
      </c>
      <c r="H178" s="46">
        <v>2740.5</v>
      </c>
      <c r="I178" s="46">
        <v>3500</v>
      </c>
      <c r="J178" s="46">
        <v>2100</v>
      </c>
      <c r="K178" s="46">
        <v>3500</v>
      </c>
      <c r="L178" s="46">
        <v>2100</v>
      </c>
      <c r="M178" s="46">
        <v>2100</v>
      </c>
      <c r="N178" s="46">
        <v>2100</v>
      </c>
      <c r="O178" s="46">
        <f t="shared" si="7"/>
        <v>64479.75</v>
      </c>
      <c r="P178" s="58"/>
      <c r="Q178" s="58"/>
      <c r="R178" s="58"/>
      <c r="S178" s="58"/>
      <c r="T178" s="58"/>
      <c r="U178" s="58"/>
      <c r="V178" s="58"/>
    </row>
    <row r="179" spans="1:22">
      <c r="A179" s="74">
        <v>3814</v>
      </c>
      <c r="B179" s="74" t="s">
        <v>330</v>
      </c>
      <c r="C179" s="46">
        <f>7750.58+14703</f>
        <v>22453.58</v>
      </c>
      <c r="D179" s="46">
        <v>38392.33</v>
      </c>
      <c r="E179" s="46">
        <v>5602.8</v>
      </c>
      <c r="F179" s="46">
        <v>100000</v>
      </c>
      <c r="G179" s="46">
        <v>15152.34</v>
      </c>
      <c r="H179" s="46">
        <v>32957.729999999996</v>
      </c>
      <c r="I179" s="46">
        <v>33075</v>
      </c>
      <c r="J179" s="46">
        <v>33075</v>
      </c>
      <c r="K179" s="46">
        <f>115500-68029.35</f>
        <v>47470.649999999994</v>
      </c>
      <c r="L179" s="46">
        <v>66150</v>
      </c>
      <c r="M179" s="46">
        <v>66150</v>
      </c>
      <c r="N179" s="46">
        <v>173250</v>
      </c>
      <c r="O179" s="46">
        <f>SUM(C179:N179)</f>
        <v>633729.43000000005</v>
      </c>
      <c r="P179" s="58"/>
      <c r="Q179" s="58"/>
      <c r="R179" s="58"/>
      <c r="S179" s="58"/>
      <c r="T179" s="58"/>
      <c r="U179" s="58"/>
      <c r="V179" s="58"/>
    </row>
    <row r="180" spans="1:22">
      <c r="A180" s="74">
        <v>3815</v>
      </c>
      <c r="B180" s="74" t="s">
        <v>331</v>
      </c>
      <c r="C180" s="46">
        <v>2038.09</v>
      </c>
      <c r="D180" s="46">
        <v>2156.38</v>
      </c>
      <c r="E180" s="46">
        <v>3281.25</v>
      </c>
      <c r="F180" s="46">
        <v>4186.6000000000004</v>
      </c>
      <c r="G180" s="46">
        <v>2038.09</v>
      </c>
      <c r="H180" s="46">
        <v>2038.09</v>
      </c>
      <c r="I180" s="46">
        <v>2594.7600000000002</v>
      </c>
      <c r="J180" s="46">
        <v>4200</v>
      </c>
      <c r="K180" s="46">
        <v>4200</v>
      </c>
      <c r="L180" s="46">
        <v>4200</v>
      </c>
      <c r="M180" s="46">
        <v>4200</v>
      </c>
      <c r="N180" s="46">
        <v>4200</v>
      </c>
      <c r="O180" s="46">
        <f t="shared" si="7"/>
        <v>39333.26</v>
      </c>
      <c r="P180" s="58"/>
      <c r="Q180" s="58"/>
      <c r="R180" s="58"/>
      <c r="S180" s="58"/>
      <c r="T180" s="58"/>
      <c r="U180" s="58"/>
      <c r="V180" s="58"/>
    </row>
    <row r="181" spans="1:22">
      <c r="A181" s="74">
        <v>3923</v>
      </c>
      <c r="B181" s="74" t="s">
        <v>376</v>
      </c>
      <c r="C181" s="46">
        <v>1500</v>
      </c>
      <c r="D181" s="46">
        <v>3315</v>
      </c>
      <c r="E181" s="46">
        <v>7000</v>
      </c>
      <c r="F181" s="46">
        <v>0</v>
      </c>
      <c r="G181" s="46">
        <v>0</v>
      </c>
      <c r="H181" s="46">
        <v>0</v>
      </c>
      <c r="I181" s="46">
        <v>3315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f t="shared" si="7"/>
        <v>15130</v>
      </c>
      <c r="P181" s="58"/>
      <c r="Q181" s="58"/>
      <c r="R181" s="58"/>
      <c r="S181" s="58"/>
      <c r="T181" s="58"/>
      <c r="U181" s="58"/>
      <c r="V181" s="58"/>
    </row>
    <row r="182" spans="1:22">
      <c r="A182" s="74">
        <v>3924</v>
      </c>
      <c r="B182" s="74" t="s">
        <v>335</v>
      </c>
      <c r="C182" s="46">
        <v>0</v>
      </c>
      <c r="D182" s="46">
        <v>0</v>
      </c>
      <c r="E182" s="46">
        <v>0</v>
      </c>
      <c r="F182" s="46">
        <v>0</v>
      </c>
      <c r="G182" s="46">
        <v>10000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f t="shared" si="7"/>
        <v>10000</v>
      </c>
      <c r="P182" s="58"/>
      <c r="Q182" s="58"/>
      <c r="R182" s="58"/>
      <c r="S182" s="58"/>
      <c r="T182" s="58"/>
      <c r="U182" s="58"/>
      <c r="V182" s="58"/>
    </row>
    <row r="183" spans="1:22">
      <c r="A183" s="74">
        <v>3981</v>
      </c>
      <c r="B183" s="74" t="s">
        <v>336</v>
      </c>
      <c r="C183" s="46">
        <v>47479.950000000004</v>
      </c>
      <c r="D183" s="46">
        <v>26301.45</v>
      </c>
      <c r="E183" s="46">
        <v>26301.45</v>
      </c>
      <c r="F183" s="46">
        <v>26301.45</v>
      </c>
      <c r="G183" s="46">
        <v>40294.800000000003</v>
      </c>
      <c r="H183" s="46">
        <v>24501.75</v>
      </c>
      <c r="I183" s="46">
        <v>26301.45</v>
      </c>
      <c r="J183" s="46">
        <v>29453.077499999999</v>
      </c>
      <c r="K183" s="46">
        <v>26301.45</v>
      </c>
      <c r="L183" s="46">
        <v>31168.400042174064</v>
      </c>
      <c r="M183" s="46">
        <v>25632.374494296448</v>
      </c>
      <c r="N183" s="46">
        <v>26301.45</v>
      </c>
      <c r="O183" s="46">
        <f t="shared" si="7"/>
        <v>356339.0520364705</v>
      </c>
      <c r="P183" s="58"/>
      <c r="Q183" s="58"/>
      <c r="R183" s="58"/>
      <c r="S183" s="58"/>
      <c r="T183" s="58"/>
      <c r="U183" s="58"/>
      <c r="V183" s="58"/>
    </row>
    <row r="184" spans="1:22">
      <c r="A184" s="74">
        <v>3993</v>
      </c>
      <c r="B184" s="74" t="s">
        <v>337</v>
      </c>
      <c r="C184" s="46">
        <v>5000</v>
      </c>
      <c r="D184" s="46">
        <v>5000</v>
      </c>
      <c r="E184" s="46">
        <v>5000</v>
      </c>
      <c r="F184" s="46">
        <v>5000</v>
      </c>
      <c r="G184" s="46">
        <v>6000</v>
      </c>
      <c r="H184" s="46">
        <v>6000</v>
      </c>
      <c r="I184" s="46">
        <v>5000</v>
      </c>
      <c r="J184" s="46">
        <v>5000</v>
      </c>
      <c r="K184" s="46">
        <v>8000</v>
      </c>
      <c r="L184" s="46">
        <v>5000</v>
      </c>
      <c r="M184" s="46">
        <v>6000</v>
      </c>
      <c r="N184" s="46">
        <v>6000</v>
      </c>
      <c r="O184" s="46">
        <f t="shared" si="7"/>
        <v>67000</v>
      </c>
      <c r="P184" s="58"/>
      <c r="Q184" s="58"/>
      <c r="R184" s="58"/>
      <c r="S184" s="58"/>
      <c r="T184" s="58"/>
      <c r="U184" s="58"/>
      <c r="V184" s="58"/>
    </row>
    <row r="185" spans="1:22">
      <c r="A185" s="74">
        <v>5410</v>
      </c>
      <c r="B185" s="74" t="s">
        <v>363</v>
      </c>
      <c r="C185" s="46">
        <v>250000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250000</v>
      </c>
      <c r="P185" s="58"/>
      <c r="Q185" s="58"/>
      <c r="R185" s="58"/>
      <c r="S185" s="58"/>
      <c r="T185" s="58"/>
      <c r="U185" s="58"/>
      <c r="V185" s="58"/>
    </row>
    <row r="186" spans="1:22">
      <c r="A186" s="74">
        <v>6122</v>
      </c>
      <c r="B186" s="74" t="s">
        <v>338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0</v>
      </c>
      <c r="P186" s="58"/>
      <c r="Q186" s="58"/>
      <c r="R186" s="58"/>
      <c r="S186" s="58"/>
      <c r="T186" s="58"/>
      <c r="U186" s="58"/>
      <c r="V186" s="58"/>
    </row>
    <row r="187" spans="1:22">
      <c r="A187" s="74">
        <v>6123</v>
      </c>
      <c r="B187" s="82" t="s">
        <v>379</v>
      </c>
      <c r="C187" s="46">
        <v>337284.21</v>
      </c>
      <c r="D187" s="46">
        <v>337284.21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f t="shared" si="7"/>
        <v>674568.42</v>
      </c>
      <c r="P187" s="58"/>
      <c r="Q187" s="58"/>
      <c r="R187" s="58"/>
      <c r="S187" s="58"/>
      <c r="T187" s="58"/>
      <c r="U187" s="58"/>
      <c r="V187" s="58"/>
    </row>
    <row r="188" spans="1:22">
      <c r="A188" s="82">
        <v>6101</v>
      </c>
      <c r="B188" s="82" t="s">
        <v>380</v>
      </c>
      <c r="C188" s="46">
        <v>0</v>
      </c>
      <c r="D188" s="46">
        <v>294903.59499999997</v>
      </c>
      <c r="E188" s="46">
        <v>294903.59499999997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589807.18999999994</v>
      </c>
      <c r="P188" s="58"/>
      <c r="Q188" s="58"/>
      <c r="R188" s="58"/>
      <c r="S188" s="58"/>
      <c r="T188" s="58"/>
      <c r="U188" s="58"/>
      <c r="V188" s="58"/>
    </row>
    <row r="189" spans="1:22" ht="39">
      <c r="A189" s="74" t="s">
        <v>345</v>
      </c>
      <c r="B189" s="74" t="s">
        <v>304</v>
      </c>
      <c r="C189" s="44">
        <f>SUM(C153:C188)</f>
        <v>2422297.2286</v>
      </c>
      <c r="D189" s="44">
        <f t="shared" ref="D189:N189" si="9">SUM(D153:D188)</f>
        <v>2295968.2751000002</v>
      </c>
      <c r="E189" s="44">
        <f t="shared" si="9"/>
        <v>1929125.4326999998</v>
      </c>
      <c r="F189" s="44">
        <f t="shared" si="9"/>
        <v>1413241.5533</v>
      </c>
      <c r="G189" s="44">
        <f t="shared" si="9"/>
        <v>1546689.2281000002</v>
      </c>
      <c r="H189" s="44">
        <f t="shared" si="9"/>
        <v>1551429.3054999998</v>
      </c>
      <c r="I189" s="44">
        <f t="shared" si="9"/>
        <v>1577934.6347000001</v>
      </c>
      <c r="J189" s="44">
        <f t="shared" si="9"/>
        <v>1697234.6493999998</v>
      </c>
      <c r="K189" s="44">
        <f t="shared" si="9"/>
        <v>1868370.1479896123</v>
      </c>
      <c r="L189" s="44">
        <f t="shared" si="9"/>
        <v>1465648.7311513899</v>
      </c>
      <c r="M189" s="44">
        <f t="shared" si="9"/>
        <v>1534610.5207763873</v>
      </c>
      <c r="N189" s="44">
        <f t="shared" si="9"/>
        <v>1493127.5546416142</v>
      </c>
      <c r="O189" s="44">
        <f>SUM(O153:O188)</f>
        <v>20795677.261959009</v>
      </c>
      <c r="P189" s="58"/>
      <c r="Q189" s="58"/>
      <c r="R189" s="58"/>
      <c r="S189" s="58"/>
      <c r="T189" s="58"/>
      <c r="U189" s="58"/>
      <c r="V189" s="58"/>
    </row>
    <row r="190" spans="1:22">
      <c r="A190" s="73"/>
      <c r="C190" s="44"/>
      <c r="D190" s="46"/>
      <c r="E190" s="46"/>
      <c r="F190" s="46"/>
      <c r="G190" s="74"/>
      <c r="J190" s="46"/>
      <c r="K190" s="46"/>
      <c r="L190" s="46"/>
      <c r="M190" s="46"/>
      <c r="N190" s="46"/>
      <c r="O190" s="46"/>
      <c r="P190" s="58"/>
      <c r="Q190" s="58"/>
      <c r="R190" s="58"/>
      <c r="S190" s="58"/>
      <c r="T190" s="58"/>
      <c r="U190" s="58"/>
      <c r="V190" s="58"/>
    </row>
    <row r="191" spans="1:22">
      <c r="A191" s="40">
        <v>500</v>
      </c>
      <c r="B191" s="65" t="s">
        <v>346</v>
      </c>
      <c r="C191" s="47"/>
      <c r="D191" s="47"/>
      <c r="E191" s="47"/>
      <c r="F191" s="47"/>
      <c r="G191" s="47"/>
      <c r="H191" s="73"/>
      <c r="I191" s="47"/>
      <c r="J191" s="46"/>
      <c r="K191" s="46"/>
      <c r="L191" s="46"/>
      <c r="M191" s="46"/>
      <c r="N191" s="46"/>
      <c r="O191" s="46"/>
      <c r="P191" s="58"/>
      <c r="Q191" s="58"/>
      <c r="R191" s="58"/>
      <c r="S191" s="58"/>
      <c r="T191" s="58"/>
      <c r="U191" s="58"/>
      <c r="V191" s="58"/>
    </row>
    <row r="192" spans="1:22">
      <c r="A192" s="74">
        <v>1131</v>
      </c>
      <c r="B192" s="74" t="s">
        <v>210</v>
      </c>
      <c r="C192" s="46">
        <v>190479.40599999999</v>
      </c>
      <c r="D192" s="46">
        <v>190479.40599999999</v>
      </c>
      <c r="E192" s="46">
        <v>238099.25749999998</v>
      </c>
      <c r="F192" s="46">
        <v>247623.226</v>
      </c>
      <c r="G192" s="46">
        <v>190479.40599999999</v>
      </c>
      <c r="H192" s="46">
        <v>238099.25749999998</v>
      </c>
      <c r="I192" s="46">
        <v>190479.40599999999</v>
      </c>
      <c r="J192" s="46">
        <v>238099.25749999998</v>
      </c>
      <c r="K192" s="46">
        <v>190479.40599999999</v>
      </c>
      <c r="L192" s="46">
        <v>190479.40599999999</v>
      </c>
      <c r="M192" s="46">
        <v>238099.25749999998</v>
      </c>
      <c r="N192" s="46">
        <v>190479.40599999999</v>
      </c>
      <c r="O192" s="46">
        <f>SUM(C192:N192)</f>
        <v>2533376.0979999998</v>
      </c>
      <c r="P192" s="58"/>
      <c r="Q192" s="58"/>
      <c r="R192" s="58"/>
      <c r="S192" s="58"/>
      <c r="T192" s="58"/>
      <c r="U192" s="58"/>
      <c r="V192" s="58"/>
    </row>
    <row r="193" spans="1:22">
      <c r="A193" s="74">
        <v>1322</v>
      </c>
      <c r="B193" s="74" t="s">
        <v>213</v>
      </c>
      <c r="C193" s="46">
        <v>4761.9851499999995</v>
      </c>
      <c r="D193" s="46">
        <v>4761.9851499999995</v>
      </c>
      <c r="E193" s="46">
        <v>5952.4814374999996</v>
      </c>
      <c r="F193" s="46">
        <v>6190.5806499999999</v>
      </c>
      <c r="G193" s="46">
        <v>4761.9851499999995</v>
      </c>
      <c r="H193" s="46">
        <v>5952.4814374999996</v>
      </c>
      <c r="I193" s="46">
        <v>4761.9851499999995</v>
      </c>
      <c r="J193" s="46">
        <v>5952.4814374999996</v>
      </c>
      <c r="K193" s="46">
        <v>4761.9851499999995</v>
      </c>
      <c r="L193" s="46">
        <v>4761.9851499999995</v>
      </c>
      <c r="M193" s="46">
        <v>5952.4814374999996</v>
      </c>
      <c r="N193" s="46">
        <v>4761.9851499999995</v>
      </c>
      <c r="O193" s="46">
        <f t="shared" ref="O193:O214" si="10">SUM(C193:N193)</f>
        <v>63334.402449999994</v>
      </c>
      <c r="P193" s="58"/>
      <c r="Q193" s="58"/>
      <c r="R193" s="58"/>
      <c r="S193" s="58"/>
      <c r="T193" s="58"/>
      <c r="U193" s="58"/>
      <c r="V193" s="58"/>
    </row>
    <row r="194" spans="1:22">
      <c r="A194" s="74">
        <v>1323</v>
      </c>
      <c r="B194" s="74" t="s">
        <v>214</v>
      </c>
      <c r="C194" s="46">
        <v>23225.886000000002</v>
      </c>
      <c r="D194" s="46">
        <v>22827.754800000002</v>
      </c>
      <c r="E194" s="46">
        <v>23923.425600000002</v>
      </c>
      <c r="F194" s="46">
        <v>23923.425600000002</v>
      </c>
      <c r="G194" s="46">
        <v>26222.410800000001</v>
      </c>
      <c r="H194" s="46">
        <v>25517.397600000004</v>
      </c>
      <c r="I194" s="46">
        <v>25750.450799999999</v>
      </c>
      <c r="J194" s="46">
        <v>25750.450799999999</v>
      </c>
      <c r="K194" s="46">
        <v>25750.450799999999</v>
      </c>
      <c r="L194" s="46">
        <v>25750.450799999999</v>
      </c>
      <c r="M194" s="46">
        <v>25750.450799999999</v>
      </c>
      <c r="N194" s="46">
        <v>48685.187656494767</v>
      </c>
      <c r="O194" s="46">
        <f t="shared" si="10"/>
        <v>323077.74205649475</v>
      </c>
      <c r="P194" s="58"/>
      <c r="Q194" s="58"/>
      <c r="R194" s="58"/>
      <c r="S194" s="58"/>
      <c r="T194" s="58"/>
      <c r="U194" s="58"/>
      <c r="V194" s="58"/>
    </row>
    <row r="195" spans="1:22">
      <c r="A195" s="74">
        <v>1324</v>
      </c>
      <c r="B195" s="74" t="s">
        <v>215</v>
      </c>
      <c r="C195" s="46">
        <v>2640.06</v>
      </c>
      <c r="D195" s="46">
        <v>0</v>
      </c>
      <c r="E195" s="46">
        <v>0</v>
      </c>
      <c r="F195" s="46">
        <v>5000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5000</v>
      </c>
      <c r="N195" s="46">
        <v>0</v>
      </c>
      <c r="O195" s="46">
        <f t="shared" si="10"/>
        <v>12640.06</v>
      </c>
      <c r="P195" s="58"/>
      <c r="Q195" s="58"/>
      <c r="R195" s="58"/>
      <c r="S195" s="58"/>
      <c r="T195" s="58"/>
      <c r="U195" s="58"/>
      <c r="V195" s="58"/>
    </row>
    <row r="196" spans="1:22">
      <c r="A196" s="74">
        <v>1325</v>
      </c>
      <c r="B196" s="74" t="s">
        <v>216</v>
      </c>
      <c r="C196" s="46">
        <v>6367.4316000000008</v>
      </c>
      <c r="D196" s="46">
        <v>6260.3172000000004</v>
      </c>
      <c r="E196" s="46">
        <v>6560.2872000000007</v>
      </c>
      <c r="F196" s="46">
        <v>6560.2872000000007</v>
      </c>
      <c r="G196" s="46">
        <v>7192.8324000000002</v>
      </c>
      <c r="H196" s="46">
        <v>6996.1536000000006</v>
      </c>
      <c r="I196" s="46">
        <v>7058.9232000000002</v>
      </c>
      <c r="J196" s="46">
        <v>7192.8324000000002</v>
      </c>
      <c r="K196" s="46">
        <v>7192.8324000000002</v>
      </c>
      <c r="L196" s="46">
        <v>7192.8324000000002</v>
      </c>
      <c r="M196" s="46">
        <v>7192.8324000000002</v>
      </c>
      <c r="N196" s="46">
        <v>7192.8324000000002</v>
      </c>
      <c r="O196" s="46">
        <f t="shared" si="10"/>
        <v>82960.39439999999</v>
      </c>
      <c r="P196" s="58"/>
      <c r="Q196" s="58"/>
      <c r="R196" s="58"/>
      <c r="S196" s="58"/>
      <c r="T196" s="58"/>
      <c r="U196" s="58"/>
      <c r="V196" s="58"/>
    </row>
    <row r="197" spans="1:22">
      <c r="A197" s="74">
        <v>1332</v>
      </c>
      <c r="B197" s="74" t="s">
        <v>217</v>
      </c>
      <c r="C197" s="46">
        <v>2254.6</v>
      </c>
      <c r="D197" s="46">
        <v>1000</v>
      </c>
      <c r="E197" s="46">
        <v>1000</v>
      </c>
      <c r="F197" s="46">
        <v>1000</v>
      </c>
      <c r="G197" s="46">
        <v>1000</v>
      </c>
      <c r="H197" s="46">
        <v>1000</v>
      </c>
      <c r="I197" s="46">
        <v>1000</v>
      </c>
      <c r="J197" s="46">
        <v>1000</v>
      </c>
      <c r="K197" s="46">
        <v>1000</v>
      </c>
      <c r="L197" s="46">
        <v>1000</v>
      </c>
      <c r="M197" s="46">
        <v>1000</v>
      </c>
      <c r="N197" s="46">
        <v>1000</v>
      </c>
      <c r="O197" s="46">
        <f t="shared" si="10"/>
        <v>13254.6</v>
      </c>
      <c r="P197" s="58"/>
      <c r="Q197" s="58"/>
      <c r="R197" s="58"/>
      <c r="S197" s="58"/>
      <c r="T197" s="58"/>
      <c r="U197" s="58"/>
      <c r="V197" s="58"/>
    </row>
    <row r="198" spans="1:22">
      <c r="A198" s="74">
        <v>1336</v>
      </c>
      <c r="B198" s="74" t="s">
        <v>218</v>
      </c>
      <c r="C198" s="46">
        <v>9559.7453500000011</v>
      </c>
      <c r="D198" s="46">
        <v>9559.7453500000011</v>
      </c>
      <c r="E198" s="46">
        <v>9559.7453500000011</v>
      </c>
      <c r="F198" s="44">
        <v>34449.560057142851</v>
      </c>
      <c r="G198" s="46">
        <v>9228.1060999999991</v>
      </c>
      <c r="H198" s="46">
        <v>0</v>
      </c>
      <c r="I198" s="46">
        <v>0</v>
      </c>
      <c r="J198" s="46">
        <v>0</v>
      </c>
      <c r="K198" s="46">
        <v>9559.7453500000011</v>
      </c>
      <c r="L198" s="46">
        <v>0</v>
      </c>
      <c r="M198" s="46">
        <v>12014.013501205687</v>
      </c>
      <c r="N198" s="46">
        <v>14391.800408307019</v>
      </c>
      <c r="O198" s="46">
        <f t="shared" si="10"/>
        <v>108322.46146665557</v>
      </c>
      <c r="P198" s="58"/>
      <c r="Q198" s="58"/>
      <c r="R198" s="58"/>
      <c r="S198" s="58"/>
      <c r="T198" s="58"/>
      <c r="U198" s="58"/>
      <c r="V198" s="58"/>
    </row>
    <row r="199" spans="1:22">
      <c r="A199" s="74">
        <v>1337</v>
      </c>
      <c r="B199" s="74" t="s">
        <v>219</v>
      </c>
      <c r="C199" s="46">
        <v>0</v>
      </c>
      <c r="D199" s="46">
        <v>0</v>
      </c>
      <c r="E199" s="46">
        <v>0</v>
      </c>
      <c r="F199" s="46">
        <v>54460.766899999995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f t="shared" si="10"/>
        <v>54460.766899999995</v>
      </c>
      <c r="P199" s="58"/>
      <c r="Q199" s="58"/>
      <c r="R199" s="58"/>
      <c r="S199" s="58"/>
      <c r="T199" s="58"/>
      <c r="U199" s="58"/>
      <c r="V199" s="58"/>
    </row>
    <row r="200" spans="1:22">
      <c r="A200" s="74">
        <v>1338</v>
      </c>
      <c r="B200" s="74" t="s">
        <v>220</v>
      </c>
      <c r="C200" s="46">
        <v>500</v>
      </c>
      <c r="D200" s="46">
        <v>500</v>
      </c>
      <c r="E200" s="46">
        <v>500</v>
      </c>
      <c r="F200" s="46">
        <v>500</v>
      </c>
      <c r="G200" s="46">
        <v>500</v>
      </c>
      <c r="H200" s="46">
        <v>500</v>
      </c>
      <c r="I200" s="46">
        <v>500</v>
      </c>
      <c r="J200" s="46">
        <v>500</v>
      </c>
      <c r="K200" s="46">
        <v>500</v>
      </c>
      <c r="L200" s="46">
        <v>500</v>
      </c>
      <c r="M200" s="46">
        <v>500</v>
      </c>
      <c r="N200" s="46">
        <v>500</v>
      </c>
      <c r="O200" s="46">
        <f t="shared" si="10"/>
        <v>6000</v>
      </c>
      <c r="P200" s="58"/>
      <c r="Q200" s="58"/>
      <c r="R200" s="58"/>
      <c r="S200" s="58"/>
      <c r="T200" s="58"/>
      <c r="U200" s="58"/>
      <c r="V200" s="58"/>
    </row>
    <row r="201" spans="1:22">
      <c r="A201" s="74">
        <v>1411</v>
      </c>
      <c r="B201" s="74" t="s">
        <v>221</v>
      </c>
      <c r="C201" s="46">
        <v>28623.204999999998</v>
      </c>
      <c r="D201" s="46">
        <v>28228.814349999997</v>
      </c>
      <c r="E201" s="46">
        <v>30964.904099999996</v>
      </c>
      <c r="F201" s="46">
        <v>27778.065599999998</v>
      </c>
      <c r="G201" s="46">
        <v>31581.836449999999</v>
      </c>
      <c r="H201" s="46">
        <v>31404.997349999998</v>
      </c>
      <c r="I201" s="46">
        <v>30930.437249999999</v>
      </c>
      <c r="J201" s="46">
        <v>31581.836449999999</v>
      </c>
      <c r="K201" s="46">
        <v>31581.836449999999</v>
      </c>
      <c r="L201" s="46">
        <v>31581.836449999999</v>
      </c>
      <c r="M201" s="46">
        <v>31581.836449999999</v>
      </c>
      <c r="N201" s="46">
        <v>31581.836449999999</v>
      </c>
      <c r="O201" s="46">
        <f t="shared" si="10"/>
        <v>367421.44234999997</v>
      </c>
      <c r="P201" s="58"/>
      <c r="Q201" s="58"/>
      <c r="R201" s="58"/>
      <c r="S201" s="58"/>
      <c r="T201" s="58"/>
      <c r="U201" s="58"/>
      <c r="V201" s="58"/>
    </row>
    <row r="202" spans="1:22">
      <c r="A202" s="74">
        <v>1421</v>
      </c>
      <c r="B202" s="74" t="s">
        <v>222</v>
      </c>
      <c r="C202" s="46">
        <v>0</v>
      </c>
      <c r="D202" s="46">
        <v>28973.559949999999</v>
      </c>
      <c r="E202" s="46">
        <v>0</v>
      </c>
      <c r="F202" s="46">
        <v>28973.559949999999</v>
      </c>
      <c r="G202" s="46">
        <v>0</v>
      </c>
      <c r="H202" s="46">
        <v>28973.559949999999</v>
      </c>
      <c r="I202" s="46">
        <v>0</v>
      </c>
      <c r="J202" s="46">
        <v>28973.559949999999</v>
      </c>
      <c r="K202" s="46">
        <v>0</v>
      </c>
      <c r="L202" s="46">
        <v>28973.559949999999</v>
      </c>
      <c r="M202" s="46">
        <v>0</v>
      </c>
      <c r="N202" s="46">
        <v>28973.559949999999</v>
      </c>
      <c r="O202" s="46">
        <f t="shared" si="10"/>
        <v>173841.3597</v>
      </c>
      <c r="P202" s="58"/>
      <c r="Q202" s="58"/>
      <c r="R202" s="58"/>
      <c r="S202" s="58"/>
      <c r="T202" s="58"/>
      <c r="U202" s="58"/>
      <c r="V202" s="58"/>
    </row>
    <row r="203" spans="1:22">
      <c r="A203" s="74">
        <v>1431</v>
      </c>
      <c r="B203" s="74" t="s">
        <v>223</v>
      </c>
      <c r="C203" s="46">
        <v>0</v>
      </c>
      <c r="D203" s="46">
        <v>29842.795549999995</v>
      </c>
      <c r="E203" s="46">
        <v>0</v>
      </c>
      <c r="F203" s="46">
        <v>29842.795549999995</v>
      </c>
      <c r="G203" s="46">
        <v>0</v>
      </c>
      <c r="H203" s="46">
        <v>29842.795549999995</v>
      </c>
      <c r="I203" s="46">
        <v>0</v>
      </c>
      <c r="J203" s="46">
        <v>29842.795549999995</v>
      </c>
      <c r="K203" s="46">
        <v>0</v>
      </c>
      <c r="L203" s="46">
        <v>29842.795549999995</v>
      </c>
      <c r="M203" s="46">
        <v>0</v>
      </c>
      <c r="N203" s="46">
        <v>29842.795549999995</v>
      </c>
      <c r="O203" s="46">
        <f t="shared" si="10"/>
        <v>179056.77329999994</v>
      </c>
      <c r="P203" s="58"/>
      <c r="Q203" s="58"/>
      <c r="R203" s="58"/>
      <c r="S203" s="58"/>
      <c r="T203" s="58"/>
      <c r="U203" s="58"/>
      <c r="V203" s="58"/>
    </row>
    <row r="204" spans="1:22">
      <c r="A204" s="74">
        <v>1543</v>
      </c>
      <c r="B204" s="74" t="s">
        <v>347</v>
      </c>
      <c r="C204" s="46">
        <v>3046.49</v>
      </c>
      <c r="D204" s="46">
        <v>3500</v>
      </c>
      <c r="E204" s="46">
        <v>3500</v>
      </c>
      <c r="F204" s="46">
        <v>3500</v>
      </c>
      <c r="G204" s="46">
        <v>3500</v>
      </c>
      <c r="H204" s="46">
        <v>3500</v>
      </c>
      <c r="I204" s="46">
        <v>3500</v>
      </c>
      <c r="J204" s="46">
        <v>3500</v>
      </c>
      <c r="K204" s="46">
        <v>3500</v>
      </c>
      <c r="L204" s="46">
        <v>3500</v>
      </c>
      <c r="M204" s="46">
        <v>3500</v>
      </c>
      <c r="N204" s="46">
        <v>3500</v>
      </c>
      <c r="O204" s="46">
        <f t="shared" si="10"/>
        <v>41546.49</v>
      </c>
      <c r="P204" s="58"/>
      <c r="Q204" s="58"/>
      <c r="R204" s="58"/>
      <c r="S204" s="58"/>
      <c r="T204" s="58"/>
      <c r="U204" s="58"/>
      <c r="V204" s="58"/>
    </row>
    <row r="205" spans="1:22">
      <c r="A205" s="74">
        <v>1545</v>
      </c>
      <c r="B205" s="74" t="s">
        <v>225</v>
      </c>
      <c r="C205" s="46">
        <v>28674.270999999997</v>
      </c>
      <c r="D205" s="46">
        <v>28674.270999999997</v>
      </c>
      <c r="E205" s="46">
        <v>30524.222399999999</v>
      </c>
      <c r="F205" s="46">
        <v>30524.222399999999</v>
      </c>
      <c r="G205" s="46">
        <v>32374.173799999997</v>
      </c>
      <c r="H205" s="46">
        <v>31449.198099999998</v>
      </c>
      <c r="I205" s="46">
        <v>29599.2467</v>
      </c>
      <c r="J205" s="46">
        <v>34046.133611999998</v>
      </c>
      <c r="K205" s="46">
        <v>67117.483322946355</v>
      </c>
      <c r="L205" s="46">
        <v>35797.419625973183</v>
      </c>
      <c r="M205" s="46">
        <v>38722.538870438817</v>
      </c>
      <c r="N205" s="46">
        <v>49227.263312131574</v>
      </c>
      <c r="O205" s="46">
        <f t="shared" si="10"/>
        <v>436730.44414348988</v>
      </c>
      <c r="P205" s="58"/>
      <c r="Q205" s="58"/>
      <c r="R205" s="58"/>
      <c r="S205" s="58"/>
      <c r="T205" s="58"/>
      <c r="U205" s="58"/>
      <c r="V205" s="58"/>
    </row>
    <row r="206" spans="1:22">
      <c r="A206" s="74">
        <v>1547</v>
      </c>
      <c r="B206" s="74" t="s">
        <v>226</v>
      </c>
      <c r="C206" s="46">
        <v>22539.18</v>
      </c>
      <c r="D206" s="46">
        <v>0</v>
      </c>
      <c r="E206" s="46">
        <v>0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10"/>
        <v>22539.18</v>
      </c>
      <c r="P206" s="58"/>
      <c r="Q206" s="58"/>
      <c r="R206" s="58"/>
      <c r="S206" s="58"/>
      <c r="T206" s="58"/>
      <c r="U206" s="58"/>
      <c r="V206" s="58"/>
    </row>
    <row r="207" spans="1:22">
      <c r="A207" s="74">
        <v>1548</v>
      </c>
      <c r="B207" s="74" t="s">
        <v>227</v>
      </c>
      <c r="C207" s="46">
        <v>0</v>
      </c>
      <c r="D207" s="46">
        <v>0</v>
      </c>
      <c r="E207" s="46">
        <v>0</v>
      </c>
      <c r="F207" s="46">
        <v>0</v>
      </c>
      <c r="G207" s="46">
        <v>23340.271399999998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f t="shared" si="10"/>
        <v>23340.271399999998</v>
      </c>
      <c r="P207" s="58"/>
      <c r="Q207" s="58"/>
      <c r="R207" s="58"/>
      <c r="S207" s="58"/>
      <c r="T207" s="58"/>
      <c r="U207" s="58"/>
      <c r="V207" s="58"/>
    </row>
    <row r="208" spans="1:22">
      <c r="A208" s="74">
        <v>1592</v>
      </c>
      <c r="B208" s="74" t="s">
        <v>228</v>
      </c>
      <c r="C208" s="46">
        <v>19047.940599999998</v>
      </c>
      <c r="D208" s="46">
        <v>19047.940599999998</v>
      </c>
      <c r="E208" s="46">
        <v>23809.925749999999</v>
      </c>
      <c r="F208" s="46">
        <v>19047.940599999998</v>
      </c>
      <c r="G208" s="46">
        <v>19047.940599999998</v>
      </c>
      <c r="H208" s="46">
        <v>23809.925749999999</v>
      </c>
      <c r="I208" s="46">
        <v>19047.940599999998</v>
      </c>
      <c r="J208" s="46">
        <v>23809.925749999999</v>
      </c>
      <c r="K208" s="46">
        <v>19047.940599999998</v>
      </c>
      <c r="L208" s="46">
        <v>19047.940599999998</v>
      </c>
      <c r="M208" s="46">
        <v>23809.925749999999</v>
      </c>
      <c r="N208" s="46">
        <v>19047.940599999998</v>
      </c>
      <c r="O208" s="46">
        <f t="shared" si="10"/>
        <v>247623.22779999999</v>
      </c>
      <c r="P208" s="58"/>
      <c r="Q208" s="58"/>
      <c r="R208" s="58"/>
      <c r="S208" s="58"/>
      <c r="T208" s="58"/>
      <c r="U208" s="58"/>
      <c r="V208" s="58"/>
    </row>
    <row r="209" spans="1:22">
      <c r="A209" s="74">
        <v>1593</v>
      </c>
      <c r="B209" s="74" t="s">
        <v>229</v>
      </c>
      <c r="C209" s="46">
        <v>19047.940599999998</v>
      </c>
      <c r="D209" s="46">
        <v>19047.940599999998</v>
      </c>
      <c r="E209" s="46">
        <v>23809.925749999999</v>
      </c>
      <c r="F209" s="46">
        <v>19047.940599999998</v>
      </c>
      <c r="G209" s="46">
        <v>19047.940599999998</v>
      </c>
      <c r="H209" s="46">
        <v>23809.925749999999</v>
      </c>
      <c r="I209" s="46">
        <v>19047.940599999998</v>
      </c>
      <c r="J209" s="46">
        <v>23809.925749999999</v>
      </c>
      <c r="K209" s="46">
        <v>19047.940599999998</v>
      </c>
      <c r="L209" s="46">
        <v>19047.940599999998</v>
      </c>
      <c r="M209" s="46">
        <v>23809.925749999999</v>
      </c>
      <c r="N209" s="46">
        <v>19047.940599999998</v>
      </c>
      <c r="O209" s="46">
        <f t="shared" si="10"/>
        <v>247623.22779999999</v>
      </c>
      <c r="P209" s="58"/>
      <c r="Q209" s="58"/>
      <c r="R209" s="58"/>
      <c r="S209" s="58"/>
      <c r="T209" s="58"/>
      <c r="U209" s="58"/>
      <c r="V209" s="58"/>
    </row>
    <row r="210" spans="1:22">
      <c r="A210" s="74">
        <v>1612</v>
      </c>
      <c r="B210" s="74" t="s">
        <v>230</v>
      </c>
      <c r="C210" s="46">
        <v>4571.505744</v>
      </c>
      <c r="D210" s="46">
        <v>4571.505744</v>
      </c>
      <c r="E210" s="46">
        <v>5714.3821799999996</v>
      </c>
      <c r="F210" s="46">
        <v>5714.3821439999992</v>
      </c>
      <c r="G210" s="46">
        <v>4571.505744</v>
      </c>
      <c r="H210" s="46">
        <v>5714.3821799999996</v>
      </c>
      <c r="I210" s="46">
        <v>4571.505744</v>
      </c>
      <c r="J210" s="46">
        <v>5714.3821799999996</v>
      </c>
      <c r="K210" s="46">
        <v>4571.505744</v>
      </c>
      <c r="L210" s="46">
        <v>4571.505744</v>
      </c>
      <c r="M210" s="46">
        <v>5714.3821799999996</v>
      </c>
      <c r="N210" s="46">
        <v>4571.505744</v>
      </c>
      <c r="O210" s="46">
        <f t="shared" si="10"/>
        <v>60572.451072000011</v>
      </c>
      <c r="P210" s="58"/>
      <c r="Q210" s="58"/>
      <c r="R210" s="58"/>
      <c r="S210" s="58"/>
      <c r="T210" s="58"/>
      <c r="U210" s="58"/>
      <c r="V210" s="58"/>
    </row>
    <row r="211" spans="1:22">
      <c r="A211" s="74">
        <v>2712</v>
      </c>
      <c r="B211" s="74" t="s">
        <v>317</v>
      </c>
      <c r="C211" s="46">
        <v>0</v>
      </c>
      <c r="D211" s="46">
        <v>5000</v>
      </c>
      <c r="E211" s="46">
        <v>0</v>
      </c>
      <c r="F211" s="46">
        <v>0</v>
      </c>
      <c r="G211" s="46">
        <v>0</v>
      </c>
      <c r="H211" s="46">
        <v>5000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10"/>
        <v>10000</v>
      </c>
      <c r="P211" s="58"/>
      <c r="Q211" s="58"/>
      <c r="R211" s="58"/>
      <c r="S211" s="58"/>
      <c r="T211" s="58"/>
      <c r="U211" s="58"/>
      <c r="V211" s="58"/>
    </row>
    <row r="212" spans="1:22">
      <c r="A212" s="74">
        <v>2911</v>
      </c>
      <c r="B212" s="74" t="s">
        <v>243</v>
      </c>
      <c r="C212" s="46">
        <v>3000</v>
      </c>
      <c r="D212" s="46">
        <v>3000</v>
      </c>
      <c r="E212" s="46">
        <v>3000</v>
      </c>
      <c r="F212" s="46">
        <v>3000</v>
      </c>
      <c r="G212" s="46">
        <v>3000</v>
      </c>
      <c r="H212" s="46">
        <v>3000</v>
      </c>
      <c r="I212" s="46">
        <v>3000</v>
      </c>
      <c r="J212" s="46">
        <v>3000</v>
      </c>
      <c r="K212" s="46">
        <v>3000</v>
      </c>
      <c r="L212" s="46">
        <v>3000</v>
      </c>
      <c r="M212" s="46">
        <v>3000</v>
      </c>
      <c r="N212" s="46">
        <v>3000</v>
      </c>
      <c r="O212" s="46">
        <f t="shared" si="10"/>
        <v>36000</v>
      </c>
      <c r="P212" s="58"/>
      <c r="Q212" s="58"/>
      <c r="R212" s="58"/>
      <c r="S212" s="58"/>
      <c r="T212" s="58"/>
      <c r="U212" s="58"/>
      <c r="V212" s="58"/>
    </row>
    <row r="213" spans="1:22">
      <c r="A213" s="74">
        <v>3534</v>
      </c>
      <c r="B213" s="74" t="s">
        <v>265</v>
      </c>
      <c r="C213" s="46">
        <v>1000</v>
      </c>
      <c r="D213" s="46">
        <v>0</v>
      </c>
      <c r="E213" s="46">
        <v>1000</v>
      </c>
      <c r="F213" s="46">
        <v>0</v>
      </c>
      <c r="G213" s="46">
        <v>1000</v>
      </c>
      <c r="H213" s="46">
        <v>0</v>
      </c>
      <c r="I213" s="46">
        <v>1000</v>
      </c>
      <c r="J213" s="46">
        <v>0</v>
      </c>
      <c r="K213" s="46">
        <v>1000</v>
      </c>
      <c r="L213" s="46">
        <v>0</v>
      </c>
      <c r="M213" s="46">
        <v>1000</v>
      </c>
      <c r="N213" s="46">
        <v>0</v>
      </c>
      <c r="O213" s="46">
        <f t="shared" si="10"/>
        <v>6000</v>
      </c>
      <c r="P213" s="58"/>
      <c r="Q213" s="58"/>
      <c r="R213" s="58"/>
      <c r="S213" s="58"/>
      <c r="T213" s="58"/>
      <c r="U213" s="58"/>
      <c r="V213" s="58"/>
    </row>
    <row r="214" spans="1:22">
      <c r="A214" s="74">
        <v>5671</v>
      </c>
      <c r="B214" s="74" t="s">
        <v>294</v>
      </c>
      <c r="C214" s="46">
        <v>0</v>
      </c>
      <c r="D214" s="46">
        <v>25000</v>
      </c>
      <c r="E214" s="46">
        <v>0</v>
      </c>
      <c r="F214" s="46">
        <v>0</v>
      </c>
      <c r="G214" s="46">
        <v>25000</v>
      </c>
      <c r="H214" s="46">
        <v>0</v>
      </c>
      <c r="I214" s="46">
        <v>0</v>
      </c>
      <c r="J214" s="46">
        <v>0</v>
      </c>
      <c r="K214" s="46">
        <v>0</v>
      </c>
      <c r="L214" s="46">
        <v>25000</v>
      </c>
      <c r="M214" s="46">
        <v>0</v>
      </c>
      <c r="N214" s="46">
        <v>0</v>
      </c>
      <c r="O214" s="46">
        <f t="shared" si="10"/>
        <v>75000</v>
      </c>
      <c r="P214" s="58"/>
      <c r="Q214" s="58"/>
      <c r="R214" s="58"/>
      <c r="S214" s="58"/>
      <c r="T214" s="58"/>
      <c r="U214" s="58"/>
      <c r="V214" s="58"/>
    </row>
    <row r="215" spans="1:22" ht="39">
      <c r="A215" s="74" t="s">
        <v>349</v>
      </c>
      <c r="B215" s="74" t="s">
        <v>346</v>
      </c>
      <c r="C215" s="44">
        <f t="shared" ref="C215:N215" si="11">SUM(C192:C214)</f>
        <v>369339.64704399998</v>
      </c>
      <c r="D215" s="44">
        <f t="shared" si="11"/>
        <v>430276.03629399993</v>
      </c>
      <c r="E215" s="44">
        <f t="shared" si="11"/>
        <v>407918.55726750003</v>
      </c>
      <c r="F215" s="44">
        <f t="shared" si="11"/>
        <v>547136.7532511428</v>
      </c>
      <c r="G215" s="44">
        <f t="shared" si="11"/>
        <v>401848.40904399991</v>
      </c>
      <c r="H215" s="44">
        <f t="shared" si="11"/>
        <v>464570.07476750005</v>
      </c>
      <c r="I215" s="44">
        <f t="shared" si="11"/>
        <v>340247.83604399994</v>
      </c>
      <c r="J215" s="44">
        <f t="shared" si="11"/>
        <v>462773.58137949998</v>
      </c>
      <c r="K215" s="44">
        <f t="shared" si="11"/>
        <v>388111.1264169463</v>
      </c>
      <c r="L215" s="44">
        <f t="shared" si="11"/>
        <v>430047.67286997318</v>
      </c>
      <c r="M215" s="44">
        <f t="shared" si="11"/>
        <v>426647.64463914454</v>
      </c>
      <c r="N215" s="44">
        <f t="shared" si="11"/>
        <v>455804.05382093333</v>
      </c>
      <c r="O215" s="44">
        <f>SUM(O192:O214)</f>
        <v>5124721.3928386401</v>
      </c>
      <c r="P215" s="58"/>
      <c r="Q215" s="58"/>
      <c r="R215" s="58"/>
      <c r="S215" s="58"/>
      <c r="T215" s="58"/>
      <c r="U215" s="58"/>
      <c r="V215" s="58"/>
    </row>
    <row r="216" spans="1:22">
      <c r="A216" s="73"/>
      <c r="C216" s="46"/>
      <c r="D216" s="46"/>
      <c r="E216" s="46"/>
      <c r="J216" s="46"/>
      <c r="K216" s="46"/>
      <c r="L216" s="46"/>
      <c r="M216" s="46"/>
      <c r="N216" s="46"/>
      <c r="O216" s="46"/>
      <c r="P216" s="58"/>
      <c r="Q216" s="58"/>
      <c r="R216" s="58"/>
      <c r="S216" s="58"/>
      <c r="T216" s="58"/>
      <c r="U216" s="58"/>
      <c r="V216" s="58"/>
    </row>
    <row r="217" spans="1:22">
      <c r="A217" s="40">
        <v>600</v>
      </c>
      <c r="B217" s="40" t="s">
        <v>155</v>
      </c>
      <c r="C217" s="47"/>
      <c r="D217" s="47"/>
      <c r="E217" s="47"/>
      <c r="F217" s="73"/>
      <c r="G217" s="73"/>
      <c r="H217" s="73"/>
      <c r="I217" s="73"/>
      <c r="J217" s="46"/>
      <c r="K217" s="46"/>
      <c r="L217" s="46"/>
      <c r="M217" s="46"/>
      <c r="N217" s="46"/>
      <c r="O217" s="46"/>
      <c r="P217" s="58"/>
      <c r="Q217" s="58"/>
      <c r="R217" s="58"/>
      <c r="S217" s="58"/>
      <c r="T217" s="58"/>
      <c r="U217" s="58"/>
      <c r="V217" s="58"/>
    </row>
    <row r="218" spans="1:22">
      <c r="A218" s="74">
        <v>1131</v>
      </c>
      <c r="B218" s="74" t="s">
        <v>210</v>
      </c>
      <c r="C218" s="46">
        <v>38741.330199999997</v>
      </c>
      <c r="D218" s="46">
        <v>38741.330199999997</v>
      </c>
      <c r="E218" s="46">
        <v>48426.662749999996</v>
      </c>
      <c r="F218" s="46">
        <v>50363.720199999996</v>
      </c>
      <c r="G218" s="46">
        <v>38741.330199999997</v>
      </c>
      <c r="H218" s="46">
        <v>48426.662749999996</v>
      </c>
      <c r="I218" s="46">
        <v>38741.330199999997</v>
      </c>
      <c r="J218" s="46">
        <v>48426.662749999996</v>
      </c>
      <c r="K218" s="46">
        <v>38741.330199999997</v>
      </c>
      <c r="L218" s="46">
        <v>38741.330199999997</v>
      </c>
      <c r="M218" s="46">
        <v>48426.662749999996</v>
      </c>
      <c r="N218" s="46">
        <v>38741.330199999997</v>
      </c>
      <c r="O218" s="46">
        <f>SUM(C218:N218)</f>
        <v>515259.68259999994</v>
      </c>
      <c r="P218" s="58"/>
      <c r="Q218" s="58"/>
      <c r="R218" s="58"/>
      <c r="S218" s="58"/>
      <c r="T218" s="58"/>
      <c r="U218" s="58"/>
      <c r="V218" s="58"/>
    </row>
    <row r="219" spans="1:22">
      <c r="A219" s="74">
        <v>1322</v>
      </c>
      <c r="B219" s="74" t="s">
        <v>213</v>
      </c>
      <c r="C219" s="46">
        <v>1162.2399059999998</v>
      </c>
      <c r="D219" s="46">
        <v>1162.2399059999998</v>
      </c>
      <c r="E219" s="46">
        <v>1452.7998824999997</v>
      </c>
      <c r="F219" s="46">
        <v>1510.9116059999999</v>
      </c>
      <c r="G219" s="46">
        <v>1162.2399059999998</v>
      </c>
      <c r="H219" s="46">
        <v>1452.7998824999997</v>
      </c>
      <c r="I219" s="46">
        <v>1162.2399059999998</v>
      </c>
      <c r="J219" s="46">
        <v>1452.7998824999997</v>
      </c>
      <c r="K219" s="46">
        <v>1162.2399059999998</v>
      </c>
      <c r="L219" s="46">
        <v>1162.2399059999998</v>
      </c>
      <c r="M219" s="46">
        <v>1452.7998824999997</v>
      </c>
      <c r="N219" s="46">
        <v>1162.2399059999998</v>
      </c>
      <c r="O219" s="46">
        <f t="shared" ref="O219:O246" si="12">SUM(C219:N219)</f>
        <v>15457.790477999995</v>
      </c>
      <c r="P219" s="58"/>
      <c r="Q219" s="58"/>
      <c r="R219" s="58"/>
      <c r="S219" s="58"/>
      <c r="T219" s="58"/>
      <c r="U219" s="58"/>
      <c r="V219" s="58"/>
    </row>
    <row r="220" spans="1:22">
      <c r="A220" s="74">
        <v>1323</v>
      </c>
      <c r="B220" s="74" t="s">
        <v>214</v>
      </c>
      <c r="C220" s="46">
        <v>5433.0870000000004</v>
      </c>
      <c r="D220" s="46">
        <v>5082.572000000001</v>
      </c>
      <c r="E220" s="46">
        <v>4789.3560000000007</v>
      </c>
      <c r="F220" s="46">
        <v>4789.3560000000007</v>
      </c>
      <c r="G220" s="46">
        <v>5119.6639999999998</v>
      </c>
      <c r="H220" s="46">
        <v>4954.5100000000011</v>
      </c>
      <c r="I220" s="46">
        <v>5119.6639999999998</v>
      </c>
      <c r="J220" s="46">
        <v>5433.0870000000004</v>
      </c>
      <c r="K220" s="46">
        <v>5433.0870000000004</v>
      </c>
      <c r="L220" s="46">
        <v>5433.0870000000004</v>
      </c>
      <c r="M220" s="46">
        <v>5433.0870000000004</v>
      </c>
      <c r="N220" s="46">
        <v>5433.0870000000004</v>
      </c>
      <c r="O220" s="46">
        <f t="shared" si="12"/>
        <v>62453.644</v>
      </c>
      <c r="P220" s="58"/>
      <c r="Q220" s="58"/>
      <c r="R220" s="58"/>
      <c r="S220" s="58"/>
      <c r="T220" s="58"/>
      <c r="U220" s="58"/>
      <c r="V220" s="58"/>
    </row>
    <row r="221" spans="1:22">
      <c r="A221" s="74">
        <v>1324</v>
      </c>
      <c r="B221" s="74" t="s">
        <v>215</v>
      </c>
      <c r="C221" s="46">
        <v>0</v>
      </c>
      <c r="D221" s="46">
        <v>2000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>
        <v>0</v>
      </c>
      <c r="O221" s="46">
        <f t="shared" si="12"/>
        <v>2000</v>
      </c>
      <c r="P221" s="58"/>
      <c r="Q221" s="58"/>
      <c r="R221" s="58"/>
      <c r="S221" s="58"/>
      <c r="T221" s="58"/>
      <c r="U221" s="58"/>
      <c r="V221" s="58"/>
    </row>
    <row r="222" spans="1:22">
      <c r="A222" s="74">
        <v>1325</v>
      </c>
      <c r="B222" s="74" t="s">
        <v>216</v>
      </c>
      <c r="C222" s="46">
        <v>1472.1080000000002</v>
      </c>
      <c r="D222" s="46">
        <v>1377.1340000000002</v>
      </c>
      <c r="E222" s="46">
        <v>1289.739</v>
      </c>
      <c r="F222" s="46">
        <v>1289.739</v>
      </c>
      <c r="G222" s="46">
        <v>1378.6849999999999</v>
      </c>
      <c r="H222" s="46">
        <v>1334.2120000000002</v>
      </c>
      <c r="I222" s="46">
        <v>1378.6849999999999</v>
      </c>
      <c r="J222" s="46">
        <v>1472.1080000000002</v>
      </c>
      <c r="K222" s="46">
        <v>1472.1080000000002</v>
      </c>
      <c r="L222" s="46">
        <v>1472.1080000000002</v>
      </c>
      <c r="M222" s="46">
        <v>1472.1080000000002</v>
      </c>
      <c r="N222" s="46">
        <v>1472.1080000000002</v>
      </c>
      <c r="O222" s="46">
        <f t="shared" si="12"/>
        <v>16880.842000000001</v>
      </c>
      <c r="P222" s="58"/>
      <c r="Q222" s="58"/>
      <c r="R222" s="58"/>
      <c r="S222" s="58"/>
      <c r="T222" s="58"/>
      <c r="U222" s="58"/>
      <c r="V222" s="58"/>
    </row>
    <row r="223" spans="1:22">
      <c r="A223" s="74">
        <v>1332</v>
      </c>
      <c r="B223" s="66" t="s">
        <v>350</v>
      </c>
      <c r="C223" s="46">
        <v>1069.7</v>
      </c>
      <c r="D223" s="46">
        <v>0</v>
      </c>
      <c r="E223" s="46">
        <v>0</v>
      </c>
      <c r="F223" s="46">
        <v>0</v>
      </c>
      <c r="G223" s="46">
        <v>0</v>
      </c>
      <c r="H223" s="46">
        <v>0</v>
      </c>
      <c r="I223" s="46">
        <v>0</v>
      </c>
      <c r="J223" s="46">
        <v>0</v>
      </c>
      <c r="K223" s="46">
        <v>0</v>
      </c>
      <c r="L223" s="46">
        <v>0</v>
      </c>
      <c r="M223" s="46">
        <v>0</v>
      </c>
      <c r="N223" s="46">
        <v>0</v>
      </c>
      <c r="O223" s="46">
        <f t="shared" si="12"/>
        <v>1069.7</v>
      </c>
      <c r="P223" s="58"/>
      <c r="Q223" s="58"/>
      <c r="R223" s="58"/>
      <c r="S223" s="58"/>
      <c r="T223" s="58"/>
      <c r="U223" s="58"/>
      <c r="V223" s="58"/>
    </row>
    <row r="224" spans="1:22">
      <c r="A224" s="74">
        <v>1336</v>
      </c>
      <c r="B224" s="74" t="s">
        <v>218</v>
      </c>
      <c r="C224" s="46">
        <v>3467.6372999999999</v>
      </c>
      <c r="D224" s="46">
        <v>3467.6372999999999</v>
      </c>
      <c r="E224" s="46">
        <v>3467.6372999999999</v>
      </c>
      <c r="F224" s="44">
        <v>7006.6408285714278</v>
      </c>
      <c r="G224" s="46">
        <v>4976.023549999999</v>
      </c>
      <c r="H224" s="46">
        <v>0</v>
      </c>
      <c r="I224" s="46">
        <v>0</v>
      </c>
      <c r="J224" s="46">
        <v>0</v>
      </c>
      <c r="K224" s="46">
        <v>3467.6372999999999</v>
      </c>
      <c r="L224" s="46">
        <v>0</v>
      </c>
      <c r="M224" s="46">
        <v>4230.2583159913238</v>
      </c>
      <c r="N224" s="46">
        <v>5083.0987010314821</v>
      </c>
      <c r="O224" s="46">
        <f t="shared" si="12"/>
        <v>35166.570595594225</v>
      </c>
      <c r="P224" s="58"/>
      <c r="Q224" s="58"/>
      <c r="R224" s="58"/>
      <c r="S224" s="58"/>
      <c r="T224" s="58"/>
      <c r="U224" s="58"/>
      <c r="V224" s="58"/>
    </row>
    <row r="225" spans="1:22">
      <c r="A225" s="74">
        <v>1337</v>
      </c>
      <c r="B225" s="74" t="s">
        <v>351</v>
      </c>
      <c r="C225" s="46">
        <v>0</v>
      </c>
      <c r="D225" s="46">
        <v>0</v>
      </c>
      <c r="E225" s="46">
        <v>0</v>
      </c>
      <c r="F225" s="46">
        <v>11622.407499999999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12"/>
        <v>11622.407499999999</v>
      </c>
      <c r="P225" s="58"/>
      <c r="Q225" s="58"/>
      <c r="R225" s="58"/>
      <c r="S225" s="58"/>
      <c r="T225" s="58"/>
      <c r="U225" s="58"/>
      <c r="V225" s="58"/>
    </row>
    <row r="226" spans="1:22">
      <c r="A226" s="74">
        <v>1338</v>
      </c>
      <c r="B226" s="74" t="s">
        <v>298</v>
      </c>
      <c r="C226" s="46">
        <v>556.57000000000005</v>
      </c>
      <c r="D226" s="46">
        <v>0</v>
      </c>
      <c r="E226" s="46">
        <v>0</v>
      </c>
      <c r="F226" s="46">
        <v>0</v>
      </c>
      <c r="G226" s="46">
        <v>0</v>
      </c>
      <c r="H226" s="46">
        <v>0</v>
      </c>
      <c r="I226" s="46">
        <v>0</v>
      </c>
      <c r="J226" s="46">
        <v>0</v>
      </c>
      <c r="K226" s="46">
        <v>0</v>
      </c>
      <c r="L226" s="46">
        <v>0</v>
      </c>
      <c r="M226" s="46">
        <v>0</v>
      </c>
      <c r="N226" s="46">
        <v>0</v>
      </c>
      <c r="O226" s="46">
        <f t="shared" si="12"/>
        <v>556.57000000000005</v>
      </c>
      <c r="P226" s="58"/>
      <c r="Q226" s="58"/>
      <c r="R226" s="58"/>
      <c r="S226" s="58"/>
      <c r="T226" s="58"/>
      <c r="U226" s="58"/>
      <c r="V226" s="58"/>
    </row>
    <row r="227" spans="1:22">
      <c r="A227" s="74">
        <v>1411</v>
      </c>
      <c r="B227" s="74" t="s">
        <v>221</v>
      </c>
      <c r="C227" s="46">
        <v>7698.4932499999995</v>
      </c>
      <c r="D227" s="46">
        <v>6432.1239999999998</v>
      </c>
      <c r="E227" s="46">
        <v>7247.5651499999994</v>
      </c>
      <c r="F227" s="46">
        <v>7427.0311999999994</v>
      </c>
      <c r="G227" s="46">
        <v>8274.4493999999995</v>
      </c>
      <c r="H227" s="46">
        <v>7216.2</v>
      </c>
      <c r="I227" s="46">
        <v>7847.2798999999995</v>
      </c>
      <c r="J227" s="46">
        <v>8274.4493999999995</v>
      </c>
      <c r="K227" s="46">
        <v>9558.1628500000006</v>
      </c>
      <c r="L227" s="46">
        <v>8274.4493999999995</v>
      </c>
      <c r="M227" s="46">
        <v>8274.4493999999995</v>
      </c>
      <c r="N227" s="46">
        <v>8274.4493999999995</v>
      </c>
      <c r="O227" s="46">
        <f t="shared" si="12"/>
        <v>94799.103349999976</v>
      </c>
      <c r="P227" s="58"/>
      <c r="Q227" s="58"/>
      <c r="R227" s="58"/>
      <c r="S227" s="58"/>
      <c r="T227" s="58"/>
      <c r="U227" s="58"/>
      <c r="V227" s="58"/>
    </row>
    <row r="228" spans="1:22">
      <c r="A228" s="74">
        <v>1421</v>
      </c>
      <c r="B228" s="74" t="s">
        <v>222</v>
      </c>
      <c r="C228" s="46">
        <v>0</v>
      </c>
      <c r="D228" s="46">
        <v>6775.7163999999993</v>
      </c>
      <c r="E228" s="46">
        <v>0</v>
      </c>
      <c r="F228" s="46">
        <v>6775.7163999999993</v>
      </c>
      <c r="G228" s="46">
        <v>0</v>
      </c>
      <c r="H228" s="46">
        <v>6775.7163999999993</v>
      </c>
      <c r="I228" s="46">
        <v>0</v>
      </c>
      <c r="J228" s="46">
        <v>6775.7163999999993</v>
      </c>
      <c r="K228" s="46">
        <v>0</v>
      </c>
      <c r="L228" s="46">
        <v>6775.7163999999993</v>
      </c>
      <c r="M228" s="46">
        <v>0</v>
      </c>
      <c r="N228" s="46">
        <v>6775.7163999999993</v>
      </c>
      <c r="O228" s="46">
        <f t="shared" si="12"/>
        <v>40654.298399999992</v>
      </c>
      <c r="P228" s="58"/>
      <c r="Q228" s="58"/>
      <c r="R228" s="58"/>
      <c r="S228" s="58"/>
      <c r="T228" s="58"/>
      <c r="U228" s="58"/>
      <c r="V228" s="58"/>
    </row>
    <row r="229" spans="1:22">
      <c r="A229" s="74">
        <v>1431</v>
      </c>
      <c r="B229" s="74" t="s">
        <v>223</v>
      </c>
      <c r="C229" s="46">
        <v>0</v>
      </c>
      <c r="D229" s="46">
        <v>6978.9937999999993</v>
      </c>
      <c r="E229" s="46">
        <v>0</v>
      </c>
      <c r="F229" s="46">
        <v>6978.9937999999993</v>
      </c>
      <c r="G229" s="46">
        <v>0</v>
      </c>
      <c r="H229" s="46">
        <v>6978.9937999999993</v>
      </c>
      <c r="I229" s="46">
        <v>0</v>
      </c>
      <c r="J229" s="46">
        <v>6978.9937999999993</v>
      </c>
      <c r="K229" s="46">
        <v>0</v>
      </c>
      <c r="L229" s="46">
        <v>6978.9937999999993</v>
      </c>
      <c r="M229" s="46">
        <v>0</v>
      </c>
      <c r="N229" s="46">
        <v>6978.9937999999993</v>
      </c>
      <c r="O229" s="46">
        <f t="shared" si="12"/>
        <v>41873.962799999994</v>
      </c>
      <c r="P229" s="58"/>
      <c r="Q229" s="58"/>
      <c r="R229" s="58"/>
      <c r="S229" s="58"/>
      <c r="T229" s="58"/>
      <c r="U229" s="58"/>
      <c r="V229" s="58"/>
    </row>
    <row r="230" spans="1:22">
      <c r="A230" s="74">
        <v>1543</v>
      </c>
      <c r="B230" s="74" t="s">
        <v>224</v>
      </c>
      <c r="C230" s="46">
        <v>203.1</v>
      </c>
      <c r="D230" s="46">
        <v>500</v>
      </c>
      <c r="E230" s="46">
        <v>500</v>
      </c>
      <c r="F230" s="46">
        <v>500</v>
      </c>
      <c r="G230" s="46">
        <v>500</v>
      </c>
      <c r="H230" s="46">
        <v>500</v>
      </c>
      <c r="I230" s="46">
        <v>500</v>
      </c>
      <c r="J230" s="46">
        <v>500</v>
      </c>
      <c r="K230" s="46">
        <v>500</v>
      </c>
      <c r="L230" s="46">
        <v>500</v>
      </c>
      <c r="M230" s="46">
        <v>500</v>
      </c>
      <c r="N230" s="46">
        <v>500</v>
      </c>
      <c r="O230" s="46">
        <f t="shared" si="12"/>
        <v>5703.1</v>
      </c>
      <c r="P230" s="58"/>
      <c r="Q230" s="58"/>
      <c r="R230" s="58"/>
      <c r="S230" s="58"/>
      <c r="T230" s="58"/>
      <c r="U230" s="58"/>
      <c r="V230" s="58"/>
    </row>
    <row r="231" spans="1:22">
      <c r="A231" s="74">
        <v>1545</v>
      </c>
      <c r="B231" s="74" t="s">
        <v>225</v>
      </c>
      <c r="C231" s="46">
        <v>6474.9027999999998</v>
      </c>
      <c r="D231" s="46">
        <v>6474.9027999999998</v>
      </c>
      <c r="E231" s="46">
        <v>6474.9027999999998</v>
      </c>
      <c r="F231" s="46">
        <v>6474.9027999999998</v>
      </c>
      <c r="G231" s="46">
        <v>9249.8299000000006</v>
      </c>
      <c r="H231" s="46">
        <v>9249.8299000000006</v>
      </c>
      <c r="I231" s="46">
        <v>6474.9027999999998</v>
      </c>
      <c r="J231" s="46">
        <v>8100.2106619999995</v>
      </c>
      <c r="K231" s="46">
        <v>13650.605296043252</v>
      </c>
      <c r="L231" s="46">
        <v>8212.5172858188016</v>
      </c>
      <c r="M231" s="46">
        <v>10254.34333604325</v>
      </c>
      <c r="N231" s="46">
        <v>10254.34333604325</v>
      </c>
      <c r="O231" s="46">
        <f t="shared" si="12"/>
        <v>101346.19371594855</v>
      </c>
      <c r="P231" s="58"/>
      <c r="Q231" s="58"/>
      <c r="R231" s="58"/>
      <c r="S231" s="58"/>
      <c r="T231" s="58"/>
      <c r="U231" s="58"/>
      <c r="V231" s="58"/>
    </row>
    <row r="232" spans="1:22">
      <c r="A232" s="74">
        <v>1547</v>
      </c>
      <c r="B232" s="74" t="s">
        <v>226</v>
      </c>
      <c r="C232" s="46">
        <v>4721.3599999999997</v>
      </c>
      <c r="D232" s="46">
        <v>0</v>
      </c>
      <c r="E232" s="46">
        <v>0</v>
      </c>
      <c r="F232" s="46">
        <v>0</v>
      </c>
      <c r="G232" s="46">
        <v>0</v>
      </c>
      <c r="H232" s="46">
        <v>0</v>
      </c>
      <c r="I232" s="46">
        <v>0</v>
      </c>
      <c r="J232" s="46">
        <v>0</v>
      </c>
      <c r="K232" s="46">
        <v>0</v>
      </c>
      <c r="L232" s="46">
        <v>0</v>
      </c>
      <c r="M232" s="46">
        <v>0</v>
      </c>
      <c r="N232" s="46">
        <v>0</v>
      </c>
      <c r="O232" s="46">
        <f t="shared" si="12"/>
        <v>4721.3599999999997</v>
      </c>
      <c r="P232" s="58"/>
      <c r="Q232" s="58"/>
      <c r="R232" s="58"/>
      <c r="S232" s="58"/>
      <c r="T232" s="58"/>
      <c r="U232" s="58"/>
      <c r="V232" s="58"/>
    </row>
    <row r="233" spans="1:22">
      <c r="A233" s="74">
        <v>1548</v>
      </c>
      <c r="B233" s="74" t="s">
        <v>227</v>
      </c>
      <c r="C233" s="46">
        <v>0</v>
      </c>
      <c r="D233" s="46">
        <v>0</v>
      </c>
      <c r="E233" s="46">
        <v>0</v>
      </c>
      <c r="F233" s="46">
        <v>0</v>
      </c>
      <c r="G233" s="46">
        <v>4981.0347999999994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  <c r="O233" s="46">
        <f t="shared" si="12"/>
        <v>4981.0347999999994</v>
      </c>
      <c r="P233" s="58"/>
      <c r="Q233" s="58"/>
      <c r="R233" s="58"/>
      <c r="S233" s="58"/>
      <c r="T233" s="58"/>
      <c r="U233" s="58"/>
      <c r="V233" s="58"/>
    </row>
    <row r="234" spans="1:22">
      <c r="A234" s="74">
        <v>1592</v>
      </c>
      <c r="B234" s="74" t="s">
        <v>228</v>
      </c>
      <c r="C234" s="46">
        <v>3874.1330199999998</v>
      </c>
      <c r="D234" s="46">
        <v>3874.1330199999998</v>
      </c>
      <c r="E234" s="46">
        <v>4842.6662749999996</v>
      </c>
      <c r="F234" s="46">
        <v>3874.1330199999998</v>
      </c>
      <c r="G234" s="46">
        <v>3874.1330199999998</v>
      </c>
      <c r="H234" s="46">
        <v>4842.6662749999996</v>
      </c>
      <c r="I234" s="46">
        <v>3874.1330199999998</v>
      </c>
      <c r="J234" s="46">
        <v>4842.6662749999996</v>
      </c>
      <c r="K234" s="46">
        <v>3874.1330199999998</v>
      </c>
      <c r="L234" s="46">
        <v>3874.1330199999998</v>
      </c>
      <c r="M234" s="46">
        <v>4842.6662749999996</v>
      </c>
      <c r="N234" s="46">
        <v>3874.1330199999998</v>
      </c>
      <c r="O234" s="46">
        <f t="shared" si="12"/>
        <v>50363.72926</v>
      </c>
      <c r="P234" s="58"/>
      <c r="Q234" s="58"/>
      <c r="R234" s="58"/>
      <c r="S234" s="58"/>
      <c r="T234" s="58"/>
      <c r="U234" s="58"/>
      <c r="V234" s="58"/>
    </row>
    <row r="235" spans="1:22">
      <c r="A235" s="74">
        <v>1593</v>
      </c>
      <c r="B235" s="74" t="s">
        <v>229</v>
      </c>
      <c r="C235" s="46">
        <v>3874.1330199999998</v>
      </c>
      <c r="D235" s="46">
        <v>3874.1330199999998</v>
      </c>
      <c r="E235" s="46">
        <v>4842.6662749999996</v>
      </c>
      <c r="F235" s="46">
        <v>3874.1330199999998</v>
      </c>
      <c r="G235" s="46">
        <v>3874.1330199999998</v>
      </c>
      <c r="H235" s="46">
        <v>4842.6662749999996</v>
      </c>
      <c r="I235" s="46">
        <v>3874.1330199999998</v>
      </c>
      <c r="J235" s="46">
        <v>4842.6662749999996</v>
      </c>
      <c r="K235" s="46">
        <v>3874.1330199999998</v>
      </c>
      <c r="L235" s="46">
        <v>3874.1330199999998</v>
      </c>
      <c r="M235" s="46">
        <v>4842.6662749999996</v>
      </c>
      <c r="N235" s="46">
        <v>3874.1330199999998</v>
      </c>
      <c r="O235" s="46">
        <f t="shared" si="12"/>
        <v>50363.72926</v>
      </c>
      <c r="P235" s="58"/>
      <c r="Q235" s="58"/>
      <c r="R235" s="58"/>
      <c r="S235" s="58"/>
      <c r="T235" s="58"/>
      <c r="U235" s="58"/>
      <c r="V235" s="58"/>
    </row>
    <row r="236" spans="1:22">
      <c r="A236" s="74">
        <v>1612</v>
      </c>
      <c r="B236" s="74" t="s">
        <v>230</v>
      </c>
      <c r="C236" s="46">
        <v>929.79192479999995</v>
      </c>
      <c r="D236" s="46">
        <v>929.79192479999995</v>
      </c>
      <c r="E236" s="46">
        <v>1162.239906</v>
      </c>
      <c r="F236" s="46">
        <v>1162.2397248</v>
      </c>
      <c r="G236" s="46">
        <v>929.79192479999995</v>
      </c>
      <c r="H236" s="46">
        <v>1162.239906</v>
      </c>
      <c r="I236" s="46">
        <v>929.79192479999995</v>
      </c>
      <c r="J236" s="46">
        <v>1162.239906</v>
      </c>
      <c r="K236" s="46">
        <v>929.79192479999995</v>
      </c>
      <c r="L236" s="46">
        <v>929.79192479999995</v>
      </c>
      <c r="M236" s="46">
        <v>1162.239906</v>
      </c>
      <c r="N236" s="46">
        <v>929.79192479999995</v>
      </c>
      <c r="O236" s="46">
        <f t="shared" si="12"/>
        <v>12319.7428224</v>
      </c>
      <c r="P236" s="58"/>
      <c r="Q236" s="58"/>
      <c r="R236" s="58"/>
      <c r="S236" s="58"/>
      <c r="T236" s="58"/>
      <c r="U236" s="58"/>
      <c r="V236" s="58"/>
    </row>
    <row r="237" spans="1:22">
      <c r="A237" s="74">
        <v>2111</v>
      </c>
      <c r="B237" s="74" t="s">
        <v>231</v>
      </c>
      <c r="C237" s="46">
        <v>0</v>
      </c>
      <c r="D237" s="46">
        <v>0</v>
      </c>
      <c r="E237" s="46">
        <v>1000</v>
      </c>
      <c r="F237" s="46">
        <v>0</v>
      </c>
      <c r="G237" s="46">
        <v>0</v>
      </c>
      <c r="H237" s="46">
        <v>1000</v>
      </c>
      <c r="I237" s="46">
        <v>0</v>
      </c>
      <c r="J237" s="46">
        <v>0</v>
      </c>
      <c r="K237" s="46">
        <v>1000</v>
      </c>
      <c r="L237" s="46">
        <v>0</v>
      </c>
      <c r="M237" s="46">
        <v>0</v>
      </c>
      <c r="N237" s="46">
        <v>0</v>
      </c>
      <c r="O237" s="46">
        <f t="shared" si="12"/>
        <v>3000</v>
      </c>
      <c r="P237" s="58"/>
      <c r="Q237" s="58"/>
      <c r="R237" s="58"/>
      <c r="S237" s="58"/>
      <c r="T237" s="58"/>
      <c r="U237" s="58"/>
      <c r="V237" s="58"/>
    </row>
    <row r="238" spans="1:22">
      <c r="A238" s="74">
        <v>2215</v>
      </c>
      <c r="B238" s="74" t="s">
        <v>235</v>
      </c>
      <c r="C238" s="46">
        <v>1200</v>
      </c>
      <c r="D238" s="46">
        <v>1200</v>
      </c>
      <c r="E238" s="46">
        <v>1200</v>
      </c>
      <c r="F238" s="46">
        <v>1200</v>
      </c>
      <c r="G238" s="46">
        <v>1200</v>
      </c>
      <c r="H238" s="46">
        <v>1200</v>
      </c>
      <c r="I238" s="46">
        <v>1200</v>
      </c>
      <c r="J238" s="46">
        <v>1200</v>
      </c>
      <c r="K238" s="46">
        <v>1200</v>
      </c>
      <c r="L238" s="46">
        <v>1200</v>
      </c>
      <c r="M238" s="46">
        <v>1200</v>
      </c>
      <c r="N238" s="46">
        <v>1200</v>
      </c>
      <c r="O238" s="46">
        <f t="shared" si="12"/>
        <v>14400</v>
      </c>
      <c r="P238" s="58"/>
      <c r="Q238" s="58"/>
      <c r="R238" s="58"/>
      <c r="S238" s="58"/>
      <c r="T238" s="58"/>
      <c r="U238" s="58"/>
      <c r="V238" s="58"/>
    </row>
    <row r="239" spans="1:22">
      <c r="A239" s="74">
        <v>2612</v>
      </c>
      <c r="B239" s="74" t="s">
        <v>316</v>
      </c>
      <c r="C239" s="46">
        <f>3300*1.2</f>
        <v>3960</v>
      </c>
      <c r="D239" s="46">
        <f>3300*1.2</f>
        <v>3960</v>
      </c>
      <c r="E239" s="46">
        <f>3300*1.2</f>
        <v>3960</v>
      </c>
      <c r="F239" s="46">
        <f>5000*1.2</f>
        <v>6000</v>
      </c>
      <c r="G239" s="46">
        <f>5000*1.2</f>
        <v>6000</v>
      </c>
      <c r="H239" s="46">
        <f t="shared" ref="H239:N239" si="13">3300*1.2</f>
        <v>3960</v>
      </c>
      <c r="I239" s="46">
        <f t="shared" si="13"/>
        <v>3960</v>
      </c>
      <c r="J239" s="46">
        <f t="shared" si="13"/>
        <v>3960</v>
      </c>
      <c r="K239" s="46">
        <f t="shared" si="13"/>
        <v>3960</v>
      </c>
      <c r="L239" s="46">
        <f t="shared" si="13"/>
        <v>3960</v>
      </c>
      <c r="M239" s="46">
        <f t="shared" si="13"/>
        <v>3960</v>
      </c>
      <c r="N239" s="46">
        <f t="shared" si="13"/>
        <v>3960</v>
      </c>
      <c r="O239" s="46">
        <f t="shared" si="12"/>
        <v>51600</v>
      </c>
      <c r="P239" s="58"/>
      <c r="Q239" s="58"/>
      <c r="R239" s="58"/>
      <c r="S239" s="58"/>
      <c r="T239" s="58"/>
      <c r="U239" s="58"/>
      <c r="V239" s="58"/>
    </row>
    <row r="240" spans="1:22">
      <c r="A240" s="74">
        <v>3142</v>
      </c>
      <c r="B240" s="74" t="s">
        <v>244</v>
      </c>
      <c r="C240" s="46">
        <v>900</v>
      </c>
      <c r="D240" s="46">
        <v>900</v>
      </c>
      <c r="E240" s="46">
        <v>900</v>
      </c>
      <c r="F240" s="46">
        <v>900</v>
      </c>
      <c r="G240" s="46">
        <v>900</v>
      </c>
      <c r="H240" s="46">
        <v>900</v>
      </c>
      <c r="I240" s="46">
        <v>900</v>
      </c>
      <c r="J240" s="46">
        <v>900</v>
      </c>
      <c r="K240" s="46">
        <v>900</v>
      </c>
      <c r="L240" s="46">
        <v>900</v>
      </c>
      <c r="M240" s="46">
        <v>900</v>
      </c>
      <c r="N240" s="46">
        <v>900</v>
      </c>
      <c r="O240" s="46">
        <f t="shared" si="12"/>
        <v>10800</v>
      </c>
      <c r="P240" s="58"/>
      <c r="Q240" s="58"/>
      <c r="R240" s="58"/>
      <c r="S240" s="58"/>
      <c r="T240" s="58"/>
      <c r="U240" s="58"/>
      <c r="V240" s="58"/>
    </row>
    <row r="241" spans="1:22">
      <c r="A241" s="74">
        <v>3511</v>
      </c>
      <c r="B241" s="66" t="s">
        <v>261</v>
      </c>
      <c r="C241" s="46">
        <v>10962</v>
      </c>
      <c r="D241" s="46">
        <v>10962</v>
      </c>
      <c r="E241" s="46">
        <v>10962</v>
      </c>
      <c r="F241" s="46">
        <v>21924</v>
      </c>
      <c r="G241" s="46">
        <v>10962</v>
      </c>
      <c r="H241" s="46">
        <v>10962</v>
      </c>
      <c r="I241" s="46">
        <v>10962</v>
      </c>
      <c r="J241" s="46">
        <v>21924</v>
      </c>
      <c r="K241" s="46">
        <v>5220</v>
      </c>
      <c r="L241" s="46">
        <v>5220</v>
      </c>
      <c r="M241" s="46">
        <v>5220</v>
      </c>
      <c r="N241" s="46">
        <v>5220</v>
      </c>
      <c r="O241" s="46">
        <f t="shared" si="12"/>
        <v>130500</v>
      </c>
      <c r="P241" s="58"/>
      <c r="Q241" s="58"/>
      <c r="R241" s="58"/>
      <c r="S241" s="58"/>
      <c r="T241" s="58"/>
      <c r="U241" s="58"/>
      <c r="V241" s="58"/>
    </row>
    <row r="242" spans="1:22" ht="26.25">
      <c r="A242" s="74">
        <v>3551</v>
      </c>
      <c r="B242" s="74" t="s">
        <v>361</v>
      </c>
      <c r="C242" s="46">
        <v>9013.86</v>
      </c>
      <c r="D242" s="46">
        <v>6099.1149999999998</v>
      </c>
      <c r="E242" s="46">
        <v>3000</v>
      </c>
      <c r="F242" s="46">
        <v>5406.4120000000003</v>
      </c>
      <c r="G242" s="46">
        <v>3000</v>
      </c>
      <c r="H242" s="46">
        <v>5406</v>
      </c>
      <c r="I242" s="46">
        <v>9013.86</v>
      </c>
      <c r="J242" s="46">
        <v>5406</v>
      </c>
      <c r="K242" s="46">
        <v>5406</v>
      </c>
      <c r="L242" s="46">
        <v>5406</v>
      </c>
      <c r="M242" s="46">
        <v>3000</v>
      </c>
      <c r="N242" s="46">
        <v>5406</v>
      </c>
      <c r="O242" s="46">
        <f t="shared" si="12"/>
        <v>65563.247000000003</v>
      </c>
      <c r="P242" s="58"/>
      <c r="Q242" s="58"/>
      <c r="R242" s="58"/>
      <c r="S242" s="58"/>
      <c r="T242" s="58"/>
      <c r="U242" s="58"/>
      <c r="V242" s="58"/>
    </row>
    <row r="243" spans="1:22">
      <c r="A243" s="74">
        <v>3571</v>
      </c>
      <c r="B243" s="74" t="s">
        <v>287</v>
      </c>
      <c r="C243" s="46">
        <v>0</v>
      </c>
      <c r="D243" s="46">
        <v>0</v>
      </c>
      <c r="E243" s="46">
        <v>6000</v>
      </c>
      <c r="F243" s="46">
        <v>0</v>
      </c>
      <c r="G243" s="46">
        <v>3000</v>
      </c>
      <c r="H243" s="46">
        <v>0</v>
      </c>
      <c r="I243" s="46">
        <v>0</v>
      </c>
      <c r="J243" s="46">
        <v>0</v>
      </c>
      <c r="K243" s="46">
        <v>2000</v>
      </c>
      <c r="L243" s="46">
        <v>0</v>
      </c>
      <c r="M243" s="46">
        <v>0</v>
      </c>
      <c r="N243" s="46">
        <v>0</v>
      </c>
      <c r="O243" s="46">
        <f t="shared" si="12"/>
        <v>11000</v>
      </c>
      <c r="P243" s="58"/>
      <c r="Q243" s="58"/>
      <c r="R243" s="58"/>
      <c r="S243" s="58"/>
      <c r="T243" s="58"/>
      <c r="U243" s="58"/>
      <c r="V243" s="58"/>
    </row>
    <row r="244" spans="1:22">
      <c r="A244" s="74">
        <v>3856</v>
      </c>
      <c r="B244" s="74" t="s">
        <v>270</v>
      </c>
      <c r="C244" s="46">
        <v>2000</v>
      </c>
      <c r="D244" s="46">
        <v>0</v>
      </c>
      <c r="E244" s="46">
        <v>0</v>
      </c>
      <c r="F244" s="46">
        <v>0</v>
      </c>
      <c r="G244" s="46">
        <v>0</v>
      </c>
      <c r="H244" s="46">
        <v>500</v>
      </c>
      <c r="I244" s="46">
        <v>0</v>
      </c>
      <c r="J244" s="46">
        <v>0</v>
      </c>
      <c r="K244" s="46">
        <v>0</v>
      </c>
      <c r="L244" s="46">
        <v>0</v>
      </c>
      <c r="M244" s="46">
        <v>0</v>
      </c>
      <c r="N244" s="46">
        <v>0</v>
      </c>
      <c r="O244" s="46">
        <f t="shared" si="12"/>
        <v>2500</v>
      </c>
      <c r="P244" s="58"/>
      <c r="Q244" s="58"/>
      <c r="R244" s="58"/>
      <c r="S244" s="58"/>
      <c r="T244" s="58"/>
      <c r="U244" s="58"/>
      <c r="V244" s="58"/>
    </row>
    <row r="245" spans="1:22">
      <c r="A245" s="74">
        <v>3857</v>
      </c>
      <c r="B245" s="74" t="s">
        <v>271</v>
      </c>
      <c r="C245" s="46">
        <v>200</v>
      </c>
      <c r="D245" s="46">
        <v>200</v>
      </c>
      <c r="E245" s="46">
        <v>200</v>
      </c>
      <c r="F245" s="46">
        <v>200</v>
      </c>
      <c r="G245" s="46">
        <v>200</v>
      </c>
      <c r="H245" s="46">
        <v>200</v>
      </c>
      <c r="I245" s="46">
        <v>200</v>
      </c>
      <c r="J245" s="46">
        <v>200</v>
      </c>
      <c r="K245" s="46">
        <v>200</v>
      </c>
      <c r="L245" s="46">
        <v>200</v>
      </c>
      <c r="M245" s="46">
        <v>200</v>
      </c>
      <c r="N245" s="46">
        <v>200</v>
      </c>
      <c r="O245" s="46">
        <f t="shared" si="12"/>
        <v>2400</v>
      </c>
      <c r="P245" s="58"/>
      <c r="Q245" s="58"/>
      <c r="R245" s="58"/>
      <c r="S245" s="58"/>
      <c r="T245" s="58"/>
      <c r="U245" s="58"/>
      <c r="V245" s="58"/>
    </row>
    <row r="246" spans="1:22">
      <c r="A246" s="74">
        <v>5671</v>
      </c>
      <c r="B246" s="74" t="s">
        <v>294</v>
      </c>
      <c r="C246" s="46">
        <v>0</v>
      </c>
      <c r="D246" s="46">
        <v>0</v>
      </c>
      <c r="E246" s="46">
        <v>4000</v>
      </c>
      <c r="F246" s="46">
        <v>0</v>
      </c>
      <c r="G246" s="46">
        <v>0</v>
      </c>
      <c r="H246" s="46">
        <v>0</v>
      </c>
      <c r="I246" s="46">
        <v>0</v>
      </c>
      <c r="J246" s="46">
        <v>5000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12"/>
        <v>9000</v>
      </c>
      <c r="P246" s="58"/>
      <c r="Q246" s="58"/>
      <c r="R246" s="58"/>
      <c r="S246" s="58"/>
      <c r="T246" s="58"/>
      <c r="U246" s="58"/>
      <c r="V246" s="58"/>
    </row>
    <row r="247" spans="1:22" ht="39">
      <c r="A247" s="74" t="s">
        <v>353</v>
      </c>
      <c r="B247" s="74" t="s">
        <v>155</v>
      </c>
      <c r="C247" s="44">
        <f t="shared" ref="C247:O247" si="14">SUM(C218:C246)</f>
        <v>107914.44642079998</v>
      </c>
      <c r="D247" s="44">
        <f t="shared" si="14"/>
        <v>110991.82337079999</v>
      </c>
      <c r="E247" s="44">
        <f t="shared" si="14"/>
        <v>115718.23533849999</v>
      </c>
      <c r="F247" s="44">
        <f t="shared" si="14"/>
        <v>149280.33709937142</v>
      </c>
      <c r="G247" s="44">
        <f t="shared" si="14"/>
        <v>108323.31472079997</v>
      </c>
      <c r="H247" s="44">
        <f t="shared" si="14"/>
        <v>121864.49718849998</v>
      </c>
      <c r="I247" s="44">
        <f t="shared" si="14"/>
        <v>96138.019770799991</v>
      </c>
      <c r="J247" s="44">
        <f t="shared" si="14"/>
        <v>136851.60035049997</v>
      </c>
      <c r="K247" s="44">
        <f t="shared" si="14"/>
        <v>102549.22851684324</v>
      </c>
      <c r="L247" s="44">
        <f t="shared" si="14"/>
        <v>103114.49995661878</v>
      </c>
      <c r="M247" s="44">
        <f t="shared" si="14"/>
        <v>105371.28114053457</v>
      </c>
      <c r="N247" s="44">
        <f t="shared" si="14"/>
        <v>110239.42470787471</v>
      </c>
      <c r="O247" s="44">
        <f t="shared" si="14"/>
        <v>1368356.7085819424</v>
      </c>
      <c r="P247" s="58"/>
      <c r="Q247" s="58"/>
      <c r="R247" s="58"/>
      <c r="S247" s="58"/>
      <c r="T247" s="58"/>
      <c r="U247" s="58"/>
      <c r="V247" s="58"/>
    </row>
    <row r="248" spans="1:22">
      <c r="A248" s="73"/>
      <c r="C248" s="46"/>
      <c r="D248" s="46"/>
      <c r="E248" s="46"/>
      <c r="J248" s="46"/>
      <c r="K248" s="46"/>
      <c r="L248" s="46"/>
      <c r="M248" s="46"/>
      <c r="N248" s="46"/>
      <c r="O248" s="46"/>
      <c r="P248" s="58"/>
      <c r="Q248" s="58"/>
      <c r="R248" s="58"/>
      <c r="S248" s="58"/>
      <c r="T248" s="58"/>
      <c r="U248" s="58"/>
      <c r="V248" s="58"/>
    </row>
    <row r="249" spans="1:22">
      <c r="A249" s="73"/>
      <c r="B249" s="74" t="s">
        <v>354</v>
      </c>
      <c r="C249" s="44">
        <f t="shared" ref="C249:N249" si="15">+C60+C114+C150+C189+C215+C247</f>
        <v>4850405.3576506004</v>
      </c>
      <c r="D249" s="44">
        <f t="shared" si="15"/>
        <v>5300374.3944906006</v>
      </c>
      <c r="E249" s="44">
        <f t="shared" si="15"/>
        <v>4821822.1486650351</v>
      </c>
      <c r="F249" s="44">
        <f t="shared" si="15"/>
        <v>5006321.6415300285</v>
      </c>
      <c r="G249" s="44">
        <f t="shared" si="15"/>
        <v>4338920.8363376008</v>
      </c>
      <c r="H249" s="44">
        <f t="shared" si="15"/>
        <v>4424141.4507107493</v>
      </c>
      <c r="I249" s="44">
        <f t="shared" si="15"/>
        <v>3744016.6335125999</v>
      </c>
      <c r="J249" s="44">
        <f t="shared" si="15"/>
        <v>4900534.78886675</v>
      </c>
      <c r="K249" s="44">
        <f t="shared" si="15"/>
        <v>4285083.6478600511</v>
      </c>
      <c r="L249" s="44">
        <f t="shared" si="15"/>
        <v>3984249.8952548853</v>
      </c>
      <c r="M249" s="44">
        <f t="shared" si="15"/>
        <v>4103968.6880759881</v>
      </c>
      <c r="N249" s="44">
        <f t="shared" si="15"/>
        <v>4196848.0805832809</v>
      </c>
      <c r="O249" s="44">
        <f>+O60+O114+O150+O189+O215+O247</f>
        <v>53956687.563538179</v>
      </c>
      <c r="P249" s="58"/>
      <c r="Q249" s="58"/>
      <c r="R249" s="58"/>
      <c r="S249" s="58"/>
      <c r="T249" s="58"/>
      <c r="U249" s="58"/>
      <c r="V249" s="58"/>
    </row>
    <row r="250" spans="1:22">
      <c r="F250" s="44"/>
      <c r="G250" s="44"/>
      <c r="H250" s="74"/>
      <c r="I250" s="44"/>
      <c r="P250" s="58"/>
    </row>
    <row r="251" spans="1:22">
      <c r="E251" s="46"/>
      <c r="F251" s="44"/>
      <c r="G251" s="44"/>
      <c r="H251" s="44"/>
      <c r="I251" s="44"/>
      <c r="O251" s="46"/>
      <c r="P251" s="58"/>
    </row>
    <row r="252" spans="1:22">
      <c r="A252" s="88" t="s">
        <v>178</v>
      </c>
      <c r="B252" s="88"/>
      <c r="C252" s="88"/>
      <c r="D252" s="88"/>
      <c r="E252" s="88"/>
      <c r="F252" s="44"/>
      <c r="G252" s="44"/>
      <c r="H252" s="74"/>
      <c r="I252" s="44"/>
      <c r="O252" s="46"/>
      <c r="P252" s="58"/>
    </row>
    <row r="253" spans="1:22">
      <c r="A253" s="78" t="s">
        <v>377</v>
      </c>
      <c r="B253" s="53"/>
      <c r="C253" s="53"/>
      <c r="D253" s="53"/>
      <c r="E253" s="53"/>
      <c r="F253" s="44"/>
      <c r="G253" s="44"/>
      <c r="H253" s="74"/>
      <c r="I253" s="44"/>
      <c r="O253" s="46"/>
    </row>
    <row r="254" spans="1:22">
      <c r="A254" s="25"/>
      <c r="B254" s="26"/>
      <c r="C254" s="26"/>
      <c r="D254" s="26"/>
      <c r="E254" s="26"/>
      <c r="F254" s="44"/>
      <c r="G254" s="44"/>
      <c r="H254" s="44"/>
      <c r="I254" s="44"/>
    </row>
    <row r="255" spans="1:22">
      <c r="A255" s="25" t="s">
        <v>180</v>
      </c>
      <c r="B255" s="26"/>
      <c r="C255" s="26"/>
      <c r="D255" s="26"/>
      <c r="E255" s="26"/>
      <c r="F255" s="44"/>
      <c r="G255" s="44"/>
      <c r="H255" s="74"/>
      <c r="I255" s="44"/>
    </row>
    <row r="256" spans="1:22">
      <c r="A256" s="27" t="s">
        <v>181</v>
      </c>
      <c r="B256" s="26"/>
      <c r="C256" s="26"/>
      <c r="D256" s="26"/>
      <c r="E256" s="26"/>
      <c r="F256" s="44"/>
      <c r="G256" s="44"/>
      <c r="H256" s="74"/>
      <c r="I256" s="44"/>
    </row>
    <row r="257" spans="1:15">
      <c r="A257" s="26"/>
      <c r="B257" s="3"/>
      <c r="C257" s="3"/>
      <c r="D257" s="30" t="s">
        <v>184</v>
      </c>
      <c r="E257" s="75"/>
      <c r="F257" s="44"/>
      <c r="G257" s="44"/>
      <c r="H257" s="74"/>
      <c r="I257" s="44"/>
      <c r="O257" s="46"/>
    </row>
    <row r="258" spans="1:15">
      <c r="A258" s="26"/>
      <c r="B258" s="3"/>
      <c r="C258" s="3"/>
      <c r="D258" s="29" t="s">
        <v>183</v>
      </c>
      <c r="E258" s="29"/>
      <c r="F258" s="44"/>
      <c r="G258" s="44"/>
      <c r="H258" s="74"/>
      <c r="I258" s="44"/>
    </row>
    <row r="259" spans="1:15">
      <c r="A259" s="75" t="s">
        <v>182</v>
      </c>
      <c r="B259" s="3"/>
      <c r="C259" s="3"/>
      <c r="D259" s="75"/>
      <c r="E259" s="27"/>
      <c r="F259" s="44"/>
      <c r="G259" s="44"/>
      <c r="H259" s="74"/>
      <c r="I259" s="44"/>
    </row>
    <row r="260" spans="1:15">
      <c r="A260" s="26" t="s">
        <v>185</v>
      </c>
      <c r="B260" s="31"/>
      <c r="C260" s="31"/>
      <c r="D260" s="27"/>
      <c r="E260" s="27"/>
      <c r="F260" s="44"/>
      <c r="G260" s="44"/>
      <c r="H260" s="74"/>
      <c r="I260" s="44"/>
    </row>
    <row r="261" spans="1:15">
      <c r="A261" s="75"/>
      <c r="B261" s="3"/>
      <c r="C261" s="3"/>
      <c r="D261" s="30" t="s">
        <v>370</v>
      </c>
      <c r="E261" s="30"/>
      <c r="F261" s="44"/>
      <c r="H261" s="26"/>
    </row>
    <row r="262" spans="1:15">
      <c r="A262" s="26"/>
      <c r="B262" s="3"/>
      <c r="C262" s="3"/>
      <c r="D262" s="29" t="s">
        <v>187</v>
      </c>
      <c r="E262" s="29"/>
      <c r="F262" s="44"/>
      <c r="H262" s="26"/>
    </row>
    <row r="263" spans="1:15">
      <c r="A263" s="25" t="s">
        <v>355</v>
      </c>
      <c r="B263" s="3"/>
      <c r="C263" s="3"/>
      <c r="D263" s="27"/>
      <c r="E263" s="27"/>
      <c r="F263" s="44"/>
    </row>
    <row r="264" spans="1:15">
      <c r="A264" s="26" t="s">
        <v>187</v>
      </c>
      <c r="B264" s="3"/>
      <c r="C264" s="3"/>
      <c r="D264" s="27"/>
      <c r="E264" s="27"/>
      <c r="F264" s="44"/>
    </row>
    <row r="265" spans="1:15">
      <c r="A265" s="32"/>
      <c r="B265" s="3"/>
      <c r="C265" s="3"/>
      <c r="D265" s="30" t="s">
        <v>356</v>
      </c>
      <c r="E265" s="30"/>
      <c r="F265" s="44"/>
    </row>
    <row r="266" spans="1:15">
      <c r="A266" s="26"/>
      <c r="B266" s="3"/>
      <c r="C266" s="3"/>
      <c r="D266" s="29" t="s">
        <v>187</v>
      </c>
      <c r="E266" s="29"/>
      <c r="F266" s="44"/>
    </row>
    <row r="267" spans="1:15">
      <c r="A267" s="25" t="s">
        <v>357</v>
      </c>
      <c r="B267" s="26"/>
      <c r="C267" s="26"/>
      <c r="D267" s="26"/>
      <c r="E267" s="26"/>
      <c r="F267" s="44"/>
    </row>
    <row r="268" spans="1:15">
      <c r="A268" s="26" t="s">
        <v>187</v>
      </c>
      <c r="B268" s="26"/>
      <c r="C268" s="26"/>
      <c r="D268" s="26"/>
      <c r="E268" s="26"/>
      <c r="F268" s="44"/>
    </row>
    <row r="269" spans="1:15">
      <c r="F269" s="44"/>
    </row>
    <row r="270" spans="1:15">
      <c r="F270" s="44"/>
    </row>
    <row r="271" spans="1:15">
      <c r="F271" s="46"/>
    </row>
    <row r="272" spans="1:15">
      <c r="F272" s="47"/>
    </row>
    <row r="273" spans="6:6">
      <c r="F273" s="44"/>
    </row>
    <row r="274" spans="6:6">
      <c r="F274" s="44"/>
    </row>
    <row r="275" spans="6:6">
      <c r="F275" s="44"/>
    </row>
    <row r="276" spans="6:6">
      <c r="F276" s="44"/>
    </row>
    <row r="277" spans="6:6">
      <c r="F277" s="44"/>
    </row>
    <row r="278" spans="6:6">
      <c r="F278" s="44"/>
    </row>
    <row r="279" spans="6:6">
      <c r="F279" s="44"/>
    </row>
    <row r="280" spans="6:6">
      <c r="F280" s="44"/>
    </row>
    <row r="281" spans="6:6">
      <c r="F281" s="44"/>
    </row>
    <row r="282" spans="6:6">
      <c r="F282" s="44"/>
    </row>
    <row r="283" spans="6:6">
      <c r="F283" s="44"/>
    </row>
    <row r="284" spans="6:6">
      <c r="F284" s="44"/>
    </row>
    <row r="285" spans="6:6">
      <c r="F285" s="44"/>
    </row>
    <row r="286" spans="6:6">
      <c r="F286" s="44"/>
    </row>
    <row r="287" spans="6:6">
      <c r="F287" s="44"/>
    </row>
    <row r="288" spans="6:6">
      <c r="F288" s="44"/>
    </row>
    <row r="289" spans="6:6">
      <c r="F289" s="44"/>
    </row>
    <row r="290" spans="6:6">
      <c r="F290" s="44"/>
    </row>
    <row r="291" spans="6:6">
      <c r="F291" s="44"/>
    </row>
    <row r="292" spans="6:6">
      <c r="F292" s="44"/>
    </row>
    <row r="293" spans="6:6">
      <c r="F293" s="44"/>
    </row>
    <row r="294" spans="6:6">
      <c r="F294" s="44"/>
    </row>
    <row r="295" spans="6:6">
      <c r="F295" s="44"/>
    </row>
    <row r="296" spans="6:6">
      <c r="F296" s="44"/>
    </row>
    <row r="297" spans="6:6">
      <c r="F297" s="44"/>
    </row>
    <row r="298" spans="6:6">
      <c r="F298" s="44"/>
    </row>
    <row r="299" spans="6:6">
      <c r="F299" s="44"/>
    </row>
    <row r="300" spans="6:6">
      <c r="F300" s="44"/>
    </row>
    <row r="301" spans="6:6">
      <c r="F301" s="44"/>
    </row>
    <row r="302" spans="6:6">
      <c r="F302" s="44"/>
    </row>
    <row r="303" spans="6:6">
      <c r="F303" s="44"/>
    </row>
    <row r="304" spans="6:6">
      <c r="F304" s="44"/>
    </row>
    <row r="305" spans="6:6">
      <c r="F305" s="75"/>
    </row>
    <row r="306" spans="6:6">
      <c r="F306" s="29"/>
    </row>
    <row r="307" spans="6:6">
      <c r="F307" s="27"/>
    </row>
    <row r="308" spans="6:6">
      <c r="F308" s="27"/>
    </row>
    <row r="309" spans="6:6">
      <c r="F309" s="30"/>
    </row>
    <row r="310" spans="6:6">
      <c r="F310" s="29"/>
    </row>
    <row r="311" spans="6:6">
      <c r="F311" s="27"/>
    </row>
    <row r="312" spans="6:6">
      <c r="F312" s="27"/>
    </row>
    <row r="313" spans="6:6">
      <c r="F313" s="30"/>
    </row>
    <row r="314" spans="6:6">
      <c r="F314" s="29"/>
    </row>
    <row r="315" spans="6:6">
      <c r="F315" s="26"/>
    </row>
    <row r="316" spans="6:6">
      <c r="F316" s="26"/>
    </row>
  </sheetData>
  <mergeCells count="6">
    <mergeCell ref="A252:E252"/>
    <mergeCell ref="A1:O1"/>
    <mergeCell ref="A2:O2"/>
    <mergeCell ref="A5:B5"/>
    <mergeCell ref="A6:B6"/>
    <mergeCell ref="A7:B7"/>
  </mergeCells>
  <pageMargins left="0.51181102362204722" right="0.51181102362204722" top="0.94488188976377963" bottom="0.94488188976377963" header="0.31496062992125984" footer="0.31496062992125984"/>
  <pageSetup scale="64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Gcia_Contable</cp:lastModifiedBy>
  <cp:lastPrinted>2017-01-24T19:24:44Z</cp:lastPrinted>
  <dcterms:created xsi:type="dcterms:W3CDTF">2013-08-08T16:06:15Z</dcterms:created>
  <dcterms:modified xsi:type="dcterms:W3CDTF">2017-01-24T19:28:15Z</dcterms:modified>
</cp:coreProperties>
</file>