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 tercer  trimestr\FORMATOS LLENOS\"/>
    </mc:Choice>
  </mc:AlternateContent>
  <bookViews>
    <workbookView xWindow="0" yWindow="0" windowWidth="28800" windowHeight="12435" tabRatio="885" activeTab="3"/>
  </bookViews>
  <sheets>
    <sheet name="COG" sheetId="6" r:id="rId1"/>
    <sheet name="CTG" sheetId="8" r:id="rId2"/>
    <sheet name="CA" sheetId="4" r:id="rId3"/>
    <sheet name="CFG" sheetId="5" r:id="rId4"/>
  </sheets>
  <definedNames>
    <definedName name="_xlnm._FilterDatabase" localSheetId="3" hidden="1">CFG!$A$3:$G$40</definedName>
    <definedName name="_xlnm._FilterDatabase" localSheetId="0" hidden="1">COG!$A$4:$A$77</definedName>
    <definedName name="_xlnm.Print_Area" localSheetId="2">CA!$A$1:$H$78</definedName>
    <definedName name="_xlnm.Print_Area" localSheetId="3">CFG!$A$1:$G$70</definedName>
    <definedName name="_xlnm.Print_Area" localSheetId="0">COG!$A$1:$G$106</definedName>
    <definedName name="_xlnm.Print_Area" localSheetId="1">CTG!$A$1:$G$44</definedName>
  </definedNames>
  <calcPr calcId="152511"/>
</workbook>
</file>

<file path=xl/calcChain.xml><?xml version="1.0" encoding="utf-8"?>
<calcChain xmlns="http://schemas.openxmlformats.org/spreadsheetml/2006/main">
  <c r="C28" i="6" l="1"/>
  <c r="C32" i="6"/>
  <c r="C15" i="6"/>
  <c r="E10" i="4" l="1"/>
  <c r="F43" i="6"/>
  <c r="E43" i="6"/>
  <c r="G43" i="6" s="1"/>
  <c r="D43" i="6"/>
  <c r="G50" i="6"/>
  <c r="G47" i="6"/>
  <c r="G44" i="6"/>
  <c r="C13" i="6"/>
  <c r="C19" i="6" l="1"/>
  <c r="D17" i="6"/>
  <c r="G17" i="6" s="1"/>
  <c r="C11" i="6"/>
  <c r="G53" i="6" l="1"/>
  <c r="C23" i="6" l="1"/>
  <c r="E5" i="6" l="1"/>
  <c r="F5" i="6"/>
  <c r="E23" i="6"/>
  <c r="E13" i="6"/>
  <c r="G13" i="4" l="1"/>
  <c r="G12" i="4"/>
  <c r="G11" i="4"/>
  <c r="G10" i="4"/>
  <c r="G9" i="4"/>
  <c r="G8" i="4"/>
  <c r="G7" i="4"/>
  <c r="D13" i="4"/>
  <c r="D12" i="4"/>
  <c r="D11" i="4"/>
  <c r="D10" i="4"/>
  <c r="D9" i="4"/>
  <c r="D8" i="4"/>
  <c r="D7" i="4"/>
  <c r="D16" i="4" s="1"/>
  <c r="C16" i="4"/>
  <c r="B16" i="4"/>
  <c r="D8" i="8"/>
  <c r="C8" i="8"/>
  <c r="B8" i="8"/>
  <c r="B31" i="6"/>
  <c r="B53" i="6"/>
  <c r="B43" i="6"/>
  <c r="G16" i="4" l="1"/>
  <c r="G76" i="6" l="1"/>
  <c r="G75" i="6"/>
  <c r="G74" i="6"/>
  <c r="G73" i="6"/>
  <c r="G72" i="6"/>
  <c r="G71" i="6"/>
  <c r="G70" i="6"/>
  <c r="G69" i="6"/>
  <c r="G65" i="6"/>
  <c r="G64" i="6"/>
  <c r="G63" i="6"/>
  <c r="G62" i="6"/>
  <c r="G61" i="6"/>
  <c r="G60" i="6"/>
  <c r="G59" i="6"/>
  <c r="G58" i="6"/>
  <c r="G57" i="6"/>
  <c r="G56" i="6"/>
  <c r="G55" i="6"/>
  <c r="G54" i="6"/>
  <c r="G52" i="6"/>
  <c r="G51" i="6"/>
  <c r="G48" i="6"/>
  <c r="G46" i="6"/>
  <c r="G45" i="6"/>
  <c r="G41" i="6"/>
  <c r="G40" i="6"/>
  <c r="G39" i="6"/>
  <c r="G38" i="6"/>
  <c r="G37" i="6"/>
  <c r="G36" i="6"/>
  <c r="G35" i="6"/>
  <c r="G34" i="6"/>
  <c r="G33" i="6"/>
  <c r="G30" i="6"/>
  <c r="G25" i="6"/>
  <c r="G21" i="6"/>
  <c r="G12" i="6"/>
  <c r="D33" i="6"/>
  <c r="D42" i="6"/>
  <c r="G42" i="6" s="1"/>
  <c r="D57" i="6"/>
  <c r="D65" i="6"/>
  <c r="D76" i="6"/>
  <c r="D75" i="6"/>
  <c r="D74" i="6"/>
  <c r="D73" i="6"/>
  <c r="D72" i="6"/>
  <c r="D71" i="6"/>
  <c r="D70" i="6"/>
  <c r="D69" i="6"/>
  <c r="D64" i="6"/>
  <c r="D63" i="6"/>
  <c r="D62" i="6"/>
  <c r="D61" i="6"/>
  <c r="D60" i="6"/>
  <c r="D59" i="6"/>
  <c r="D58" i="6"/>
  <c r="D56" i="6"/>
  <c r="D55" i="6"/>
  <c r="D54" i="6"/>
  <c r="D52" i="6"/>
  <c r="D51" i="6"/>
  <c r="D50" i="6"/>
  <c r="D49" i="6"/>
  <c r="G49" i="6" s="1"/>
  <c r="D48" i="6"/>
  <c r="D47" i="6"/>
  <c r="D46" i="6"/>
  <c r="D45" i="6"/>
  <c r="D44" i="6"/>
  <c r="D41" i="6"/>
  <c r="D40" i="6"/>
  <c r="D39" i="6"/>
  <c r="D38" i="6"/>
  <c r="D37" i="6"/>
  <c r="D36" i="6"/>
  <c r="D35" i="6"/>
  <c r="D34" i="6"/>
  <c r="D32" i="6"/>
  <c r="G32" i="6" s="1"/>
  <c r="D31" i="6"/>
  <c r="G31" i="6" s="1"/>
  <c r="D30" i="6"/>
  <c r="D29" i="6"/>
  <c r="G29" i="6" s="1"/>
  <c r="D28" i="6"/>
  <c r="G28" i="6" s="1"/>
  <c r="D27" i="6"/>
  <c r="G27" i="6" s="1"/>
  <c r="D26" i="6"/>
  <c r="G26" i="6" s="1"/>
  <c r="D25" i="6"/>
  <c r="D24" i="6"/>
  <c r="G24" i="6" s="1"/>
  <c r="D22" i="6"/>
  <c r="G22" i="6" s="1"/>
  <c r="D21" i="6"/>
  <c r="D20" i="6"/>
  <c r="G20" i="6" s="1"/>
  <c r="D19" i="6"/>
  <c r="G19" i="6" s="1"/>
  <c r="D18" i="6"/>
  <c r="G18" i="6" s="1"/>
  <c r="D16" i="6"/>
  <c r="G16" i="6" s="1"/>
  <c r="D15" i="6"/>
  <c r="G15" i="6" s="1"/>
  <c r="D14" i="6"/>
  <c r="G14" i="6" s="1"/>
  <c r="D12" i="6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C5" i="6"/>
  <c r="B23" i="6"/>
  <c r="B13" i="6"/>
  <c r="B5" i="6"/>
  <c r="D13" i="6" l="1"/>
  <c r="C6" i="8"/>
  <c r="C16" i="8" s="1"/>
  <c r="D5" i="6"/>
  <c r="C77" i="6"/>
  <c r="C17" i="5" s="1"/>
  <c r="C42" i="5" s="1"/>
  <c r="B77" i="6"/>
  <c r="B17" i="5" s="1"/>
  <c r="B42" i="5" s="1"/>
  <c r="D23" i="6"/>
  <c r="F16" i="4"/>
  <c r="B52" i="4"/>
  <c r="G38" i="4"/>
  <c r="G52" i="4" s="1"/>
  <c r="D38" i="4"/>
  <c r="D52" i="4" s="1"/>
  <c r="C38" i="4"/>
  <c r="C52" i="4" s="1"/>
  <c r="B38" i="4"/>
  <c r="E16" i="4"/>
  <c r="B6" i="8"/>
  <c r="B16" i="8" s="1"/>
  <c r="F8" i="8"/>
  <c r="F38" i="4" l="1"/>
  <c r="F52" i="4" s="1"/>
  <c r="E8" i="8"/>
  <c r="G8" i="8"/>
  <c r="D6" i="8"/>
  <c r="D16" i="8" s="1"/>
  <c r="D77" i="6"/>
  <c r="D17" i="5" s="1"/>
  <c r="D42" i="5" s="1"/>
  <c r="E38" i="4"/>
  <c r="E52" i="4" s="1"/>
  <c r="F23" i="6"/>
  <c r="G23" i="6"/>
  <c r="F13" i="6"/>
  <c r="G13" i="6"/>
  <c r="G77" i="6" l="1"/>
  <c r="F6" i="8"/>
  <c r="F16" i="8" s="1"/>
  <c r="F77" i="6"/>
  <c r="F17" i="5" s="1"/>
  <c r="F42" i="5" s="1"/>
  <c r="E6" i="8"/>
  <c r="E16" i="8" s="1"/>
  <c r="E77" i="6"/>
  <c r="E17" i="5" s="1"/>
  <c r="E42" i="5" s="1"/>
  <c r="G5" i="6"/>
  <c r="D53" i="6"/>
  <c r="G6" i="8" l="1"/>
  <c r="G16" i="8" s="1"/>
  <c r="G17" i="5"/>
  <c r="G42" i="5" s="1"/>
</calcChain>
</file>

<file path=xl/sharedStrings.xml><?xml version="1.0" encoding="utf-8"?>
<sst xmlns="http://schemas.openxmlformats.org/spreadsheetml/2006/main" count="210" uniqueCount="143">
  <si>
    <t>Egresos</t>
  </si>
  <si>
    <t>Concepto</t>
  </si>
  <si>
    <t>Aprobado</t>
  </si>
  <si>
    <t>Ampliaciones/ (Reducciones)</t>
  </si>
  <si>
    <t>Modificado</t>
  </si>
  <si>
    <t>Devengado</t>
  </si>
  <si>
    <t>Pagado</t>
  </si>
  <si>
    <t>Subejercicio</t>
  </si>
  <si>
    <t>3 = (1 + 2 )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</si>
  <si>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</si>
  <si>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</si>
  <si>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</si>
  <si>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</si>
  <si>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</si>
  <si>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</si>
  <si>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</si>
  <si>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</si>
  <si>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</si>
  <si>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</si>
  <si>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</si>
  <si>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</si>
  <si>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</si>
  <si>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</si>
  <si>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</si>
  <si>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</si>
  <si>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</si>
  <si>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</si>
  <si>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</si>
  <si>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</si>
  <si>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</si>
  <si>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</si>
  <si>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</si>
  <si>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</si>
  <si>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</si>
  <si>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</si>
  <si>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</si>
  <si>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</si>
  <si>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</si>
  <si>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</si>
  <si>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</si>
  <si>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</si>
  <si>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</si>
  <si>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</si>
  <si>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</si>
  <si>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</si>
  <si>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</si>
  <si>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</si>
  <si>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</si>
  <si>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</si>
  <si>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</si>
  <si>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</si>
  <si>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</si>
  <si>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</si>
  <si>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</si>
  <si>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</si>
  <si>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</si>
  <si>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</si>
  <si>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</si>
  <si>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</si>
  <si>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</si>
  <si>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</si>
  <si>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</si>
  <si>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</si>
  <si>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</si>
  <si>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</si>
  <si>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</si>
  <si>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</si>
  <si>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</si>
  <si>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</si>
  <si>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</si>
  <si>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</si>
  <si>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</si>
  <si>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</si>
  <si>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</si>
  <si>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</si>
  <si>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</si>
  <si>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</si>
  <si>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</si>
  <si>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</si>
  <si>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</si>
  <si>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</si>
  <si>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</si>
  <si>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</si>
  <si>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Gasto Corriente</t>
  </si>
  <si>
    <t>Gasto de Capital</t>
  </si>
  <si>
    <t>Amortización de la Deuda y Disminución de Pasivos</t>
  </si>
  <si>
    <t>Poder Ejecutivo</t>
  </si>
  <si>
    <t>Poder Legislativo</t>
  </si>
  <si>
    <t>Poder Judicial</t>
  </si>
  <si>
    <t>Órganos Autónomos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</si>
  <si>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</si>
  <si>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</si>
  <si>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</si>
  <si>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</si>
  <si>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</si>
  <si>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Finanacieras No Monetarias con Participacion Estatal Mayoritaria</t>
  </si>
  <si>
    <t>Fideicomisos Financieros Públicos con Participación Estatal Mayoritaria</t>
  </si>
  <si>
    <t>Gobierno</t>
  </si>
  <si>
    <t>Legislación</t>
  </si>
  <si>
    <t>Justicia</t>
  </si>
  <si>
    <t>Coordinación de la Politica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</si>
  <si>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</si>
  <si>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</si>
  <si>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</si>
  <si>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</si>
  <si>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</si>
  <si>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</si>
  <si>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</si>
  <si>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</si>
  <si>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</si>
  <si>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</si>
  <si>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</si>
  <si>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</si>
  <si>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</si>
  <si>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</si>
  <si>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</si>
  <si>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</si>
  <si>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</si>
  <si>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</si>
  <si>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</si>
  <si>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</si>
  <si>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</si>
  <si>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</si>
  <si>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</si>
  <si>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</si>
  <si>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</si>
  <si>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</si>
  <si>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</si>
  <si>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 xml:space="preserve"> </t>
  </si>
  <si>
    <t xml:space="preserve">Dependencia o Unidad Administrativa 100 </t>
  </si>
  <si>
    <t>Dependencia o Unidad Administrativa 200</t>
  </si>
  <si>
    <t>Dependencia o Unidad Administrativa 300</t>
  </si>
  <si>
    <t>Dependencia o Unidad Administrativa 400</t>
  </si>
  <si>
    <t>Dependencia o Unidad Administrativa 500</t>
  </si>
  <si>
    <t>Dependencia o Unidad Administrativa 600</t>
  </si>
  <si>
    <t>Dependencia o Unidad Administrativa 700</t>
  </si>
  <si>
    <t>PATRONATO DEL PARQUE ZOOLÓGICO DE LEÓN
Estado Analítico del Ejercicio del Presupuesto de Egresos
Clasificación por Objeto del Gasto (Capítulo y Concepto)
Del 01 de Enero Al 30 de Septiembre 2022</t>
  </si>
  <si>
    <t>PATRONATO DEL PARQUE ZOOLÓGICO DE LEÓN
Estado Analítico del Ejercicio del Presupuesto de Egresos
Clasificación Económica (por Tipo de Gasto)
Del 01 de Enero Al 30 de Septiembre 2022</t>
  </si>
  <si>
    <t>DIRECTOR GENERAL</t>
  </si>
  <si>
    <t>L.A.E. RUBEN DAVID ROCHA LEMUS</t>
  </si>
  <si>
    <t>PATRONATO DEL PARQUE ZOOLÓGICO DE LEÓN
Estado Analítico del Ejercicio del Presupuesto de Egresos
Clasificación Administrativa
Del 01 de Enero Al 30 de Septiembre 2022</t>
  </si>
  <si>
    <t>SPATRONATO DEL PARQUE ZOOLÓGICO DE LEÓN
Estado Analítico del Ejercicio del Presupuesto de Egresos
Clasificación Administrativa
Del 01 de Enero Al 30 de Septiembre 2022</t>
  </si>
  <si>
    <t>PATRONATO DEL PARQUE ZOOLÓGICO DE LEÓN
Estado Analítico del Ejercicio del Presupuesto de Egresos
Clasificación Funcional (Finalidad y Función)
Del 01 de Enero Al 30 deSeptiembre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</si>
</sst>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0" x14ac:knownFonts="1"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65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4" fontId="6" fillId="2" borderId="7" xfId="9" applyNumberFormat="1" applyFont="1" applyFill="1" applyBorder="1" applyAlignment="1">
      <alignment horizontal="center" vertical="center" wrapText="1"/>
    </xf>
    <xf numFmtId="0" fontId="6" fillId="2" borderId="7" xfId="9" applyFont="1" applyFill="1" applyBorder="1" applyAlignment="1">
      <alignment horizontal="center" vertical="center" wrapText="1"/>
    </xf>
    <xf numFmtId="4" fontId="2" fillId="0" borderId="12" xfId="0" applyNumberFormat="1" applyFont="1" applyBorder="1" applyProtection="1">
      <protection locked="0"/>
    </xf>
    <xf numFmtId="4" fontId="2" fillId="0" borderId="14" xfId="0" applyNumberFormat="1" applyFont="1" applyBorder="1" applyProtection="1">
      <protection locked="0"/>
    </xf>
    <xf numFmtId="4" fontId="2" fillId="0" borderId="13" xfId="0" applyNumberFormat="1" applyFont="1" applyBorder="1" applyProtection="1">
      <protection locked="0"/>
    </xf>
    <xf numFmtId="4" fontId="6" fillId="0" borderId="13" xfId="0" applyNumberFormat="1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13" xfId="0" applyFont="1" applyBorder="1" applyProtection="1">
      <protection locked="0"/>
    </xf>
    <xf numFmtId="4" fontId="6" fillId="0" borderId="7" xfId="0" applyNumberFormat="1" applyFont="1" applyBorder="1" applyProtection="1">
      <protection locked="0"/>
    </xf>
    <xf numFmtId="0" fontId="2" fillId="0" borderId="3" xfId="9" applyFont="1" applyBorder="1" applyAlignment="1">
      <alignment horizontal="center" vertical="center"/>
    </xf>
    <xf numFmtId="0" fontId="6" fillId="0" borderId="0" xfId="9" applyFont="1" applyAlignment="1" applyProtection="1">
      <alignment horizontal="center" vertical="center" wrapText="1"/>
      <protection locked="0"/>
    </xf>
    <xf numFmtId="0" fontId="0" fillId="0" borderId="11" xfId="0" applyBorder="1" applyProtection="1">
      <protection locked="0"/>
    </xf>
    <xf numFmtId="4" fontId="0" fillId="0" borderId="12" xfId="0" applyNumberFormat="1" applyBorder="1" applyProtection="1">
      <protection locked="0"/>
    </xf>
    <xf numFmtId="4" fontId="0" fillId="0" borderId="14" xfId="0" applyNumberFormat="1" applyBorder="1" applyProtection="1">
      <protection locked="0"/>
    </xf>
    <xf numFmtId="4" fontId="0" fillId="0" borderId="13" xfId="0" applyNumberFormat="1" applyBorder="1" applyProtection="1">
      <protection locked="0"/>
    </xf>
    <xf numFmtId="4" fontId="2" fillId="0" borderId="12" xfId="9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9" xfId="0" applyFont="1" applyBorder="1" applyAlignment="1" applyProtection="1">
      <alignment horizontal="left"/>
      <protection locked="0"/>
    </xf>
    <xf numFmtId="0" fontId="6" fillId="2" borderId="3" xfId="9" applyFont="1" applyFill="1" applyBorder="1" applyAlignment="1">
      <alignment horizontal="center" vertical="center"/>
    </xf>
    <xf numFmtId="0" fontId="6" fillId="2" borderId="4" xfId="9" applyFont="1" applyFill="1" applyBorder="1" applyAlignment="1">
      <alignment horizontal="center" vertical="center"/>
    </xf>
    <xf numFmtId="0" fontId="6" fillId="2" borderId="6" xfId="9" applyFont="1" applyFill="1" applyBorder="1" applyAlignment="1">
      <alignment horizontal="center" vertical="center"/>
    </xf>
    <xf numFmtId="0" fontId="6" fillId="2" borderId="8" xfId="9" applyFont="1" applyFill="1" applyBorder="1" applyAlignment="1" applyProtection="1">
      <alignment horizontal="centerContinuous" vertical="center" wrapText="1"/>
      <protection locked="0"/>
    </xf>
    <xf numFmtId="0" fontId="6" fillId="2" borderId="9" xfId="9" applyFont="1" applyFill="1" applyBorder="1" applyAlignment="1" applyProtection="1">
      <alignment horizontal="centerContinuous" vertical="center" wrapText="1"/>
      <protection locked="0"/>
    </xf>
    <xf numFmtId="0" fontId="6" fillId="2" borderId="10" xfId="9" applyFont="1" applyFill="1" applyBorder="1" applyAlignment="1" applyProtection="1">
      <alignment horizontal="centerContinuous" vertical="center" wrapText="1"/>
      <protection locked="0"/>
    </xf>
    <xf numFmtId="0" fontId="0" fillId="0" borderId="1" xfId="0" applyBorder="1" applyAlignment="1" applyProtection="1">
      <alignment horizontal="left" indent="1"/>
      <protection locked="0"/>
    </xf>
    <xf numFmtId="0" fontId="6" fillId="0" borderId="9" xfId="0" applyFont="1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left" wrapText="1" indent="1"/>
      <protection locked="0"/>
    </xf>
    <xf numFmtId="0" fontId="0" fillId="0" borderId="5" xfId="0" applyBorder="1" applyAlignment="1" applyProtection="1">
      <alignment horizontal="left" indent="1"/>
      <protection locked="0"/>
    </xf>
    <xf numFmtId="0" fontId="6" fillId="0" borderId="1" xfId="0" applyFont="1" applyBorder="1" applyAlignment="1">
      <alignment horizontal="left"/>
    </xf>
    <xf numFmtId="4" fontId="6" fillId="0" borderId="12" xfId="0" applyNumberFormat="1" applyFont="1" applyBorder="1" applyProtection="1">
      <protection locked="0"/>
    </xf>
    <xf numFmtId="4" fontId="6" fillId="0" borderId="14" xfId="0" applyNumberFormat="1" applyFont="1" applyBorder="1" applyProtection="1">
      <protection locked="0"/>
    </xf>
    <xf numFmtId="4" fontId="0" fillId="0" borderId="0" xfId="0" applyNumberFormat="1" applyProtection="1">
      <protection locked="0"/>
    </xf>
    <xf numFmtId="0" fontId="8" fillId="0" borderId="0" xfId="8" applyFont="1" applyAlignment="1">
      <alignment horizontal="left"/>
    </xf>
    <xf numFmtId="4" fontId="2" fillId="0" borderId="1" xfId="0" applyNumberFormat="1" applyFont="1" applyBorder="1" applyProtection="1">
      <protection locked="0"/>
    </xf>
    <xf numFmtId="4" fontId="6" fillId="0" borderId="1" xfId="0" applyNumberFormat="1" applyFont="1" applyBorder="1" applyProtection="1">
      <protection locked="0"/>
    </xf>
    <xf numFmtId="4" fontId="6" fillId="0" borderId="2" xfId="0" applyNumberFormat="1" applyFont="1" applyBorder="1" applyProtection="1">
      <protection locked="0"/>
    </xf>
    <xf numFmtId="0" fontId="0" fillId="3" borderId="14" xfId="0" applyFill="1" applyBorder="1" applyAlignment="1" applyProtection="1">
      <alignment vertical="center"/>
      <protection locked="0"/>
    </xf>
    <xf numFmtId="0" fontId="6" fillId="2" borderId="12" xfId="9" applyFont="1" applyFill="1" applyBorder="1" applyAlignment="1">
      <alignment horizontal="center" vertical="center"/>
    </xf>
    <xf numFmtId="0" fontId="6" fillId="2" borderId="14" xfId="9" applyFont="1" applyFill="1" applyBorder="1" applyAlignment="1">
      <alignment horizontal="center" vertical="center"/>
    </xf>
    <xf numFmtId="0" fontId="6" fillId="2" borderId="13" xfId="9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 indent="1"/>
    </xf>
    <xf numFmtId="0" fontId="2" fillId="0" borderId="1" xfId="0" applyFont="1" applyBorder="1" applyAlignment="1">
      <alignment horizontal="left" wrapText="1"/>
    </xf>
    <xf numFmtId="0" fontId="6" fillId="0" borderId="8" xfId="0" applyFont="1" applyBorder="1" applyAlignment="1" applyProtection="1">
      <alignment horizontal="left"/>
      <protection locked="0"/>
    </xf>
    <xf numFmtId="0" fontId="2" fillId="0" borderId="1" xfId="0" applyFont="1" applyBorder="1" applyAlignment="1">
      <alignment horizontal="left" indent="2"/>
    </xf>
    <xf numFmtId="0" fontId="2" fillId="0" borderId="15" xfId="0" applyFont="1" applyBorder="1" applyAlignment="1">
      <alignment horizontal="left" indent="2"/>
    </xf>
    <xf numFmtId="0" fontId="6" fillId="0" borderId="15" xfId="0" applyFont="1" applyBorder="1" applyAlignment="1" applyProtection="1">
      <alignment horizontal="left" indent="2"/>
      <protection locked="0"/>
    </xf>
    <xf numFmtId="0" fontId="2" fillId="0" borderId="1" xfId="0" applyFont="1" applyBorder="1" applyAlignment="1">
      <alignment horizontal="left" indent="1"/>
    </xf>
    <xf numFmtId="0" fontId="2" fillId="0" borderId="15" xfId="0" applyFont="1" applyBorder="1" applyAlignment="1">
      <alignment horizontal="left" indent="1"/>
    </xf>
    <xf numFmtId="0" fontId="6" fillId="0" borderId="15" xfId="0" applyFont="1" applyBorder="1" applyAlignment="1" applyProtection="1">
      <alignment horizontal="left" indent="1"/>
      <protection locked="0"/>
    </xf>
    <xf numFmtId="4" fontId="0" fillId="0" borderId="0" xfId="0" applyNumberFormat="1"/>
    <xf numFmtId="0" fontId="9" fillId="3" borderId="14" xfId="0" applyFont="1" applyFill="1" applyBorder="1" applyAlignment="1" applyProtection="1">
      <alignment vertical="center"/>
      <protection locked="0"/>
    </xf>
    <xf numFmtId="0" fontId="2" fillId="0" borderId="0" xfId="8" applyFont="1" applyFill="1" applyBorder="1" applyProtection="1">
      <protection locked="0"/>
    </xf>
    <xf numFmtId="0" fontId="2" fillId="0" borderId="0" xfId="8" applyFont="1" applyAlignment="1" applyProtection="1">
      <alignment vertical="top" wrapText="1"/>
      <protection locked="0"/>
    </xf>
    <xf numFmtId="0" fontId="7" fillId="2" borderId="2" xfId="0" applyFont="1" applyFill="1" applyBorder="1" applyAlignment="1" applyProtection="1">
      <alignment horizontal="center" wrapText="1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 applyProtection="1">
      <alignment horizontal="center"/>
      <protection locked="0"/>
    </xf>
    <xf numFmtId="4" fontId="6" fillId="2" borderId="12" xfId="9" applyNumberFormat="1" applyFont="1" applyFill="1" applyBorder="1" applyAlignment="1">
      <alignment horizontal="center" vertical="center" wrapText="1"/>
    </xf>
    <xf numFmtId="4" fontId="6" fillId="2" borderId="13" xfId="9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3" xfId="0" applyFont="1" applyFill="1" applyBorder="1" applyAlignment="1" applyProtection="1">
      <alignment horizont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3"/>
  <sheetViews>
    <sheetView showGridLines="0" workbookViewId="0">
      <selection activeCell="I75" sqref="I75"/>
    </sheetView>
  </sheetViews>
  <sheetFormatPr baseColWidth="10" defaultColWidth="12" defaultRowHeight="11.25" x14ac:dyDescent="0.2"/>
  <cols>
    <col min="1" max="1" width="62.83203125" style="1" customWidth="1"/>
    <col min="2" max="2" width="18.33203125" style="1" customWidth="1"/>
    <col min="3" max="3" width="19.83203125" style="1" customWidth="1"/>
    <col min="4" max="7" width="18.33203125" style="1" customWidth="1"/>
    <col min="8" max="8" width="12" style="1"/>
    <col min="9" max="9" width="12.6640625" style="1" bestFit="1" customWidth="1"/>
    <col min="10" max="10" width="12.33203125" style="1" bestFit="1" customWidth="1"/>
    <col min="11" max="11" width="14.83203125" style="1" customWidth="1"/>
    <col min="12" max="16384" width="12" style="1"/>
  </cols>
  <sheetData>
    <row r="1" spans="1:10" ht="45" customHeight="1" x14ac:dyDescent="0.2">
      <c r="A1" s="58" t="s">
        <v>136</v>
      </c>
      <c r="B1" s="59"/>
      <c r="C1" s="59"/>
      <c r="D1" s="59"/>
      <c r="E1" s="59"/>
      <c r="F1" s="59"/>
      <c r="G1" s="60"/>
    </row>
    <row r="2" spans="1:10" x14ac:dyDescent="0.2">
      <c r="A2" s="41"/>
      <c r="B2" s="25" t="s">
        <v>0</v>
      </c>
      <c r="C2" s="26"/>
      <c r="D2" s="26"/>
      <c r="E2" s="26"/>
      <c r="F2" s="27"/>
      <c r="G2" s="61" t="s">
        <v>7</v>
      </c>
    </row>
    <row r="3" spans="1:10" ht="24.95" customHeight="1" x14ac:dyDescent="0.2">
      <c r="A3" s="4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62"/>
    </row>
    <row r="4" spans="1:10" x14ac:dyDescent="0.2">
      <c r="A4" s="43"/>
      <c r="B4" s="4">
        <v>1</v>
      </c>
      <c r="C4" s="4">
        <v>2</v>
      </c>
      <c r="D4" s="4" t="s">
        <v>8</v>
      </c>
      <c r="E4" s="4">
        <v>4</v>
      </c>
      <c r="F4" s="4">
        <v>5</v>
      </c>
      <c r="G4" s="4" t="s">
        <v>9</v>
      </c>
    </row>
    <row r="5" spans="1:10" x14ac:dyDescent="0.2">
      <c r="A5" s="32" t="s">
        <v>10</v>
      </c>
      <c r="B5" s="39">
        <f>SUM(B6:B12)</f>
        <v>42425277.359999999</v>
      </c>
      <c r="C5" s="33">
        <f>SUM(C6:C12)</f>
        <v>-2.9103830456733704E-11</v>
      </c>
      <c r="D5" s="5">
        <f>+B5+C5</f>
        <v>42425277.359999999</v>
      </c>
      <c r="E5" s="33">
        <f>SUM(E6:E12)</f>
        <v>29999959.060000002</v>
      </c>
      <c r="F5" s="33">
        <f>SUM(F6:F12)</f>
        <v>29999959.060000002</v>
      </c>
      <c r="G5" s="33">
        <f>+D5-E5</f>
        <v>12425318.299999997</v>
      </c>
      <c r="H5" s="1" t="s">
        <v>128</v>
      </c>
      <c r="I5" s="35" t="s">
        <v>128</v>
      </c>
    </row>
    <row r="6" spans="1:10" x14ac:dyDescent="0.2">
      <c r="A6" s="48" t="s">
        <v>11</v>
      </c>
      <c r="B6" s="37">
        <v>19744717.41</v>
      </c>
      <c r="C6" s="6">
        <v>-193627.98</v>
      </c>
      <c r="D6" s="6">
        <f>+B6+C6</f>
        <v>19551089.43</v>
      </c>
      <c r="E6" s="6">
        <v>13491905.550000001</v>
      </c>
      <c r="F6" s="6">
        <v>13491905.550000001</v>
      </c>
      <c r="G6" s="6">
        <f>+D6-E6</f>
        <v>6059183.879999999</v>
      </c>
      <c r="H6"/>
      <c r="I6"/>
      <c r="J6"/>
    </row>
    <row r="7" spans="1:10" x14ac:dyDescent="0.2">
      <c r="A7" s="48" t="s">
        <v>12</v>
      </c>
      <c r="B7" s="37">
        <v>2240881.7400000002</v>
      </c>
      <c r="C7" s="6">
        <v>0</v>
      </c>
      <c r="D7" s="6">
        <f t="shared" ref="D7:D12" si="0">+B7+C7</f>
        <v>2240881.7400000002</v>
      </c>
      <c r="E7" s="6">
        <v>1147685.6299999999</v>
      </c>
      <c r="F7" s="6">
        <v>1147685.6299999999</v>
      </c>
      <c r="G7" s="6">
        <f t="shared" ref="G7:G70" si="1">+D7-E7</f>
        <v>1093196.1100000003</v>
      </c>
      <c r="H7"/>
      <c r="I7"/>
      <c r="J7"/>
    </row>
    <row r="8" spans="1:10" x14ac:dyDescent="0.2">
      <c r="A8" s="48" t="s">
        <v>13</v>
      </c>
      <c r="B8" s="37">
        <v>6133026.7199999997</v>
      </c>
      <c r="C8" s="6">
        <v>0</v>
      </c>
      <c r="D8" s="6">
        <f t="shared" si="0"/>
        <v>6133026.7199999997</v>
      </c>
      <c r="E8" s="6">
        <v>4140973.64</v>
      </c>
      <c r="F8" s="6">
        <v>4140973.64</v>
      </c>
      <c r="G8" s="6">
        <f t="shared" si="1"/>
        <v>1992053.0799999996</v>
      </c>
      <c r="H8"/>
      <c r="I8"/>
      <c r="J8"/>
    </row>
    <row r="9" spans="1:10" x14ac:dyDescent="0.2">
      <c r="A9" s="48" t="s">
        <v>14</v>
      </c>
      <c r="B9" s="37">
        <v>5717219.79</v>
      </c>
      <c r="C9" s="6">
        <v>0</v>
      </c>
      <c r="D9" s="6">
        <f t="shared" si="0"/>
        <v>5717219.79</v>
      </c>
      <c r="E9" s="6">
        <v>4054259.49</v>
      </c>
      <c r="F9" s="6">
        <v>4054259.49</v>
      </c>
      <c r="G9" s="6">
        <f t="shared" si="1"/>
        <v>1662960.2999999998</v>
      </c>
      <c r="H9"/>
      <c r="I9"/>
      <c r="J9"/>
    </row>
    <row r="10" spans="1:10" x14ac:dyDescent="0.2">
      <c r="A10" s="48" t="s">
        <v>15</v>
      </c>
      <c r="B10" s="37">
        <v>8138944.1100000003</v>
      </c>
      <c r="C10" s="6">
        <v>0</v>
      </c>
      <c r="D10" s="6">
        <f t="shared" si="0"/>
        <v>8138944.1100000003</v>
      </c>
      <c r="E10" s="6">
        <v>6521019.1799999997</v>
      </c>
      <c r="F10" s="6">
        <v>6521019.1799999997</v>
      </c>
      <c r="G10" s="6">
        <f t="shared" si="1"/>
        <v>1617924.9300000006</v>
      </c>
      <c r="H10"/>
      <c r="I10"/>
      <c r="J10"/>
    </row>
    <row r="11" spans="1:10" x14ac:dyDescent="0.2">
      <c r="A11" s="48" t="s">
        <v>16</v>
      </c>
      <c r="B11" s="37">
        <v>450487.59</v>
      </c>
      <c r="C11" s="6">
        <f>90000+103627.98</f>
        <v>193627.97999999998</v>
      </c>
      <c r="D11" s="6">
        <f t="shared" si="0"/>
        <v>644115.57000000007</v>
      </c>
      <c r="E11" s="6">
        <v>644115.56999999995</v>
      </c>
      <c r="F11" s="6">
        <v>644115.56999999995</v>
      </c>
      <c r="G11" s="6">
        <f t="shared" si="1"/>
        <v>0</v>
      </c>
      <c r="H11"/>
      <c r="I11"/>
      <c r="J11"/>
    </row>
    <row r="12" spans="1:10" x14ac:dyDescent="0.2">
      <c r="A12" s="48" t="s">
        <v>17</v>
      </c>
      <c r="B12" s="37">
        <v>0</v>
      </c>
      <c r="C12" s="6">
        <v>0</v>
      </c>
      <c r="D12" s="6">
        <f t="shared" si="0"/>
        <v>0</v>
      </c>
      <c r="E12" s="6">
        <v>0</v>
      </c>
      <c r="F12" s="6">
        <v>0</v>
      </c>
      <c r="G12" s="6">
        <f t="shared" si="1"/>
        <v>0</v>
      </c>
      <c r="H12"/>
      <c r="I12"/>
      <c r="J12"/>
    </row>
    <row r="13" spans="1:10" x14ac:dyDescent="0.2">
      <c r="A13" s="32" t="s">
        <v>18</v>
      </c>
      <c r="B13" s="38">
        <f>SUM(B14:B22)</f>
        <v>21572942.940000001</v>
      </c>
      <c r="C13" s="34">
        <f>SUM(C14:C20)</f>
        <v>2.8194335754960775E-11</v>
      </c>
      <c r="D13" s="6">
        <f>+B13+C13</f>
        <v>21572942.940000001</v>
      </c>
      <c r="E13" s="34">
        <f>SUM(E14:E22)</f>
        <v>20617375.689999998</v>
      </c>
      <c r="F13" s="34">
        <f>SUM(F14:F22)</f>
        <v>20617375.689999998</v>
      </c>
      <c r="G13" s="34">
        <f t="shared" si="1"/>
        <v>955567.25000000373</v>
      </c>
      <c r="H13"/>
      <c r="I13" s="54"/>
      <c r="J13"/>
    </row>
    <row r="14" spans="1:10" x14ac:dyDescent="0.2">
      <c r="A14" s="48" t="s">
        <v>19</v>
      </c>
      <c r="B14" s="37">
        <v>843150</v>
      </c>
      <c r="C14" s="6">
        <v>4544.53</v>
      </c>
      <c r="D14" s="6">
        <f t="shared" ref="D14:D22" si="2">+B14+C14</f>
        <v>847694.53</v>
      </c>
      <c r="E14" s="6">
        <v>847694.53</v>
      </c>
      <c r="F14" s="6">
        <v>847694.53</v>
      </c>
      <c r="G14" s="6">
        <f t="shared" si="1"/>
        <v>0</v>
      </c>
      <c r="H14"/>
      <c r="I14"/>
      <c r="J14"/>
    </row>
    <row r="15" spans="1:10" x14ac:dyDescent="0.2">
      <c r="A15" s="48" t="s">
        <v>20</v>
      </c>
      <c r="B15" s="37">
        <v>12689910.24</v>
      </c>
      <c r="C15" s="6">
        <f>-1204174.04-4544.53</f>
        <v>-1208718.57</v>
      </c>
      <c r="D15" s="6">
        <f t="shared" si="2"/>
        <v>11481191.67</v>
      </c>
      <c r="E15" s="6">
        <v>10757216.49</v>
      </c>
      <c r="F15" s="6">
        <v>10757216.49</v>
      </c>
      <c r="G15" s="6">
        <f t="shared" si="1"/>
        <v>723975.1799999997</v>
      </c>
      <c r="H15"/>
      <c r="I15"/>
      <c r="J15"/>
    </row>
    <row r="16" spans="1:10" x14ac:dyDescent="0.2">
      <c r="A16" s="48" t="s">
        <v>21</v>
      </c>
      <c r="B16" s="37">
        <v>5298227.7</v>
      </c>
      <c r="C16" s="6">
        <v>1204174.04</v>
      </c>
      <c r="D16" s="6">
        <f t="shared" si="2"/>
        <v>6502401.7400000002</v>
      </c>
      <c r="E16" s="6">
        <v>6502401.7400000002</v>
      </c>
      <c r="F16" s="6">
        <v>6502401.7400000002</v>
      </c>
      <c r="G16" s="6">
        <f t="shared" si="1"/>
        <v>0</v>
      </c>
      <c r="H16"/>
      <c r="I16"/>
      <c r="J16"/>
    </row>
    <row r="17" spans="1:10" ht="10.5" customHeight="1" x14ac:dyDescent="0.2">
      <c r="A17" s="48" t="s">
        <v>22</v>
      </c>
      <c r="B17" s="37">
        <v>822675</v>
      </c>
      <c r="C17" s="6">
        <v>295797.53999999998</v>
      </c>
      <c r="D17" s="6">
        <f t="shared" si="2"/>
        <v>1118472.54</v>
      </c>
      <c r="E17" s="6">
        <v>1118472.54</v>
      </c>
      <c r="F17" s="6">
        <v>1118472.54</v>
      </c>
      <c r="G17" s="6">
        <f t="shared" si="1"/>
        <v>0</v>
      </c>
      <c r="H17"/>
      <c r="I17"/>
      <c r="J17"/>
    </row>
    <row r="18" spans="1:10" x14ac:dyDescent="0.2">
      <c r="A18" s="48" t="s">
        <v>23</v>
      </c>
      <c r="B18" s="37">
        <v>320250</v>
      </c>
      <c r="C18" s="6">
        <v>0</v>
      </c>
      <c r="D18" s="6">
        <f t="shared" si="2"/>
        <v>320250</v>
      </c>
      <c r="E18" s="6">
        <v>125455.5</v>
      </c>
      <c r="F18" s="6">
        <v>125455.5</v>
      </c>
      <c r="G18" s="6">
        <f t="shared" si="1"/>
        <v>194794.5</v>
      </c>
      <c r="H18"/>
      <c r="I18"/>
      <c r="J18"/>
    </row>
    <row r="19" spans="1:10" x14ac:dyDescent="0.2">
      <c r="A19" s="48" t="s">
        <v>24</v>
      </c>
      <c r="B19" s="37">
        <v>889350</v>
      </c>
      <c r="C19" s="6">
        <f>-295797.54-7144.72</f>
        <v>-302942.25999999995</v>
      </c>
      <c r="D19" s="6">
        <f t="shared" si="2"/>
        <v>586407.74</v>
      </c>
      <c r="E19" s="6">
        <v>556478.39</v>
      </c>
      <c r="F19" s="6">
        <v>556478.39</v>
      </c>
      <c r="G19" s="6">
        <f t="shared" si="1"/>
        <v>29929.349999999977</v>
      </c>
      <c r="H19"/>
      <c r="I19"/>
      <c r="J19"/>
    </row>
    <row r="20" spans="1:10" x14ac:dyDescent="0.2">
      <c r="A20" s="48" t="s">
        <v>25</v>
      </c>
      <c r="B20" s="37">
        <v>367500</v>
      </c>
      <c r="C20" s="6">
        <v>7144.72</v>
      </c>
      <c r="D20" s="6">
        <f t="shared" si="2"/>
        <v>374644.72</v>
      </c>
      <c r="E20" s="6">
        <v>374644.72</v>
      </c>
      <c r="F20" s="6">
        <v>374644.72</v>
      </c>
      <c r="G20" s="6">
        <f t="shared" si="1"/>
        <v>0</v>
      </c>
      <c r="H20"/>
      <c r="I20"/>
      <c r="J20"/>
    </row>
    <row r="21" spans="1:10" x14ac:dyDescent="0.2">
      <c r="A21" s="48" t="s">
        <v>26</v>
      </c>
      <c r="B21" s="37">
        <v>0</v>
      </c>
      <c r="C21" s="6">
        <v>0</v>
      </c>
      <c r="D21" s="6">
        <f t="shared" si="2"/>
        <v>0</v>
      </c>
      <c r="E21" s="6">
        <v>0</v>
      </c>
      <c r="F21" s="6">
        <v>0</v>
      </c>
      <c r="G21" s="6">
        <f t="shared" si="1"/>
        <v>0</v>
      </c>
      <c r="H21"/>
      <c r="I21"/>
      <c r="J21"/>
    </row>
    <row r="22" spans="1:10" x14ac:dyDescent="0.2">
      <c r="A22" s="48" t="s">
        <v>27</v>
      </c>
      <c r="B22" s="37">
        <v>341880</v>
      </c>
      <c r="C22" s="6">
        <v>0</v>
      </c>
      <c r="D22" s="6">
        <f t="shared" si="2"/>
        <v>341880</v>
      </c>
      <c r="E22" s="6">
        <v>335011.78000000003</v>
      </c>
      <c r="F22" s="6">
        <v>335011.78000000003</v>
      </c>
      <c r="G22" s="6">
        <f t="shared" si="1"/>
        <v>6868.2199999999721</v>
      </c>
      <c r="H22"/>
      <c r="I22"/>
      <c r="J22"/>
    </row>
    <row r="23" spans="1:10" x14ac:dyDescent="0.2">
      <c r="A23" s="32" t="s">
        <v>28</v>
      </c>
      <c r="B23" s="38">
        <f>SUM(B24:B32)</f>
        <v>21358729.000000004</v>
      </c>
      <c r="C23" s="34">
        <f>SUM(C24:C32)</f>
        <v>-2.3283064365386963E-10</v>
      </c>
      <c r="D23" s="6">
        <f>+B23+C23</f>
        <v>21358729.000000004</v>
      </c>
      <c r="E23" s="34">
        <f>SUM(E24:E32)</f>
        <v>11305562.630000001</v>
      </c>
      <c r="F23" s="34">
        <f>SUM(F24:F32)</f>
        <v>11305562.630000001</v>
      </c>
      <c r="G23" s="34">
        <f t="shared" si="1"/>
        <v>10053166.370000003</v>
      </c>
      <c r="H23"/>
      <c r="I23" s="54"/>
      <c r="J23"/>
    </row>
    <row r="24" spans="1:10" x14ac:dyDescent="0.2">
      <c r="A24" s="48" t="s">
        <v>29</v>
      </c>
      <c r="B24" s="37">
        <v>2089290</v>
      </c>
      <c r="C24" s="6">
        <v>-261081.89</v>
      </c>
      <c r="D24" s="6">
        <f t="shared" ref="D24:D33" si="3">+B24+C24</f>
        <v>1828208.1099999999</v>
      </c>
      <c r="E24" s="6">
        <v>1279312.3400000001</v>
      </c>
      <c r="F24" s="6">
        <v>1279312.3400000001</v>
      </c>
      <c r="G24" s="6">
        <f t="shared" si="1"/>
        <v>548895.76999999979</v>
      </c>
      <c r="H24"/>
      <c r="I24"/>
      <c r="J24"/>
    </row>
    <row r="25" spans="1:10" x14ac:dyDescent="0.2">
      <c r="A25" s="48" t="s">
        <v>30</v>
      </c>
      <c r="B25" s="37">
        <v>1237753.75</v>
      </c>
      <c r="C25" s="6">
        <v>0</v>
      </c>
      <c r="D25" s="6">
        <f t="shared" si="3"/>
        <v>1237753.75</v>
      </c>
      <c r="E25" s="6">
        <v>1182889.5</v>
      </c>
      <c r="F25" s="6">
        <v>1182889.5</v>
      </c>
      <c r="G25" s="6">
        <f t="shared" si="1"/>
        <v>54864.25</v>
      </c>
      <c r="H25"/>
      <c r="I25"/>
      <c r="J25"/>
    </row>
    <row r="26" spans="1:10" ht="10.5" customHeight="1" x14ac:dyDescent="0.2">
      <c r="A26" s="48" t="s">
        <v>31</v>
      </c>
      <c r="B26" s="37">
        <v>842652</v>
      </c>
      <c r="C26" s="6">
        <v>0</v>
      </c>
      <c r="D26" s="6">
        <f t="shared" si="3"/>
        <v>842652</v>
      </c>
      <c r="E26" s="6">
        <v>796764.47</v>
      </c>
      <c r="F26" s="6">
        <v>796764.47</v>
      </c>
      <c r="G26" s="6">
        <f t="shared" si="1"/>
        <v>45887.530000000028</v>
      </c>
      <c r="H26"/>
      <c r="I26"/>
      <c r="J26"/>
    </row>
    <row r="27" spans="1:10" x14ac:dyDescent="0.2">
      <c r="A27" s="48" t="s">
        <v>32</v>
      </c>
      <c r="B27" s="37">
        <v>1068368.74</v>
      </c>
      <c r="C27" s="6">
        <v>0</v>
      </c>
      <c r="D27" s="6">
        <f t="shared" si="3"/>
        <v>1068368.74</v>
      </c>
      <c r="E27" s="6">
        <v>664562.04</v>
      </c>
      <c r="F27" s="6">
        <v>664562.04</v>
      </c>
      <c r="G27" s="6">
        <f t="shared" si="1"/>
        <v>403806.69999999995</v>
      </c>
      <c r="H27"/>
      <c r="I27"/>
      <c r="J27"/>
    </row>
    <row r="28" spans="1:10" ht="11.25" customHeight="1" x14ac:dyDescent="0.2">
      <c r="A28" s="48" t="s">
        <v>33</v>
      </c>
      <c r="B28" s="37">
        <v>2518869.15</v>
      </c>
      <c r="C28" s="6">
        <f>344000+768136.82</f>
        <v>1112136.8199999998</v>
      </c>
      <c r="D28" s="6">
        <f t="shared" si="3"/>
        <v>3631005.9699999997</v>
      </c>
      <c r="E28" s="6">
        <v>3631005.97</v>
      </c>
      <c r="F28" s="6">
        <v>3631005.97</v>
      </c>
      <c r="G28" s="6">
        <f t="shared" si="1"/>
        <v>0</v>
      </c>
      <c r="H28"/>
      <c r="I28"/>
      <c r="J28"/>
    </row>
    <row r="29" spans="1:10" x14ac:dyDescent="0.2">
      <c r="A29" s="48" t="s">
        <v>34</v>
      </c>
      <c r="B29" s="37">
        <v>2577362.14</v>
      </c>
      <c r="C29" s="6">
        <v>0</v>
      </c>
      <c r="D29" s="6">
        <f t="shared" si="3"/>
        <v>2577362.14</v>
      </c>
      <c r="E29" s="6">
        <v>396055.5</v>
      </c>
      <c r="F29" s="6">
        <v>396055.5</v>
      </c>
      <c r="G29" s="6">
        <f t="shared" si="1"/>
        <v>2181306.64</v>
      </c>
      <c r="H29"/>
      <c r="I29"/>
      <c r="J29"/>
    </row>
    <row r="30" spans="1:10" x14ac:dyDescent="0.2">
      <c r="A30" s="48" t="s">
        <v>35</v>
      </c>
      <c r="B30" s="37">
        <v>697410</v>
      </c>
      <c r="C30" s="6">
        <v>0</v>
      </c>
      <c r="D30" s="6">
        <f t="shared" si="3"/>
        <v>697410</v>
      </c>
      <c r="E30" s="6">
        <v>332040.90000000002</v>
      </c>
      <c r="F30" s="6">
        <v>332040.90000000002</v>
      </c>
      <c r="G30" s="6">
        <f t="shared" si="1"/>
        <v>365369.1</v>
      </c>
      <c r="H30"/>
      <c r="I30"/>
      <c r="J30"/>
    </row>
    <row r="31" spans="1:10" x14ac:dyDescent="0.2">
      <c r="A31" s="48" t="s">
        <v>36</v>
      </c>
      <c r="B31" s="37">
        <f>10327023.22-820117.05</f>
        <v>9506906.1699999999</v>
      </c>
      <c r="C31" s="6">
        <v>-1112136.82</v>
      </c>
      <c r="D31" s="6">
        <f t="shared" si="3"/>
        <v>8394769.3499999996</v>
      </c>
      <c r="E31" s="6">
        <v>1941732.97</v>
      </c>
      <c r="F31" s="6">
        <v>1941732.97</v>
      </c>
      <c r="G31" s="6">
        <f t="shared" si="1"/>
        <v>6453036.3799999999</v>
      </c>
      <c r="H31"/>
      <c r="I31"/>
      <c r="J31"/>
    </row>
    <row r="32" spans="1:10" x14ac:dyDescent="0.2">
      <c r="A32" s="48" t="s">
        <v>37</v>
      </c>
      <c r="B32" s="37">
        <v>820117.05</v>
      </c>
      <c r="C32" s="6">
        <f>23000+238081.89</f>
        <v>261081.89</v>
      </c>
      <c r="D32" s="6">
        <f t="shared" si="3"/>
        <v>1081198.94</v>
      </c>
      <c r="E32" s="6">
        <v>1081198.94</v>
      </c>
      <c r="F32" s="6">
        <v>1081198.94</v>
      </c>
      <c r="G32" s="6">
        <f t="shared" si="1"/>
        <v>0</v>
      </c>
      <c r="H32"/>
      <c r="I32"/>
      <c r="J32"/>
    </row>
    <row r="33" spans="1:10" x14ac:dyDescent="0.2">
      <c r="A33" s="32" t="s">
        <v>38</v>
      </c>
      <c r="B33" s="38">
        <v>0</v>
      </c>
      <c r="C33" s="34">
        <v>0</v>
      </c>
      <c r="D33" s="34">
        <f t="shared" si="3"/>
        <v>0</v>
      </c>
      <c r="E33" s="34">
        <v>0</v>
      </c>
      <c r="F33" s="34">
        <v>0</v>
      </c>
      <c r="G33" s="34">
        <f t="shared" si="1"/>
        <v>0</v>
      </c>
      <c r="H33"/>
      <c r="I33"/>
      <c r="J33"/>
    </row>
    <row r="34" spans="1:10" x14ac:dyDescent="0.2">
      <c r="A34" s="48" t="s">
        <v>39</v>
      </c>
      <c r="B34" s="37">
        <v>0</v>
      </c>
      <c r="C34" s="6">
        <v>0</v>
      </c>
      <c r="D34" s="6">
        <f t="shared" ref="D34:D42" si="4">+B34+C34</f>
        <v>0</v>
      </c>
      <c r="E34" s="6">
        <v>0</v>
      </c>
      <c r="F34" s="6">
        <v>0</v>
      </c>
      <c r="G34" s="6">
        <f t="shared" si="1"/>
        <v>0</v>
      </c>
      <c r="H34"/>
      <c r="I34"/>
      <c r="J34"/>
    </row>
    <row r="35" spans="1:10" x14ac:dyDescent="0.2">
      <c r="A35" s="48" t="s">
        <v>40</v>
      </c>
      <c r="B35" s="37">
        <v>0</v>
      </c>
      <c r="C35" s="6">
        <v>0</v>
      </c>
      <c r="D35" s="6">
        <f t="shared" si="4"/>
        <v>0</v>
      </c>
      <c r="E35" s="6">
        <v>0</v>
      </c>
      <c r="F35" s="6">
        <v>0</v>
      </c>
      <c r="G35" s="6">
        <f t="shared" si="1"/>
        <v>0</v>
      </c>
      <c r="H35"/>
      <c r="I35"/>
      <c r="J35"/>
    </row>
    <row r="36" spans="1:10" x14ac:dyDescent="0.2">
      <c r="A36" s="48" t="s">
        <v>41</v>
      </c>
      <c r="B36" s="37">
        <v>0</v>
      </c>
      <c r="C36" s="6">
        <v>0</v>
      </c>
      <c r="D36" s="6">
        <f t="shared" si="4"/>
        <v>0</v>
      </c>
      <c r="E36" s="6">
        <v>0</v>
      </c>
      <c r="F36" s="6">
        <v>0</v>
      </c>
      <c r="G36" s="6">
        <f t="shared" si="1"/>
        <v>0</v>
      </c>
    </row>
    <row r="37" spans="1:10" x14ac:dyDescent="0.2">
      <c r="A37" s="48" t="s">
        <v>42</v>
      </c>
      <c r="B37" s="37">
        <v>0</v>
      </c>
      <c r="C37" s="6">
        <v>0</v>
      </c>
      <c r="D37" s="6">
        <f t="shared" si="4"/>
        <v>0</v>
      </c>
      <c r="E37" s="6">
        <v>0</v>
      </c>
      <c r="F37" s="6">
        <v>0</v>
      </c>
      <c r="G37" s="6">
        <f t="shared" si="1"/>
        <v>0</v>
      </c>
    </row>
    <row r="38" spans="1:10" x14ac:dyDescent="0.2">
      <c r="A38" s="48" t="s">
        <v>43</v>
      </c>
      <c r="B38" s="37">
        <v>0</v>
      </c>
      <c r="C38" s="6">
        <v>0</v>
      </c>
      <c r="D38" s="6">
        <f t="shared" si="4"/>
        <v>0</v>
      </c>
      <c r="E38" s="6">
        <v>0</v>
      </c>
      <c r="F38" s="6">
        <v>0</v>
      </c>
      <c r="G38" s="6">
        <f t="shared" si="1"/>
        <v>0</v>
      </c>
    </row>
    <row r="39" spans="1:10" x14ac:dyDescent="0.2">
      <c r="A39" s="48" t="s">
        <v>44</v>
      </c>
      <c r="B39" s="37">
        <v>0</v>
      </c>
      <c r="C39" s="6">
        <v>0</v>
      </c>
      <c r="D39" s="6">
        <f t="shared" si="4"/>
        <v>0</v>
      </c>
      <c r="E39" s="6">
        <v>0</v>
      </c>
      <c r="F39" s="6">
        <v>0</v>
      </c>
      <c r="G39" s="6">
        <f t="shared" si="1"/>
        <v>0</v>
      </c>
    </row>
    <row r="40" spans="1:10" x14ac:dyDescent="0.2">
      <c r="A40" s="48" t="s">
        <v>45</v>
      </c>
      <c r="B40" s="37">
        <v>0</v>
      </c>
      <c r="C40" s="6">
        <v>0</v>
      </c>
      <c r="D40" s="6">
        <f t="shared" si="4"/>
        <v>0</v>
      </c>
      <c r="E40" s="6">
        <v>0</v>
      </c>
      <c r="F40" s="6">
        <v>0</v>
      </c>
      <c r="G40" s="6">
        <f t="shared" si="1"/>
        <v>0</v>
      </c>
    </row>
    <row r="41" spans="1:10" x14ac:dyDescent="0.2">
      <c r="A41" s="48" t="s">
        <v>46</v>
      </c>
      <c r="B41" s="37">
        <v>0</v>
      </c>
      <c r="C41" s="6">
        <v>0</v>
      </c>
      <c r="D41" s="6">
        <f t="shared" si="4"/>
        <v>0</v>
      </c>
      <c r="E41" s="6">
        <v>0</v>
      </c>
      <c r="F41" s="6">
        <v>0</v>
      </c>
      <c r="G41" s="6">
        <f t="shared" si="1"/>
        <v>0</v>
      </c>
    </row>
    <row r="42" spans="1:10" x14ac:dyDescent="0.2">
      <c r="A42" s="48" t="s">
        <v>47</v>
      </c>
      <c r="B42" s="37">
        <v>0</v>
      </c>
      <c r="C42" s="6">
        <v>0</v>
      </c>
      <c r="D42" s="6">
        <f t="shared" si="4"/>
        <v>0</v>
      </c>
      <c r="E42" s="6">
        <v>0</v>
      </c>
      <c r="F42" s="6">
        <v>0</v>
      </c>
      <c r="G42" s="6">
        <f t="shared" si="1"/>
        <v>0</v>
      </c>
    </row>
    <row r="43" spans="1:10" x14ac:dyDescent="0.2">
      <c r="A43" s="32" t="s">
        <v>48</v>
      </c>
      <c r="B43" s="38">
        <f>SUM(B44:B52)</f>
        <v>5614010.3200000003</v>
      </c>
      <c r="C43" s="34">
        <v>0</v>
      </c>
      <c r="D43" s="34">
        <f>+B43+C43</f>
        <v>5614010.3200000003</v>
      </c>
      <c r="E43" s="34">
        <f>+E44+E50+E49</f>
        <v>1705803.37</v>
      </c>
      <c r="F43" s="34">
        <f>+F44+F50+F49</f>
        <v>1705803.37</v>
      </c>
      <c r="G43" s="34">
        <f>+D43-E43</f>
        <v>3908206.95</v>
      </c>
    </row>
    <row r="44" spans="1:10" x14ac:dyDescent="0.2">
      <c r="A44" s="48" t="s">
        <v>49</v>
      </c>
      <c r="B44" s="37">
        <v>2003010.32</v>
      </c>
      <c r="C44" s="6">
        <v>0</v>
      </c>
      <c r="D44" s="6">
        <f t="shared" ref="D44:D53" si="5">+B44+C44</f>
        <v>2003010.32</v>
      </c>
      <c r="E44" s="6">
        <v>184049.34</v>
      </c>
      <c r="F44" s="6">
        <v>184049.34</v>
      </c>
      <c r="G44" s="6">
        <f>+D44-E44</f>
        <v>1818960.98</v>
      </c>
    </row>
    <row r="45" spans="1:10" x14ac:dyDescent="0.2">
      <c r="A45" s="48" t="s">
        <v>50</v>
      </c>
      <c r="B45" s="37">
        <v>0</v>
      </c>
      <c r="C45" s="6">
        <v>0</v>
      </c>
      <c r="D45" s="6">
        <f t="shared" si="5"/>
        <v>0</v>
      </c>
      <c r="E45" s="6">
        <v>0</v>
      </c>
      <c r="F45" s="6">
        <v>0</v>
      </c>
      <c r="G45" s="6">
        <f t="shared" si="1"/>
        <v>0</v>
      </c>
    </row>
    <row r="46" spans="1:10" x14ac:dyDescent="0.2">
      <c r="A46" s="48" t="s">
        <v>51</v>
      </c>
      <c r="B46" s="37">
        <v>0</v>
      </c>
      <c r="C46" s="6">
        <v>0</v>
      </c>
      <c r="D46" s="6">
        <f t="shared" si="5"/>
        <v>0</v>
      </c>
      <c r="E46" s="6">
        <v>0</v>
      </c>
      <c r="F46" s="6">
        <v>0</v>
      </c>
      <c r="G46" s="6">
        <f t="shared" si="1"/>
        <v>0</v>
      </c>
    </row>
    <row r="47" spans="1:10" x14ac:dyDescent="0.2">
      <c r="A47" s="48" t="s">
        <v>52</v>
      </c>
      <c r="B47" s="37">
        <v>1743000</v>
      </c>
      <c r="C47" s="6">
        <v>0</v>
      </c>
      <c r="D47" s="6">
        <f t="shared" si="5"/>
        <v>1743000</v>
      </c>
      <c r="E47" s="6">
        <v>0</v>
      </c>
      <c r="F47" s="6">
        <v>0</v>
      </c>
      <c r="G47" s="6">
        <f>+D47-E47</f>
        <v>1743000</v>
      </c>
    </row>
    <row r="48" spans="1:10" x14ac:dyDescent="0.2">
      <c r="A48" s="48" t="s">
        <v>53</v>
      </c>
      <c r="B48" s="37">
        <v>0</v>
      </c>
      <c r="C48" s="6">
        <v>0</v>
      </c>
      <c r="D48" s="6">
        <f t="shared" si="5"/>
        <v>0</v>
      </c>
      <c r="E48" s="6">
        <v>0</v>
      </c>
      <c r="F48" s="6">
        <v>0</v>
      </c>
      <c r="G48" s="6">
        <f t="shared" si="1"/>
        <v>0</v>
      </c>
    </row>
    <row r="49" spans="1:7" x14ac:dyDescent="0.2">
      <c r="A49" s="48" t="s">
        <v>54</v>
      </c>
      <c r="B49" s="37">
        <v>168000</v>
      </c>
      <c r="C49" s="6">
        <v>123265.03</v>
      </c>
      <c r="D49" s="6">
        <f t="shared" si="5"/>
        <v>291265.03000000003</v>
      </c>
      <c r="E49" s="6">
        <v>291265.03000000003</v>
      </c>
      <c r="F49" s="6">
        <v>291265.03000000003</v>
      </c>
      <c r="G49" s="6">
        <f t="shared" si="1"/>
        <v>0</v>
      </c>
    </row>
    <row r="50" spans="1:7" x14ac:dyDescent="0.2">
      <c r="A50" s="48" t="s">
        <v>55</v>
      </c>
      <c r="B50" s="37">
        <v>1700000</v>
      </c>
      <c r="C50" s="6">
        <v>-123265.03</v>
      </c>
      <c r="D50" s="6">
        <f t="shared" si="5"/>
        <v>1576734.97</v>
      </c>
      <c r="E50" s="6">
        <v>1230489</v>
      </c>
      <c r="F50" s="6">
        <v>1230489</v>
      </c>
      <c r="G50" s="6">
        <f>+D50-E50</f>
        <v>346245.97</v>
      </c>
    </row>
    <row r="51" spans="1:7" x14ac:dyDescent="0.2">
      <c r="A51" s="48" t="s">
        <v>56</v>
      </c>
      <c r="B51" s="37">
        <v>0</v>
      </c>
      <c r="C51" s="6">
        <v>0</v>
      </c>
      <c r="D51" s="6">
        <f t="shared" si="5"/>
        <v>0</v>
      </c>
      <c r="E51" s="6">
        <v>0</v>
      </c>
      <c r="F51" s="6">
        <v>0</v>
      </c>
      <c r="G51" s="6">
        <f t="shared" si="1"/>
        <v>0</v>
      </c>
    </row>
    <row r="52" spans="1:7" x14ac:dyDescent="0.2">
      <c r="A52" s="48" t="s">
        <v>57</v>
      </c>
      <c r="B52" s="37">
        <v>0</v>
      </c>
      <c r="C52" s="6">
        <v>0</v>
      </c>
      <c r="D52" s="6">
        <f t="shared" si="5"/>
        <v>0</v>
      </c>
      <c r="E52" s="6">
        <v>0</v>
      </c>
      <c r="F52" s="6">
        <v>0</v>
      </c>
      <c r="G52" s="6">
        <f t="shared" si="1"/>
        <v>0</v>
      </c>
    </row>
    <row r="53" spans="1:7" x14ac:dyDescent="0.2">
      <c r="A53" s="32" t="s">
        <v>58</v>
      </c>
      <c r="B53" s="38">
        <f>+B54+B55+B56</f>
        <v>3439242.38</v>
      </c>
      <c r="C53" s="34">
        <v>0</v>
      </c>
      <c r="D53" s="34">
        <f t="shared" si="5"/>
        <v>3439242.38</v>
      </c>
      <c r="E53" s="34">
        <v>0</v>
      </c>
      <c r="F53" s="34">
        <v>0</v>
      </c>
      <c r="G53" s="34">
        <f>+D53-E53</f>
        <v>3439242.38</v>
      </c>
    </row>
    <row r="54" spans="1:7" x14ac:dyDescent="0.2">
      <c r="A54" s="48" t="s">
        <v>59</v>
      </c>
      <c r="B54" s="37">
        <v>3439242.38</v>
      </c>
      <c r="C54" s="6">
        <v>0</v>
      </c>
      <c r="D54" s="6">
        <f>+B54+C54</f>
        <v>3439242.38</v>
      </c>
      <c r="E54" s="6">
        <v>0</v>
      </c>
      <c r="F54" s="6">
        <v>0</v>
      </c>
      <c r="G54" s="6">
        <f t="shared" si="1"/>
        <v>3439242.38</v>
      </c>
    </row>
    <row r="55" spans="1:7" x14ac:dyDescent="0.2">
      <c r="A55" s="48" t="s">
        <v>60</v>
      </c>
      <c r="B55" s="37">
        <v>0</v>
      </c>
      <c r="C55" s="6">
        <v>0</v>
      </c>
      <c r="D55" s="6">
        <f>+B55+C55</f>
        <v>0</v>
      </c>
      <c r="E55" s="6">
        <v>0</v>
      </c>
      <c r="F55" s="6">
        <v>0</v>
      </c>
      <c r="G55" s="6">
        <f t="shared" si="1"/>
        <v>0</v>
      </c>
    </row>
    <row r="56" spans="1:7" x14ac:dyDescent="0.2">
      <c r="A56" s="48" t="s">
        <v>61</v>
      </c>
      <c r="B56" s="37">
        <v>0</v>
      </c>
      <c r="C56" s="6">
        <v>0</v>
      </c>
      <c r="D56" s="6">
        <f>+B56+C56</f>
        <v>0</v>
      </c>
      <c r="E56" s="6">
        <v>0</v>
      </c>
      <c r="F56" s="6">
        <v>0</v>
      </c>
      <c r="G56" s="6">
        <f t="shared" si="1"/>
        <v>0</v>
      </c>
    </row>
    <row r="57" spans="1:7" x14ac:dyDescent="0.2">
      <c r="A57" s="32" t="s">
        <v>62</v>
      </c>
      <c r="B57" s="38">
        <v>0</v>
      </c>
      <c r="C57" s="34">
        <v>0</v>
      </c>
      <c r="D57" s="34">
        <f>+B57+C57</f>
        <v>0</v>
      </c>
      <c r="E57" s="34">
        <v>0</v>
      </c>
      <c r="F57" s="34">
        <v>0</v>
      </c>
      <c r="G57" s="34">
        <f t="shared" si="1"/>
        <v>0</v>
      </c>
    </row>
    <row r="58" spans="1:7" x14ac:dyDescent="0.2">
      <c r="A58" s="48" t="s">
        <v>63</v>
      </c>
      <c r="B58" s="37">
        <v>0</v>
      </c>
      <c r="C58" s="6">
        <v>0</v>
      </c>
      <c r="D58" s="6">
        <f t="shared" ref="D58:D65" si="6">+B58+C58</f>
        <v>0</v>
      </c>
      <c r="E58" s="6">
        <v>0</v>
      </c>
      <c r="F58" s="6">
        <v>0</v>
      </c>
      <c r="G58" s="6">
        <f t="shared" si="1"/>
        <v>0</v>
      </c>
    </row>
    <row r="59" spans="1:7" x14ac:dyDescent="0.2">
      <c r="A59" s="48" t="s">
        <v>64</v>
      </c>
      <c r="B59" s="37">
        <v>0</v>
      </c>
      <c r="C59" s="6">
        <v>0</v>
      </c>
      <c r="D59" s="6">
        <f t="shared" si="6"/>
        <v>0</v>
      </c>
      <c r="E59" s="6">
        <v>0</v>
      </c>
      <c r="F59" s="6">
        <v>0</v>
      </c>
      <c r="G59" s="6">
        <f t="shared" si="1"/>
        <v>0</v>
      </c>
    </row>
    <row r="60" spans="1:7" x14ac:dyDescent="0.2">
      <c r="A60" s="48" t="s">
        <v>65</v>
      </c>
      <c r="B60" s="37">
        <v>0</v>
      </c>
      <c r="C60" s="6">
        <v>0</v>
      </c>
      <c r="D60" s="6">
        <f t="shared" si="6"/>
        <v>0</v>
      </c>
      <c r="E60" s="6">
        <v>0</v>
      </c>
      <c r="F60" s="6">
        <v>0</v>
      </c>
      <c r="G60" s="6">
        <f t="shared" si="1"/>
        <v>0</v>
      </c>
    </row>
    <row r="61" spans="1:7" x14ac:dyDescent="0.2">
      <c r="A61" s="48" t="s">
        <v>66</v>
      </c>
      <c r="B61" s="37">
        <v>0</v>
      </c>
      <c r="C61" s="6">
        <v>0</v>
      </c>
      <c r="D61" s="6">
        <f t="shared" si="6"/>
        <v>0</v>
      </c>
      <c r="E61" s="6">
        <v>0</v>
      </c>
      <c r="F61" s="6">
        <v>0</v>
      </c>
      <c r="G61" s="6">
        <f t="shared" si="1"/>
        <v>0</v>
      </c>
    </row>
    <row r="62" spans="1:7" x14ac:dyDescent="0.2">
      <c r="A62" s="48" t="s">
        <v>67</v>
      </c>
      <c r="B62" s="37">
        <v>0</v>
      </c>
      <c r="C62" s="6">
        <v>0</v>
      </c>
      <c r="D62" s="6">
        <f t="shared" si="6"/>
        <v>0</v>
      </c>
      <c r="E62" s="6">
        <v>0</v>
      </c>
      <c r="F62" s="6">
        <v>0</v>
      </c>
      <c r="G62" s="6">
        <f t="shared" si="1"/>
        <v>0</v>
      </c>
    </row>
    <row r="63" spans="1:7" x14ac:dyDescent="0.2">
      <c r="A63" s="48" t="s">
        <v>68</v>
      </c>
      <c r="B63" s="37">
        <v>0</v>
      </c>
      <c r="C63" s="6">
        <v>0</v>
      </c>
      <c r="D63" s="6">
        <f t="shared" si="6"/>
        <v>0</v>
      </c>
      <c r="E63" s="6">
        <v>0</v>
      </c>
      <c r="F63" s="6">
        <v>0</v>
      </c>
      <c r="G63" s="6">
        <f t="shared" si="1"/>
        <v>0</v>
      </c>
    </row>
    <row r="64" spans="1:7" x14ac:dyDescent="0.2">
      <c r="A64" s="48" t="s">
        <v>69</v>
      </c>
      <c r="B64" s="37">
        <v>0</v>
      </c>
      <c r="C64" s="6">
        <v>0</v>
      </c>
      <c r="D64" s="6">
        <f t="shared" si="6"/>
        <v>0</v>
      </c>
      <c r="E64" s="6">
        <v>0</v>
      </c>
      <c r="F64" s="6">
        <v>0</v>
      </c>
      <c r="G64" s="6">
        <f t="shared" si="1"/>
        <v>0</v>
      </c>
    </row>
    <row r="65" spans="1:12" x14ac:dyDescent="0.2">
      <c r="A65" s="32" t="s">
        <v>70</v>
      </c>
      <c r="B65" s="38">
        <v>0</v>
      </c>
      <c r="C65" s="34">
        <v>0</v>
      </c>
      <c r="D65" s="34">
        <f t="shared" si="6"/>
        <v>0</v>
      </c>
      <c r="E65" s="34">
        <v>0</v>
      </c>
      <c r="F65" s="34">
        <v>0</v>
      </c>
      <c r="G65" s="34">
        <f t="shared" si="1"/>
        <v>0</v>
      </c>
    </row>
    <row r="66" spans="1:12" x14ac:dyDescent="0.2">
      <c r="A66" s="48" t="s">
        <v>71</v>
      </c>
      <c r="B66" s="40">
        <v>0</v>
      </c>
      <c r="C66" s="40">
        <v>0</v>
      </c>
      <c r="D66" s="40">
        <v>0</v>
      </c>
      <c r="E66" s="40">
        <v>0</v>
      </c>
      <c r="F66" s="40">
        <v>0</v>
      </c>
      <c r="G66" s="40">
        <v>0</v>
      </c>
    </row>
    <row r="67" spans="1:12" x14ac:dyDescent="0.2">
      <c r="A67" s="48" t="s">
        <v>72</v>
      </c>
      <c r="B67" s="40">
        <v>0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</row>
    <row r="68" spans="1:12" x14ac:dyDescent="0.2">
      <c r="A68" s="48" t="s">
        <v>73</v>
      </c>
      <c r="B68" s="40">
        <v>0</v>
      </c>
      <c r="C68" s="40">
        <v>0</v>
      </c>
      <c r="D68" s="40">
        <v>0</v>
      </c>
      <c r="E68" s="40">
        <v>0</v>
      </c>
      <c r="F68" s="40">
        <v>0</v>
      </c>
      <c r="G68" s="40">
        <v>0</v>
      </c>
    </row>
    <row r="69" spans="1:12" x14ac:dyDescent="0.2">
      <c r="A69" s="32" t="s">
        <v>74</v>
      </c>
      <c r="B69" s="38">
        <v>0</v>
      </c>
      <c r="C69" s="34">
        <v>0</v>
      </c>
      <c r="D69" s="34">
        <f t="shared" ref="D69:D76" si="7">+B69+C69</f>
        <v>0</v>
      </c>
      <c r="E69" s="34">
        <v>0</v>
      </c>
      <c r="F69" s="34">
        <v>0</v>
      </c>
      <c r="G69" s="34">
        <f t="shared" si="1"/>
        <v>0</v>
      </c>
    </row>
    <row r="70" spans="1:12" x14ac:dyDescent="0.2">
      <c r="A70" s="48" t="s">
        <v>75</v>
      </c>
      <c r="B70" s="37">
        <v>0</v>
      </c>
      <c r="C70" s="6">
        <v>0</v>
      </c>
      <c r="D70" s="6">
        <f t="shared" si="7"/>
        <v>0</v>
      </c>
      <c r="E70" s="6">
        <v>0</v>
      </c>
      <c r="F70" s="6">
        <v>0</v>
      </c>
      <c r="G70" s="6">
        <f t="shared" si="1"/>
        <v>0</v>
      </c>
    </row>
    <row r="71" spans="1:12" x14ac:dyDescent="0.2">
      <c r="A71" s="48" t="s">
        <v>76</v>
      </c>
      <c r="B71" s="37">
        <v>0</v>
      </c>
      <c r="C71" s="6">
        <v>0</v>
      </c>
      <c r="D71" s="6">
        <f t="shared" si="7"/>
        <v>0</v>
      </c>
      <c r="E71" s="6">
        <v>0</v>
      </c>
      <c r="F71" s="6">
        <v>0</v>
      </c>
      <c r="G71" s="6">
        <f t="shared" ref="G71:G76" si="8">+D71-E71</f>
        <v>0</v>
      </c>
    </row>
    <row r="72" spans="1:12" x14ac:dyDescent="0.2">
      <c r="A72" s="48" t="s">
        <v>77</v>
      </c>
      <c r="B72" s="37">
        <v>0</v>
      </c>
      <c r="C72" s="6">
        <v>0</v>
      </c>
      <c r="D72" s="6">
        <f t="shared" si="7"/>
        <v>0</v>
      </c>
      <c r="E72" s="6">
        <v>0</v>
      </c>
      <c r="F72" s="6">
        <v>0</v>
      </c>
      <c r="G72" s="6">
        <f t="shared" si="8"/>
        <v>0</v>
      </c>
    </row>
    <row r="73" spans="1:12" x14ac:dyDescent="0.2">
      <c r="A73" s="48" t="s">
        <v>78</v>
      </c>
      <c r="B73" s="37">
        <v>0</v>
      </c>
      <c r="C73" s="6">
        <v>0</v>
      </c>
      <c r="D73" s="6">
        <f t="shared" si="7"/>
        <v>0</v>
      </c>
      <c r="E73" s="6">
        <v>0</v>
      </c>
      <c r="F73" s="6">
        <v>0</v>
      </c>
      <c r="G73" s="6">
        <f t="shared" si="8"/>
        <v>0</v>
      </c>
    </row>
    <row r="74" spans="1:12" x14ac:dyDescent="0.2">
      <c r="A74" s="48" t="s">
        <v>79</v>
      </c>
      <c r="B74" s="37">
        <v>0</v>
      </c>
      <c r="C74" s="6">
        <v>0</v>
      </c>
      <c r="D74" s="6">
        <f t="shared" si="7"/>
        <v>0</v>
      </c>
      <c r="E74" s="6">
        <v>0</v>
      </c>
      <c r="F74" s="6">
        <v>0</v>
      </c>
      <c r="G74" s="6">
        <f t="shared" si="8"/>
        <v>0</v>
      </c>
    </row>
    <row r="75" spans="1:12" x14ac:dyDescent="0.2">
      <c r="A75" s="48" t="s">
        <v>80</v>
      </c>
      <c r="B75" s="37">
        <v>0</v>
      </c>
      <c r="C75" s="6">
        <v>0</v>
      </c>
      <c r="D75" s="6">
        <f t="shared" si="7"/>
        <v>0</v>
      </c>
      <c r="E75" s="6">
        <v>0</v>
      </c>
      <c r="F75" s="6">
        <v>0</v>
      </c>
      <c r="G75" s="6">
        <f t="shared" si="8"/>
        <v>0</v>
      </c>
    </row>
    <row r="76" spans="1:12" x14ac:dyDescent="0.2">
      <c r="A76" s="49" t="s">
        <v>81</v>
      </c>
      <c r="B76" s="37">
        <v>0</v>
      </c>
      <c r="C76" s="7">
        <v>0</v>
      </c>
      <c r="D76" s="6">
        <f t="shared" si="7"/>
        <v>0</v>
      </c>
      <c r="E76" s="6">
        <v>0</v>
      </c>
      <c r="F76" s="6">
        <v>0</v>
      </c>
      <c r="G76" s="6">
        <f t="shared" si="8"/>
        <v>0</v>
      </c>
    </row>
    <row r="77" spans="1:12" x14ac:dyDescent="0.2">
      <c r="A77" s="50" t="s">
        <v>82</v>
      </c>
      <c r="B77" s="12">
        <f>+B5+B13+B23+B33+B43+B53</f>
        <v>94410202</v>
      </c>
      <c r="C77" s="12">
        <f>+C5+C13+C23+C43</f>
        <v>-2.3374013835564256E-10</v>
      </c>
      <c r="D77" s="12">
        <f>+D5+D13+D23+D33+D43+D53</f>
        <v>94410202</v>
      </c>
      <c r="E77" s="12">
        <f>+E5+E13+E23+E33+E43+E53</f>
        <v>63628700.75</v>
      </c>
      <c r="F77" s="12">
        <f>+F5+F13+F23+F33+F43+F53</f>
        <v>63628700.75</v>
      </c>
      <c r="G77" s="12">
        <f>+G5+G13+G23+G33+G43+G53</f>
        <v>30781501.25</v>
      </c>
      <c r="J77" s="35"/>
      <c r="K77" s="35"/>
      <c r="L77" s="35"/>
    </row>
    <row r="78" spans="1:12" ht="15" x14ac:dyDescent="0.2">
      <c r="D78" s="55"/>
      <c r="E78" s="55"/>
      <c r="F78" s="55"/>
      <c r="G78" s="55"/>
    </row>
    <row r="79" spans="1:12" ht="12.75" x14ac:dyDescent="0.2">
      <c r="A79" s="36"/>
    </row>
    <row r="82" spans="1:1" x14ac:dyDescent="0.2">
      <c r="A82" s="56" t="s">
        <v>138</v>
      </c>
    </row>
    <row r="83" spans="1:1" x14ac:dyDescent="0.2">
      <c r="A83" s="57" t="s">
        <v>139</v>
      </c>
    </row>
  </sheetData>
  <sheetProtection formatCells="0" formatColumns="0" formatRows="0" autoFilter="0"/>
  <mergeCells count="2">
    <mergeCell ref="A1:G1"/>
    <mergeCell ref="G2:G3"/>
  </mergeCells>
  <dataValidations disablePrompts="1" count="1">
    <dataValidation type="decimal" allowBlank="1" showInputMessage="1" showErrorMessage="1" sqref="B66:G68 D78:G78">
      <formula1>-1.79769313486231E+100</formula1>
      <formula2>1.79769313486231E+100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88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showGridLines="0" workbookViewId="0">
      <selection activeCell="D32" sqref="D32"/>
    </sheetView>
  </sheetViews>
  <sheetFormatPr baseColWidth="10" defaultColWidth="12" defaultRowHeight="11.25" x14ac:dyDescent="0.2"/>
  <cols>
    <col min="1" max="1" width="47.6640625" style="1" customWidth="1"/>
    <col min="2" max="7" width="18.33203125" style="1" customWidth="1"/>
    <col min="8" max="16384" width="12" style="1"/>
  </cols>
  <sheetData>
    <row r="1" spans="1:7" ht="45" customHeight="1" x14ac:dyDescent="0.2">
      <c r="A1" s="58" t="s">
        <v>137</v>
      </c>
      <c r="B1" s="59"/>
      <c r="C1" s="59"/>
      <c r="D1" s="59"/>
      <c r="E1" s="59"/>
      <c r="F1" s="59"/>
      <c r="G1" s="60"/>
    </row>
    <row r="2" spans="1:7" x14ac:dyDescent="0.2">
      <c r="A2" s="41"/>
      <c r="B2" s="25" t="s">
        <v>0</v>
      </c>
      <c r="C2" s="26"/>
      <c r="D2" s="26"/>
      <c r="E2" s="26"/>
      <c r="F2" s="27"/>
      <c r="G2" s="61" t="s">
        <v>7</v>
      </c>
    </row>
    <row r="3" spans="1:7" ht="24.95" customHeight="1" x14ac:dyDescent="0.2">
      <c r="A3" s="4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62"/>
    </row>
    <row r="4" spans="1:7" x14ac:dyDescent="0.2">
      <c r="A4" s="43"/>
      <c r="B4" s="4">
        <v>1</v>
      </c>
      <c r="C4" s="4">
        <v>2</v>
      </c>
      <c r="D4" s="4" t="s">
        <v>8</v>
      </c>
      <c r="E4" s="4">
        <v>4</v>
      </c>
      <c r="F4" s="4">
        <v>5</v>
      </c>
      <c r="G4" s="4" t="s">
        <v>9</v>
      </c>
    </row>
    <row r="5" spans="1:7" x14ac:dyDescent="0.2">
      <c r="A5" s="51"/>
      <c r="B5" s="9"/>
      <c r="C5" s="9"/>
      <c r="D5" s="9"/>
      <c r="E5" s="9"/>
      <c r="F5" s="9"/>
      <c r="G5" s="9"/>
    </row>
    <row r="6" spans="1:7" x14ac:dyDescent="0.2">
      <c r="A6" s="51" t="s">
        <v>83</v>
      </c>
      <c r="B6" s="6">
        <f>+COG!B5+COG!B13+COG!B23</f>
        <v>85356949.299999997</v>
      </c>
      <c r="C6" s="6">
        <f>+COG!C5+COG!C13+COG!C23</f>
        <v>-2.3374013835564256E-10</v>
      </c>
      <c r="D6" s="6">
        <f>+COG!D5+COG!D13+COG!D23</f>
        <v>85356949.299999997</v>
      </c>
      <c r="E6" s="6">
        <f>+COG!E5+COG!E13+COG!E23</f>
        <v>61922897.380000003</v>
      </c>
      <c r="F6" s="6">
        <f>+COG!F5+COG!F13+COG!F23</f>
        <v>61922897.380000003</v>
      </c>
      <c r="G6" s="6">
        <f>+COG!G5+COG!G13+COG!G23</f>
        <v>23434051.920000002</v>
      </c>
    </row>
    <row r="7" spans="1:7" x14ac:dyDescent="0.2">
      <c r="A7" s="51"/>
      <c r="B7" s="10"/>
      <c r="C7" s="10"/>
      <c r="D7" s="10"/>
      <c r="E7" s="10"/>
      <c r="F7" s="10"/>
      <c r="G7" s="10"/>
    </row>
    <row r="8" spans="1:7" x14ac:dyDescent="0.2">
      <c r="A8" s="51" t="s">
        <v>84</v>
      </c>
      <c r="B8" s="6">
        <f>+COG!B43+COG!B53</f>
        <v>9053252.6999999993</v>
      </c>
      <c r="C8" s="6">
        <f>+COG!C43+COG!C53</f>
        <v>0</v>
      </c>
      <c r="D8" s="6">
        <f>+COG!D43+COG!D53</f>
        <v>9053252.6999999993</v>
      </c>
      <c r="E8" s="6">
        <f>+COG!E43+COG!E53</f>
        <v>1705803.37</v>
      </c>
      <c r="F8" s="6">
        <f>+COG!F43+COG!F53</f>
        <v>1705803.37</v>
      </c>
      <c r="G8" s="6">
        <f>+COG!G43+COG!G53</f>
        <v>7347449.3300000001</v>
      </c>
    </row>
    <row r="9" spans="1:7" x14ac:dyDescent="0.2">
      <c r="A9" s="51"/>
      <c r="B9" s="10"/>
      <c r="C9" s="10"/>
      <c r="D9" s="10"/>
      <c r="E9" s="10"/>
      <c r="F9" s="10"/>
      <c r="G9" s="10"/>
    </row>
    <row r="10" spans="1:7" x14ac:dyDescent="0.2">
      <c r="A10" s="51" t="s">
        <v>85</v>
      </c>
      <c r="B10" s="10"/>
      <c r="C10" s="10"/>
      <c r="D10" s="10"/>
      <c r="E10" s="10"/>
      <c r="F10" s="10"/>
      <c r="G10" s="10"/>
    </row>
    <row r="11" spans="1:7" x14ac:dyDescent="0.2">
      <c r="A11" s="51"/>
      <c r="B11" s="10"/>
      <c r="C11" s="10"/>
      <c r="D11" s="10"/>
      <c r="E11" s="10"/>
      <c r="F11" s="10"/>
      <c r="G11" s="10"/>
    </row>
    <row r="12" spans="1:7" x14ac:dyDescent="0.2">
      <c r="A12" s="51" t="s">
        <v>43</v>
      </c>
      <c r="B12" s="10"/>
      <c r="C12" s="10"/>
      <c r="D12" s="10"/>
      <c r="E12" s="10"/>
      <c r="F12" s="10"/>
      <c r="G12" s="10"/>
    </row>
    <row r="13" spans="1:7" x14ac:dyDescent="0.2">
      <c r="A13" s="51"/>
      <c r="B13" s="10"/>
      <c r="C13" s="10"/>
      <c r="D13" s="10"/>
      <c r="E13" s="10"/>
      <c r="F13" s="10"/>
      <c r="G13" s="10"/>
    </row>
    <row r="14" spans="1:7" x14ac:dyDescent="0.2">
      <c r="A14" s="51" t="s">
        <v>71</v>
      </c>
      <c r="B14" s="10"/>
      <c r="C14" s="10"/>
      <c r="D14" s="10"/>
      <c r="E14" s="10"/>
      <c r="F14" s="10"/>
      <c r="G14" s="10"/>
    </row>
    <row r="15" spans="1:7" x14ac:dyDescent="0.2">
      <c r="A15" s="52"/>
      <c r="B15" s="11"/>
      <c r="C15" s="11"/>
      <c r="D15" s="11"/>
      <c r="E15" s="11"/>
      <c r="F15" s="11"/>
      <c r="G15" s="11"/>
    </row>
    <row r="16" spans="1:7" x14ac:dyDescent="0.2">
      <c r="A16" s="53" t="s">
        <v>82</v>
      </c>
      <c r="B16" s="8">
        <f t="shared" ref="B16:G16" si="0">+B6+B8</f>
        <v>94410202</v>
      </c>
      <c r="C16" s="8">
        <f t="shared" si="0"/>
        <v>-2.3374013835564256E-10</v>
      </c>
      <c r="D16" s="8">
        <f t="shared" si="0"/>
        <v>94410202</v>
      </c>
      <c r="E16" s="8">
        <f t="shared" si="0"/>
        <v>63628700.75</v>
      </c>
      <c r="F16" s="8">
        <f t="shared" si="0"/>
        <v>63628700.75</v>
      </c>
      <c r="G16" s="8">
        <f t="shared" si="0"/>
        <v>30781501.25</v>
      </c>
    </row>
    <row r="19" spans="1:1" ht="12.75" x14ac:dyDescent="0.2">
      <c r="A19" s="36"/>
    </row>
    <row r="21" spans="1:1" x14ac:dyDescent="0.2">
      <c r="A21" s="56" t="s">
        <v>138</v>
      </c>
    </row>
    <row r="22" spans="1:1" x14ac:dyDescent="0.2">
      <c r="A22" s="57" t="s">
        <v>139</v>
      </c>
    </row>
  </sheetData>
  <sheetProtection formatCells="0" formatColumns="0" formatRows="0" autoFilter="0"/>
  <mergeCells count="2">
    <mergeCell ref="G2:G3"/>
    <mergeCell ref="A1:G1"/>
  </mergeCells>
  <printOptions horizontalCentered="1"/>
  <pageMargins left="0.70866141732283472" right="0.70866141732283472" top="0.74803149606299213" bottom="0.74803149606299213" header="0.31496062992125984" footer="0.31496062992125984"/>
  <pageSetup scale="9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7"/>
  <sheetViews>
    <sheetView showGridLines="0" workbookViewId="0">
      <selection activeCell="E69" sqref="E69"/>
    </sheetView>
  </sheetViews>
  <sheetFormatPr baseColWidth="10" defaultColWidth="12" defaultRowHeight="11.25" x14ac:dyDescent="0.2"/>
  <cols>
    <col min="1" max="1" width="60.83203125" style="1" customWidth="1"/>
    <col min="2" max="7" width="18.33203125" style="1" customWidth="1"/>
    <col min="8" max="16384" width="12" style="1"/>
  </cols>
  <sheetData>
    <row r="1" spans="1:10" ht="45" customHeight="1" x14ac:dyDescent="0.2">
      <c r="A1" s="58" t="s">
        <v>140</v>
      </c>
      <c r="B1" s="59"/>
      <c r="C1" s="59"/>
      <c r="D1" s="59"/>
      <c r="E1" s="59"/>
      <c r="F1" s="59"/>
      <c r="G1" s="60"/>
    </row>
    <row r="2" spans="1:10" x14ac:dyDescent="0.2">
      <c r="A2" s="14"/>
      <c r="B2" s="14"/>
      <c r="C2" s="14"/>
      <c r="D2" s="14"/>
      <c r="E2" s="14"/>
      <c r="F2" s="14"/>
      <c r="G2" s="14"/>
    </row>
    <row r="3" spans="1:10" x14ac:dyDescent="0.2">
      <c r="A3" s="22"/>
      <c r="B3" s="25" t="s">
        <v>0</v>
      </c>
      <c r="C3" s="26"/>
      <c r="D3" s="26"/>
      <c r="E3" s="26"/>
      <c r="F3" s="27"/>
      <c r="G3" s="61" t="s">
        <v>7</v>
      </c>
    </row>
    <row r="4" spans="1:10" ht="24.95" customHeight="1" x14ac:dyDescent="0.2">
      <c r="A4" s="2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62"/>
    </row>
    <row r="5" spans="1:10" x14ac:dyDescent="0.2">
      <c r="A5" s="24"/>
      <c r="B5" s="4">
        <v>1</v>
      </c>
      <c r="C5" s="4">
        <v>2</v>
      </c>
      <c r="D5" s="4" t="s">
        <v>8</v>
      </c>
      <c r="E5" s="4">
        <v>4</v>
      </c>
      <c r="F5" s="4">
        <v>5</v>
      </c>
      <c r="G5" s="4" t="s">
        <v>9</v>
      </c>
    </row>
    <row r="6" spans="1:10" x14ac:dyDescent="0.2">
      <c r="A6" s="13"/>
      <c r="B6" s="19"/>
      <c r="C6" s="19"/>
      <c r="D6" s="19"/>
      <c r="E6" s="19"/>
      <c r="F6" s="19"/>
      <c r="G6" s="19"/>
    </row>
    <row r="7" spans="1:10" x14ac:dyDescent="0.2">
      <c r="A7" s="28" t="s">
        <v>129</v>
      </c>
      <c r="B7" s="6">
        <v>36413274.124615788</v>
      </c>
      <c r="C7" s="6">
        <v>0</v>
      </c>
      <c r="D7" s="6">
        <f>+B7+C7</f>
        <v>36413274.124615788</v>
      </c>
      <c r="E7" s="6">
        <v>22024796.960000001</v>
      </c>
      <c r="F7" s="6">
        <v>22024796.960000001</v>
      </c>
      <c r="G7" s="6">
        <f>+D7-E7</f>
        <v>14388477.164615788</v>
      </c>
    </row>
    <row r="8" spans="1:10" x14ac:dyDescent="0.2">
      <c r="A8" s="28" t="s">
        <v>130</v>
      </c>
      <c r="B8" s="6">
        <v>15929904.083141265</v>
      </c>
      <c r="C8" s="6">
        <v>0</v>
      </c>
      <c r="D8" s="6">
        <f t="shared" ref="D8:D13" si="0">+B8+C8</f>
        <v>15929904.083141265</v>
      </c>
      <c r="E8" s="6">
        <v>9502069.0700000003</v>
      </c>
      <c r="F8" s="6">
        <v>9502069.0700000003</v>
      </c>
      <c r="G8" s="6">
        <f t="shared" ref="G8:G13" si="1">+D8-E8</f>
        <v>6427835.0131412651</v>
      </c>
    </row>
    <row r="9" spans="1:10" x14ac:dyDescent="0.2">
      <c r="A9" s="28" t="s">
        <v>131</v>
      </c>
      <c r="B9" s="6">
        <v>2210217.7588246632</v>
      </c>
      <c r="C9" s="6">
        <v>0</v>
      </c>
      <c r="D9" s="6">
        <f t="shared" si="0"/>
        <v>2210217.7588246632</v>
      </c>
      <c r="E9" s="6">
        <v>1156802.04</v>
      </c>
      <c r="F9" s="6">
        <v>1156802.04</v>
      </c>
      <c r="G9" s="6">
        <f t="shared" si="1"/>
        <v>1053415.7188246632</v>
      </c>
    </row>
    <row r="10" spans="1:10" x14ac:dyDescent="0.2">
      <c r="A10" s="28" t="s">
        <v>132</v>
      </c>
      <c r="B10" s="6">
        <v>30355230.908810001</v>
      </c>
      <c r="C10" s="6">
        <v>0</v>
      </c>
      <c r="D10" s="6">
        <f t="shared" si="0"/>
        <v>30355230.908810001</v>
      </c>
      <c r="E10" s="6">
        <f>24296076.31+285147.09</f>
        <v>24581223.399999999</v>
      </c>
      <c r="F10" s="6">
        <v>24581223.399999999</v>
      </c>
      <c r="G10" s="6">
        <f t="shared" si="1"/>
        <v>5774007.5088100024</v>
      </c>
      <c r="I10"/>
      <c r="J10"/>
    </row>
    <row r="11" spans="1:10" x14ac:dyDescent="0.2">
      <c r="A11" s="28" t="s">
        <v>133</v>
      </c>
      <c r="B11" s="6">
        <v>6410472.2661247374</v>
      </c>
      <c r="C11" s="6">
        <v>0</v>
      </c>
      <c r="D11" s="6">
        <f t="shared" si="0"/>
        <v>6410472.2661247374</v>
      </c>
      <c r="E11" s="6">
        <v>4461676.21</v>
      </c>
      <c r="F11" s="6">
        <v>4461676.21</v>
      </c>
      <c r="G11" s="6">
        <f t="shared" si="1"/>
        <v>1948796.0561247375</v>
      </c>
      <c r="I11"/>
      <c r="J11"/>
    </row>
    <row r="12" spans="1:10" x14ac:dyDescent="0.2">
      <c r="A12" s="28" t="s">
        <v>134</v>
      </c>
      <c r="B12" s="6">
        <v>2185188.2661204548</v>
      </c>
      <c r="C12" s="6">
        <v>0</v>
      </c>
      <c r="D12" s="6">
        <f t="shared" si="0"/>
        <v>2185188.2661204548</v>
      </c>
      <c r="E12" s="6">
        <v>1430847.79</v>
      </c>
      <c r="F12" s="6">
        <v>1430847.79</v>
      </c>
      <c r="G12" s="6">
        <f t="shared" si="1"/>
        <v>754340.47612045472</v>
      </c>
      <c r="I12"/>
      <c r="J12"/>
    </row>
    <row r="13" spans="1:10" x14ac:dyDescent="0.2">
      <c r="A13" s="28" t="s">
        <v>135</v>
      </c>
      <c r="B13" s="6">
        <v>905914.5890975584</v>
      </c>
      <c r="C13" s="6">
        <v>0</v>
      </c>
      <c r="D13" s="6">
        <f t="shared" si="0"/>
        <v>905914.5890975584</v>
      </c>
      <c r="E13" s="6">
        <v>471285.28</v>
      </c>
      <c r="F13" s="6">
        <v>471285.28</v>
      </c>
      <c r="G13" s="6">
        <f t="shared" si="1"/>
        <v>434629.30909755838</v>
      </c>
      <c r="I13"/>
      <c r="J13"/>
    </row>
    <row r="14" spans="1:10" x14ac:dyDescent="0.2">
      <c r="A14" s="28" t="s">
        <v>128</v>
      </c>
      <c r="B14" s="6"/>
      <c r="C14" s="6"/>
      <c r="D14" s="6"/>
      <c r="E14" s="6"/>
      <c r="F14" s="6"/>
      <c r="G14" s="6"/>
      <c r="I14"/>
      <c r="J14"/>
    </row>
    <row r="15" spans="1:10" x14ac:dyDescent="0.2">
      <c r="A15" s="28"/>
      <c r="B15" s="7"/>
      <c r="C15" s="7"/>
      <c r="D15" s="7"/>
      <c r="E15" s="7"/>
      <c r="F15" s="7"/>
      <c r="G15" s="7"/>
      <c r="I15"/>
      <c r="J15"/>
    </row>
    <row r="16" spans="1:10" x14ac:dyDescent="0.2">
      <c r="A16" s="29" t="s">
        <v>82</v>
      </c>
      <c r="B16" s="12">
        <f t="shared" ref="B16:G16" si="2">SUM(B7:B15)</f>
        <v>94410201.99673447</v>
      </c>
      <c r="C16" s="12">
        <f t="shared" si="2"/>
        <v>0</v>
      </c>
      <c r="D16" s="12">
        <f t="shared" si="2"/>
        <v>94410201.99673447</v>
      </c>
      <c r="E16" s="12">
        <f t="shared" si="2"/>
        <v>63628700.75</v>
      </c>
      <c r="F16" s="12">
        <f t="shared" si="2"/>
        <v>63628700.75</v>
      </c>
      <c r="G16" s="12">
        <f t="shared" si="2"/>
        <v>30781501.246734466</v>
      </c>
      <c r="I16" s="35"/>
    </row>
    <row r="19" spans="1:7" ht="45" customHeight="1" x14ac:dyDescent="0.2">
      <c r="A19" s="58" t="s">
        <v>140</v>
      </c>
      <c r="B19" s="59"/>
      <c r="C19" s="59"/>
      <c r="D19" s="59"/>
      <c r="E19" s="59"/>
      <c r="F19" s="59"/>
      <c r="G19" s="60"/>
    </row>
    <row r="21" spans="1:7" x14ac:dyDescent="0.2">
      <c r="A21" s="22"/>
      <c r="B21" s="25" t="s">
        <v>0</v>
      </c>
      <c r="C21" s="26"/>
      <c r="D21" s="26"/>
      <c r="E21" s="26"/>
      <c r="F21" s="27"/>
      <c r="G21" s="61" t="s">
        <v>7</v>
      </c>
    </row>
    <row r="22" spans="1:7" ht="22.5" x14ac:dyDescent="0.2">
      <c r="A22" s="23" t="s">
        <v>1</v>
      </c>
      <c r="B22" s="3" t="s">
        <v>2</v>
      </c>
      <c r="C22" s="3" t="s">
        <v>3</v>
      </c>
      <c r="D22" s="3" t="s">
        <v>4</v>
      </c>
      <c r="E22" s="3" t="s">
        <v>5</v>
      </c>
      <c r="F22" s="3" t="s">
        <v>6</v>
      </c>
      <c r="G22" s="62"/>
    </row>
    <row r="23" spans="1:7" x14ac:dyDescent="0.2">
      <c r="A23" s="24"/>
      <c r="B23" s="4">
        <v>1</v>
      </c>
      <c r="C23" s="4">
        <v>2</v>
      </c>
      <c r="D23" s="4" t="s">
        <v>8</v>
      </c>
      <c r="E23" s="4">
        <v>4</v>
      </c>
      <c r="F23" s="4">
        <v>5</v>
      </c>
      <c r="G23" s="4" t="s">
        <v>9</v>
      </c>
    </row>
    <row r="24" spans="1:7" x14ac:dyDescent="0.2">
      <c r="A24" s="15"/>
      <c r="B24" s="16"/>
      <c r="C24" s="16"/>
      <c r="D24" s="16"/>
      <c r="E24" s="16"/>
      <c r="F24" s="16"/>
      <c r="G24" s="16"/>
    </row>
    <row r="25" spans="1:7" x14ac:dyDescent="0.2">
      <c r="A25" s="28" t="s">
        <v>86</v>
      </c>
      <c r="B25" s="17"/>
      <c r="C25" s="17"/>
      <c r="D25" s="17"/>
      <c r="E25" s="17"/>
      <c r="F25" s="17"/>
      <c r="G25" s="17"/>
    </row>
    <row r="26" spans="1:7" x14ac:dyDescent="0.2">
      <c r="A26" s="28" t="s">
        <v>87</v>
      </c>
      <c r="B26" s="17"/>
      <c r="C26" s="17"/>
      <c r="D26" s="17"/>
      <c r="E26" s="17"/>
      <c r="F26" s="17"/>
      <c r="G26" s="17"/>
    </row>
    <row r="27" spans="1:7" x14ac:dyDescent="0.2">
      <c r="A27" s="28" t="s">
        <v>88</v>
      </c>
      <c r="B27" s="17"/>
      <c r="C27" s="17"/>
      <c r="D27" s="17"/>
      <c r="E27" s="17"/>
      <c r="F27" s="17"/>
      <c r="G27" s="17"/>
    </row>
    <row r="28" spans="1:7" x14ac:dyDescent="0.2">
      <c r="A28" s="28" t="s">
        <v>89</v>
      </c>
      <c r="B28" s="17"/>
      <c r="C28" s="17"/>
      <c r="D28" s="17"/>
      <c r="E28" s="17"/>
      <c r="F28" s="17"/>
      <c r="G28" s="17"/>
    </row>
    <row r="29" spans="1:7" x14ac:dyDescent="0.2">
      <c r="A29" s="2"/>
      <c r="B29" s="18"/>
      <c r="C29" s="18"/>
      <c r="D29" s="18"/>
      <c r="E29" s="18"/>
      <c r="F29" s="18"/>
      <c r="G29" s="18"/>
    </row>
    <row r="30" spans="1:7" x14ac:dyDescent="0.2">
      <c r="A30" s="29" t="s">
        <v>82</v>
      </c>
      <c r="B30" s="12"/>
      <c r="C30" s="12"/>
      <c r="D30" s="12"/>
      <c r="E30" s="12"/>
      <c r="F30" s="12"/>
      <c r="G30" s="12"/>
    </row>
    <row r="33" spans="1:7" ht="45" customHeight="1" x14ac:dyDescent="0.2">
      <c r="A33" s="58" t="s">
        <v>141</v>
      </c>
      <c r="B33" s="59"/>
      <c r="C33" s="59"/>
      <c r="D33" s="59"/>
      <c r="E33" s="59"/>
      <c r="F33" s="59"/>
      <c r="G33" s="60"/>
    </row>
    <row r="34" spans="1:7" x14ac:dyDescent="0.2">
      <c r="A34" s="22"/>
      <c r="B34" s="25" t="s">
        <v>0</v>
      </c>
      <c r="C34" s="26"/>
      <c r="D34" s="26"/>
      <c r="E34" s="26"/>
      <c r="F34" s="27"/>
      <c r="G34" s="61" t="s">
        <v>7</v>
      </c>
    </row>
    <row r="35" spans="1:7" ht="22.5" x14ac:dyDescent="0.2">
      <c r="A35" s="23" t="s">
        <v>1</v>
      </c>
      <c r="B35" s="3" t="s">
        <v>2</v>
      </c>
      <c r="C35" s="3" t="s">
        <v>3</v>
      </c>
      <c r="D35" s="3" t="s">
        <v>4</v>
      </c>
      <c r="E35" s="3" t="s">
        <v>5</v>
      </c>
      <c r="F35" s="3" t="s">
        <v>6</v>
      </c>
      <c r="G35" s="62"/>
    </row>
    <row r="36" spans="1:7" x14ac:dyDescent="0.2">
      <c r="A36" s="24"/>
      <c r="B36" s="4">
        <v>1</v>
      </c>
      <c r="C36" s="4">
        <v>2</v>
      </c>
      <c r="D36" s="4" t="s">
        <v>8</v>
      </c>
      <c r="E36" s="4">
        <v>4</v>
      </c>
      <c r="F36" s="4">
        <v>5</v>
      </c>
      <c r="G36" s="4" t="s">
        <v>9</v>
      </c>
    </row>
    <row r="37" spans="1:7" x14ac:dyDescent="0.2">
      <c r="A37" s="15"/>
      <c r="B37" s="16"/>
      <c r="C37" s="16"/>
      <c r="D37" s="16"/>
      <c r="E37" s="16"/>
      <c r="F37" s="16"/>
      <c r="G37" s="16"/>
    </row>
    <row r="38" spans="1:7" ht="22.5" x14ac:dyDescent="0.2">
      <c r="A38" s="30" t="s">
        <v>90</v>
      </c>
      <c r="B38" s="17">
        <f t="shared" ref="B38:G38" si="3">+B16</f>
        <v>94410201.99673447</v>
      </c>
      <c r="C38" s="17">
        <f t="shared" si="3"/>
        <v>0</v>
      </c>
      <c r="D38" s="17">
        <f t="shared" si="3"/>
        <v>94410201.99673447</v>
      </c>
      <c r="E38" s="17">
        <f t="shared" si="3"/>
        <v>63628700.75</v>
      </c>
      <c r="F38" s="17">
        <f t="shared" si="3"/>
        <v>63628700.75</v>
      </c>
      <c r="G38" s="17">
        <f t="shared" si="3"/>
        <v>30781501.246734466</v>
      </c>
    </row>
    <row r="39" spans="1:7" x14ac:dyDescent="0.2">
      <c r="A39" s="30"/>
      <c r="B39" s="17"/>
      <c r="C39" s="17"/>
      <c r="D39" s="17"/>
      <c r="E39" s="17"/>
      <c r="F39" s="17"/>
      <c r="G39" s="17"/>
    </row>
    <row r="40" spans="1:7" x14ac:dyDescent="0.2">
      <c r="A40" s="30" t="s">
        <v>91</v>
      </c>
      <c r="B40" s="17"/>
      <c r="C40" s="17"/>
      <c r="D40" s="17"/>
      <c r="E40" s="17"/>
      <c r="F40" s="17"/>
      <c r="G40" s="17"/>
    </row>
    <row r="41" spans="1:7" x14ac:dyDescent="0.2">
      <c r="A41" s="30"/>
      <c r="B41" s="17"/>
      <c r="C41" s="17"/>
      <c r="D41" s="17"/>
      <c r="E41" s="17"/>
      <c r="F41" s="17"/>
      <c r="G41" s="17"/>
    </row>
    <row r="42" spans="1:7" ht="22.5" x14ac:dyDescent="0.2">
      <c r="A42" s="30" t="s">
        <v>92</v>
      </c>
      <c r="B42" s="17"/>
      <c r="C42" s="17"/>
      <c r="D42" s="17"/>
      <c r="E42" s="17"/>
      <c r="F42" s="17"/>
      <c r="G42" s="17"/>
    </row>
    <row r="43" spans="1:7" x14ac:dyDescent="0.2">
      <c r="A43" s="30"/>
      <c r="B43" s="17"/>
      <c r="C43" s="17"/>
      <c r="D43" s="17"/>
      <c r="E43" s="17"/>
      <c r="F43" s="17"/>
      <c r="G43" s="17"/>
    </row>
    <row r="44" spans="1:7" ht="22.5" x14ac:dyDescent="0.2">
      <c r="A44" s="30" t="s">
        <v>93</v>
      </c>
      <c r="B44" s="17"/>
      <c r="C44" s="17"/>
      <c r="D44" s="17"/>
      <c r="E44" s="17"/>
      <c r="F44" s="17"/>
      <c r="G44" s="17"/>
    </row>
    <row r="45" spans="1:7" x14ac:dyDescent="0.2">
      <c r="A45" s="30"/>
      <c r="B45" s="17"/>
      <c r="C45" s="17"/>
      <c r="D45" s="17"/>
      <c r="E45" s="17"/>
      <c r="F45" s="17"/>
      <c r="G45" s="17"/>
    </row>
    <row r="46" spans="1:7" ht="22.5" x14ac:dyDescent="0.2">
      <c r="A46" s="30" t="s">
        <v>94</v>
      </c>
      <c r="B46" s="17"/>
      <c r="C46" s="17"/>
      <c r="D46" s="17"/>
      <c r="E46" s="17"/>
      <c r="F46" s="17"/>
      <c r="G46" s="17"/>
    </row>
    <row r="47" spans="1:7" x14ac:dyDescent="0.2">
      <c r="A47" s="30"/>
      <c r="B47" s="17"/>
      <c r="C47" s="17"/>
      <c r="D47" s="17"/>
      <c r="E47" s="17"/>
      <c r="F47" s="17"/>
      <c r="G47" s="17"/>
    </row>
    <row r="48" spans="1:7" ht="22.5" x14ac:dyDescent="0.2">
      <c r="A48" s="30" t="s">
        <v>95</v>
      </c>
      <c r="B48" s="17"/>
      <c r="C48" s="17"/>
      <c r="D48" s="17"/>
      <c r="E48" s="17"/>
      <c r="F48" s="17"/>
      <c r="G48" s="17"/>
    </row>
    <row r="49" spans="1:7" x14ac:dyDescent="0.2">
      <c r="A49" s="30"/>
      <c r="B49" s="17"/>
      <c r="C49" s="17"/>
      <c r="D49" s="17"/>
      <c r="E49" s="17"/>
      <c r="F49" s="17"/>
      <c r="G49" s="17"/>
    </row>
    <row r="50" spans="1:7" x14ac:dyDescent="0.2">
      <c r="A50" s="30" t="s">
        <v>96</v>
      </c>
      <c r="B50" s="17"/>
      <c r="C50" s="17"/>
      <c r="D50" s="17"/>
      <c r="E50" s="17"/>
      <c r="F50" s="17"/>
      <c r="G50" s="17"/>
    </row>
    <row r="51" spans="1:7" x14ac:dyDescent="0.2">
      <c r="A51" s="31"/>
      <c r="B51" s="18"/>
      <c r="C51" s="18"/>
      <c r="D51" s="18"/>
      <c r="E51" s="18"/>
      <c r="F51" s="18"/>
      <c r="G51" s="18"/>
    </row>
    <row r="52" spans="1:7" x14ac:dyDescent="0.2">
      <c r="A52" s="21" t="s">
        <v>82</v>
      </c>
      <c r="B52" s="12">
        <f t="shared" ref="B52:G52" si="4">+B38</f>
        <v>94410201.99673447</v>
      </c>
      <c r="C52" s="12">
        <f t="shared" si="4"/>
        <v>0</v>
      </c>
      <c r="D52" s="12">
        <f t="shared" si="4"/>
        <v>94410201.99673447</v>
      </c>
      <c r="E52" s="12">
        <f t="shared" si="4"/>
        <v>63628700.75</v>
      </c>
      <c r="F52" s="12">
        <f t="shared" si="4"/>
        <v>63628700.75</v>
      </c>
      <c r="G52" s="12">
        <f t="shared" si="4"/>
        <v>30781501.246734466</v>
      </c>
    </row>
    <row r="53" spans="1:7" ht="12.75" x14ac:dyDescent="0.2">
      <c r="A53" s="36"/>
    </row>
    <row r="56" spans="1:7" x14ac:dyDescent="0.2">
      <c r="A56" s="56" t="s">
        <v>138</v>
      </c>
    </row>
    <row r="57" spans="1:7" x14ac:dyDescent="0.2">
      <c r="A57" s="57" t="s">
        <v>139</v>
      </c>
    </row>
  </sheetData>
  <sheetProtection formatCells="0" formatColumns="0" formatRows="0" insertRows="0" deleteRows="0" autoFilter="0"/>
  <mergeCells count="6">
    <mergeCell ref="G3:G4"/>
    <mergeCell ref="G21:G22"/>
    <mergeCell ref="G34:G35"/>
    <mergeCell ref="A1:G1"/>
    <mergeCell ref="A19:G19"/>
    <mergeCell ref="A33:G33"/>
  </mergeCells>
  <printOptions horizontalCentered="1"/>
  <pageMargins left="0.70866141732283472" right="0.70866141732283472" top="0.74803149606299213" bottom="0.74803149606299213" header="0.31496062992125984" footer="0.31496062992125984"/>
  <pageSetup scale="84" fitToHeight="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7"/>
  <sheetViews>
    <sheetView showGridLines="0" tabSelected="1" workbookViewId="0">
      <selection activeCell="M11" sqref="M10:M11"/>
    </sheetView>
  </sheetViews>
  <sheetFormatPr baseColWidth="10" defaultColWidth="12" defaultRowHeight="11.25" x14ac:dyDescent="0.2"/>
  <cols>
    <col min="1" max="1" width="65.83203125" style="1" customWidth="1"/>
    <col min="2" max="7" width="18.33203125" style="1" customWidth="1"/>
    <col min="8" max="16384" width="12" style="1"/>
  </cols>
  <sheetData>
    <row r="1" spans="1:7" ht="45" customHeight="1" x14ac:dyDescent="0.2">
      <c r="A1" s="58" t="s">
        <v>142</v>
      </c>
      <c r="B1" s="63"/>
      <c r="C1" s="63"/>
      <c r="D1" s="63"/>
      <c r="E1" s="63"/>
      <c r="F1" s="63"/>
      <c r="G1" s="64"/>
    </row>
    <row r="2" spans="1:7" x14ac:dyDescent="0.2">
      <c r="A2" s="41"/>
      <c r="B2" s="25" t="s">
        <v>0</v>
      </c>
      <c r="C2" s="26"/>
      <c r="D2" s="26"/>
      <c r="E2" s="26"/>
      <c r="F2" s="27"/>
      <c r="G2" s="61" t="s">
        <v>7</v>
      </c>
    </row>
    <row r="3" spans="1:7" ht="24.95" customHeight="1" x14ac:dyDescent="0.2">
      <c r="A3" s="4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62"/>
    </row>
    <row r="4" spans="1:7" x14ac:dyDescent="0.2">
      <c r="A4" s="43"/>
      <c r="B4" s="4">
        <v>1</v>
      </c>
      <c r="C4" s="4">
        <v>2</v>
      </c>
      <c r="D4" s="4" t="s">
        <v>8</v>
      </c>
      <c r="E4" s="4">
        <v>4</v>
      </c>
      <c r="F4" s="4">
        <v>5</v>
      </c>
      <c r="G4" s="4" t="s">
        <v>9</v>
      </c>
    </row>
    <row r="5" spans="1:7" x14ac:dyDescent="0.2">
      <c r="A5" s="44"/>
      <c r="B5" s="5"/>
      <c r="C5" s="5"/>
      <c r="D5" s="5"/>
      <c r="E5" s="5"/>
      <c r="F5" s="5"/>
      <c r="G5" s="5"/>
    </row>
    <row r="6" spans="1:7" x14ac:dyDescent="0.2">
      <c r="A6" s="20" t="s">
        <v>97</v>
      </c>
      <c r="B6" s="6"/>
      <c r="C6" s="6"/>
      <c r="D6" s="6"/>
      <c r="E6" s="6"/>
      <c r="F6" s="6"/>
      <c r="G6" s="6"/>
    </row>
    <row r="7" spans="1:7" x14ac:dyDescent="0.2">
      <c r="A7" s="45" t="s">
        <v>98</v>
      </c>
      <c r="B7" s="6"/>
      <c r="C7" s="6"/>
      <c r="D7" s="6"/>
      <c r="E7" s="6"/>
      <c r="F7" s="6"/>
      <c r="G7" s="6"/>
    </row>
    <row r="8" spans="1:7" x14ac:dyDescent="0.2">
      <c r="A8" s="45" t="s">
        <v>99</v>
      </c>
      <c r="B8" s="6"/>
      <c r="C8" s="6"/>
      <c r="D8" s="6"/>
      <c r="E8" s="6"/>
      <c r="F8" s="6"/>
      <c r="G8" s="6"/>
    </row>
    <row r="9" spans="1:7" x14ac:dyDescent="0.2">
      <c r="A9" s="45" t="s">
        <v>100</v>
      </c>
      <c r="B9" s="6"/>
      <c r="C9" s="6"/>
      <c r="D9" s="6"/>
      <c r="E9" s="6"/>
      <c r="F9" s="6"/>
      <c r="G9" s="6"/>
    </row>
    <row r="10" spans="1:7" x14ac:dyDescent="0.2">
      <c r="A10" s="45" t="s">
        <v>101</v>
      </c>
      <c r="B10" s="6"/>
      <c r="C10" s="6"/>
      <c r="D10" s="6"/>
      <c r="E10" s="6"/>
      <c r="F10" s="6"/>
      <c r="G10" s="6"/>
    </row>
    <row r="11" spans="1:7" x14ac:dyDescent="0.2">
      <c r="A11" s="45" t="s">
        <v>102</v>
      </c>
      <c r="B11" s="6"/>
      <c r="C11" s="6"/>
      <c r="D11" s="6"/>
      <c r="E11" s="6"/>
      <c r="F11" s="6"/>
      <c r="G11" s="6"/>
    </row>
    <row r="12" spans="1:7" x14ac:dyDescent="0.2">
      <c r="A12" s="45" t="s">
        <v>103</v>
      </c>
      <c r="B12" s="6"/>
      <c r="C12" s="6"/>
      <c r="D12" s="6"/>
      <c r="E12" s="6"/>
      <c r="F12" s="6"/>
      <c r="G12" s="6"/>
    </row>
    <row r="13" spans="1:7" x14ac:dyDescent="0.2">
      <c r="A13" s="45" t="s">
        <v>104</v>
      </c>
      <c r="B13" s="6"/>
      <c r="C13" s="6"/>
      <c r="D13" s="6"/>
      <c r="E13" s="6"/>
      <c r="F13" s="6"/>
      <c r="G13" s="6"/>
    </row>
    <row r="14" spans="1:7" x14ac:dyDescent="0.2">
      <c r="A14" s="45" t="s">
        <v>37</v>
      </c>
      <c r="B14" s="6"/>
      <c r="C14" s="6"/>
      <c r="D14" s="6"/>
      <c r="E14" s="6"/>
      <c r="F14" s="6"/>
      <c r="G14" s="6"/>
    </row>
    <row r="15" spans="1:7" x14ac:dyDescent="0.2">
      <c r="A15" s="46"/>
      <c r="B15" s="6"/>
      <c r="C15" s="6"/>
      <c r="D15" s="6"/>
      <c r="E15" s="6"/>
      <c r="F15" s="6"/>
      <c r="G15" s="6"/>
    </row>
    <row r="16" spans="1:7" x14ac:dyDescent="0.2">
      <c r="A16" s="20" t="s">
        <v>105</v>
      </c>
      <c r="B16" s="6"/>
      <c r="C16" s="6"/>
      <c r="D16" s="6"/>
      <c r="E16" s="6"/>
      <c r="F16" s="6"/>
      <c r="G16" s="6"/>
    </row>
    <row r="17" spans="1:7" x14ac:dyDescent="0.2">
      <c r="A17" s="45" t="s">
        <v>106</v>
      </c>
      <c r="B17" s="6">
        <f>+COG!B77</f>
        <v>94410202</v>
      </c>
      <c r="C17" s="6">
        <f>+COG!C77</f>
        <v>-2.3374013835564256E-10</v>
      </c>
      <c r="D17" s="6">
        <f>+COG!D77</f>
        <v>94410202</v>
      </c>
      <c r="E17" s="6">
        <f>+COG!E77</f>
        <v>63628700.75</v>
      </c>
      <c r="F17" s="6">
        <f>+COG!F77</f>
        <v>63628700.75</v>
      </c>
      <c r="G17" s="6">
        <f>+COG!G77</f>
        <v>30781501.25</v>
      </c>
    </row>
    <row r="18" spans="1:7" x14ac:dyDescent="0.2">
      <c r="A18" s="45" t="s">
        <v>107</v>
      </c>
      <c r="B18" s="6"/>
      <c r="C18" s="6"/>
      <c r="D18" s="6"/>
      <c r="E18" s="6"/>
      <c r="F18" s="6"/>
      <c r="G18" s="6"/>
    </row>
    <row r="19" spans="1:7" x14ac:dyDescent="0.2">
      <c r="A19" s="45" t="s">
        <v>108</v>
      </c>
      <c r="B19" s="6"/>
      <c r="C19" s="6"/>
      <c r="D19" s="6"/>
      <c r="E19" s="6"/>
      <c r="F19" s="6"/>
      <c r="G19" s="6"/>
    </row>
    <row r="20" spans="1:7" x14ac:dyDescent="0.2">
      <c r="A20" s="45" t="s">
        <v>109</v>
      </c>
      <c r="B20" s="6"/>
      <c r="C20" s="6"/>
      <c r="D20" s="6"/>
      <c r="E20" s="6"/>
      <c r="F20" s="6"/>
      <c r="G20" s="6"/>
    </row>
    <row r="21" spans="1:7" x14ac:dyDescent="0.2">
      <c r="A21" s="45" t="s">
        <v>110</v>
      </c>
      <c r="B21" s="6"/>
      <c r="C21" s="6"/>
      <c r="D21" s="6"/>
      <c r="E21" s="6"/>
      <c r="F21" s="6"/>
      <c r="G21" s="6"/>
    </row>
    <row r="22" spans="1:7" x14ac:dyDescent="0.2">
      <c r="A22" s="45" t="s">
        <v>111</v>
      </c>
      <c r="B22" s="6"/>
      <c r="C22" s="6"/>
      <c r="D22" s="6"/>
      <c r="E22" s="6"/>
      <c r="F22" s="6"/>
      <c r="G22" s="6"/>
    </row>
    <row r="23" spans="1:7" x14ac:dyDescent="0.2">
      <c r="A23" s="45" t="s">
        <v>112</v>
      </c>
      <c r="B23" s="6"/>
      <c r="C23" s="6"/>
      <c r="D23" s="6"/>
      <c r="E23" s="6"/>
      <c r="F23" s="6"/>
      <c r="G23" s="6"/>
    </row>
    <row r="24" spans="1:7" x14ac:dyDescent="0.2">
      <c r="A24" s="46"/>
      <c r="B24" s="6"/>
      <c r="C24" s="6"/>
      <c r="D24" s="6"/>
      <c r="E24" s="6"/>
      <c r="F24" s="6"/>
      <c r="G24" s="6"/>
    </row>
    <row r="25" spans="1:7" x14ac:dyDescent="0.2">
      <c r="A25" s="20" t="s">
        <v>113</v>
      </c>
      <c r="B25" s="6"/>
      <c r="C25" s="6"/>
      <c r="D25" s="6"/>
      <c r="E25" s="6"/>
      <c r="F25" s="6"/>
      <c r="G25" s="6"/>
    </row>
    <row r="26" spans="1:7" x14ac:dyDescent="0.2">
      <c r="A26" s="45" t="s">
        <v>114</v>
      </c>
      <c r="B26" s="6"/>
      <c r="C26" s="6"/>
      <c r="D26" s="6"/>
      <c r="E26" s="6"/>
      <c r="F26" s="6"/>
      <c r="G26" s="6"/>
    </row>
    <row r="27" spans="1:7" x14ac:dyDescent="0.2">
      <c r="A27" s="45" t="s">
        <v>115</v>
      </c>
      <c r="B27" s="6"/>
      <c r="C27" s="6"/>
      <c r="D27" s="6"/>
      <c r="E27" s="6"/>
      <c r="F27" s="6"/>
      <c r="G27" s="6"/>
    </row>
    <row r="28" spans="1:7" x14ac:dyDescent="0.2">
      <c r="A28" s="45" t="s">
        <v>116</v>
      </c>
      <c r="B28" s="6"/>
      <c r="C28" s="6"/>
      <c r="D28" s="6"/>
      <c r="E28" s="6"/>
      <c r="F28" s="6"/>
      <c r="G28" s="6"/>
    </row>
    <row r="29" spans="1:7" x14ac:dyDescent="0.2">
      <c r="A29" s="45" t="s">
        <v>117</v>
      </c>
      <c r="B29" s="6"/>
      <c r="C29" s="6"/>
      <c r="D29" s="6"/>
      <c r="E29" s="6"/>
      <c r="F29" s="6"/>
      <c r="G29" s="6"/>
    </row>
    <row r="30" spans="1:7" x14ac:dyDescent="0.2">
      <c r="A30" s="45" t="s">
        <v>118</v>
      </c>
      <c r="B30" s="6"/>
      <c r="C30" s="6"/>
      <c r="D30" s="6"/>
      <c r="E30" s="6"/>
      <c r="F30" s="6"/>
      <c r="G30" s="6"/>
    </row>
    <row r="31" spans="1:7" x14ac:dyDescent="0.2">
      <c r="A31" s="45" t="s">
        <v>119</v>
      </c>
      <c r="B31" s="6"/>
      <c r="C31" s="6"/>
      <c r="D31" s="6"/>
      <c r="E31" s="6"/>
      <c r="F31" s="6"/>
      <c r="G31" s="6"/>
    </row>
    <row r="32" spans="1:7" x14ac:dyDescent="0.2">
      <c r="A32" s="45" t="s">
        <v>120</v>
      </c>
      <c r="B32" s="6"/>
      <c r="C32" s="6"/>
      <c r="D32" s="6"/>
      <c r="E32" s="6"/>
      <c r="F32" s="6"/>
      <c r="G32" s="6"/>
    </row>
    <row r="33" spans="1:7" x14ac:dyDescent="0.2">
      <c r="A33" s="45" t="s">
        <v>121</v>
      </c>
      <c r="B33" s="6"/>
      <c r="C33" s="6"/>
      <c r="D33" s="6"/>
      <c r="E33" s="6"/>
      <c r="F33" s="6"/>
      <c r="G33" s="6"/>
    </row>
    <row r="34" spans="1:7" x14ac:dyDescent="0.2">
      <c r="A34" s="45" t="s">
        <v>122</v>
      </c>
      <c r="B34" s="6"/>
      <c r="C34" s="6"/>
      <c r="D34" s="6"/>
      <c r="E34" s="6"/>
      <c r="F34" s="6"/>
      <c r="G34" s="6"/>
    </row>
    <row r="35" spans="1:7" x14ac:dyDescent="0.2">
      <c r="A35" s="46"/>
      <c r="B35" s="6"/>
      <c r="C35" s="6"/>
      <c r="D35" s="6"/>
      <c r="E35" s="6"/>
      <c r="F35" s="6"/>
      <c r="G35" s="6"/>
    </row>
    <row r="36" spans="1:7" x14ac:dyDescent="0.2">
      <c r="A36" s="20" t="s">
        <v>123</v>
      </c>
      <c r="B36" s="6"/>
      <c r="C36" s="6"/>
      <c r="D36" s="6"/>
      <c r="E36" s="6"/>
      <c r="F36" s="6"/>
      <c r="G36" s="6"/>
    </row>
    <row r="37" spans="1:7" x14ac:dyDescent="0.2">
      <c r="A37" s="45" t="s">
        <v>124</v>
      </c>
      <c r="B37" s="6"/>
      <c r="C37" s="6"/>
      <c r="D37" s="6"/>
      <c r="E37" s="6"/>
      <c r="F37" s="6"/>
      <c r="G37" s="6"/>
    </row>
    <row r="38" spans="1:7" ht="22.5" x14ac:dyDescent="0.2">
      <c r="A38" s="45" t="s">
        <v>125</v>
      </c>
      <c r="B38" s="6"/>
      <c r="C38" s="6"/>
      <c r="D38" s="6"/>
      <c r="E38" s="6"/>
      <c r="F38" s="6"/>
      <c r="G38" s="6"/>
    </row>
    <row r="39" spans="1:7" x14ac:dyDescent="0.2">
      <c r="A39" s="45" t="s">
        <v>126</v>
      </c>
      <c r="B39" s="6"/>
      <c r="C39" s="6"/>
      <c r="D39" s="6"/>
      <c r="E39" s="6"/>
      <c r="F39" s="6"/>
      <c r="G39" s="6"/>
    </row>
    <row r="40" spans="1:7" x14ac:dyDescent="0.2">
      <c r="A40" s="45" t="s">
        <v>127</v>
      </c>
      <c r="B40" s="6"/>
      <c r="C40" s="6"/>
      <c r="D40" s="6"/>
      <c r="E40" s="6"/>
      <c r="F40" s="6"/>
      <c r="G40" s="6"/>
    </row>
    <row r="41" spans="1:7" x14ac:dyDescent="0.2">
      <c r="A41" s="46"/>
      <c r="B41" s="6"/>
      <c r="C41" s="6"/>
      <c r="D41" s="6"/>
      <c r="E41" s="6"/>
      <c r="F41" s="6"/>
      <c r="G41" s="6"/>
    </row>
    <row r="42" spans="1:7" x14ac:dyDescent="0.2">
      <c r="A42" s="47" t="s">
        <v>82</v>
      </c>
      <c r="B42" s="12">
        <f t="shared" ref="B42:G42" si="0">+B17</f>
        <v>94410202</v>
      </c>
      <c r="C42" s="12">
        <f t="shared" si="0"/>
        <v>-2.3374013835564256E-10</v>
      </c>
      <c r="D42" s="12">
        <f t="shared" si="0"/>
        <v>94410202</v>
      </c>
      <c r="E42" s="12">
        <f t="shared" si="0"/>
        <v>63628700.75</v>
      </c>
      <c r="F42" s="12">
        <f t="shared" si="0"/>
        <v>63628700.75</v>
      </c>
      <c r="G42" s="12">
        <f t="shared" si="0"/>
        <v>30781501.25</v>
      </c>
    </row>
    <row r="44" spans="1:7" ht="12.75" x14ac:dyDescent="0.2">
      <c r="A44" s="36"/>
    </row>
    <row r="46" spans="1:7" x14ac:dyDescent="0.2">
      <c r="A46" s="56" t="s">
        <v>138</v>
      </c>
    </row>
    <row r="47" spans="1:7" x14ac:dyDescent="0.2">
      <c r="A47" s="57" t="s">
        <v>139</v>
      </c>
    </row>
  </sheetData>
  <sheetProtection formatCells="0" formatColumns="0" formatRows="0" autoFilter="0"/>
  <mergeCells count="2">
    <mergeCell ref="G2:G3"/>
    <mergeCell ref="A1:G1"/>
  </mergeCells>
  <printOptions horizontalCentered="1"/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8CC21759168C4EAD7644AD10074825" ma:contentTypeVersion="0" ma:contentTypeDescription="Crear nuevo documento." ma:contentTypeScope="" ma:versionID="36610a04559c883f4218115f0426761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CB9791-5AC5-4EBD-B818-7938A6165A5F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F29E33-6EE9-4B4B-8977-1666238BC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COG</vt:lpstr>
      <vt:lpstr>CTG</vt:lpstr>
      <vt:lpstr>CA</vt:lpstr>
      <vt:lpstr>CFG</vt:lpstr>
      <vt:lpstr>CA!Área_de_impresión</vt:lpstr>
      <vt:lpstr>CFG!Área_de_impresión</vt:lpstr>
      <vt:lpstr>COG!Área_de_impresión</vt:lpstr>
      <vt:lpstr>CTG!Área_de_impresión</vt:lpstr>
    </vt:vector>
  </TitlesOfParts>
  <Manager/>
  <Company>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Administracion</cp:lastModifiedBy>
  <cp:revision/>
  <cp:lastPrinted>2022-10-21T17:51:12Z</cp:lastPrinted>
  <dcterms:created xsi:type="dcterms:W3CDTF">2014-02-10T03:37:14Z</dcterms:created>
  <dcterms:modified xsi:type="dcterms:W3CDTF">2022-10-21T17:53:26Z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0x010100828CC21759168C4EAD7644AD10074825</vt:lpwstr>
  </property>
</Properties>
</file>