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4525"/>
</workbook>
</file>

<file path=xl/calcChain.xml><?xml version="1.0" encoding="utf-8"?>
<calcChain xmlns="http://schemas.openxmlformats.org/spreadsheetml/2006/main">
  <c r="G5" i="6" l="1"/>
  <c r="M8" i="5"/>
  <c r="M9" i="5"/>
  <c r="M10" i="5"/>
  <c r="M11" i="5"/>
  <c r="M7" i="5"/>
  <c r="L8" i="5"/>
  <c r="L9" i="5"/>
  <c r="L10" i="5"/>
  <c r="L11" i="5"/>
  <c r="L7" i="5"/>
  <c r="F8" i="5"/>
  <c r="F9" i="5"/>
  <c r="F10" i="5"/>
  <c r="F11" i="5"/>
  <c r="F7" i="5"/>
  <c r="K9" i="5"/>
  <c r="K8" i="5"/>
  <c r="K7" i="5"/>
  <c r="J8" i="5"/>
  <c r="J9" i="5"/>
  <c r="J10" i="5"/>
  <c r="J11" i="5"/>
  <c r="J7" i="5"/>
  <c r="I11" i="5"/>
  <c r="I10" i="5"/>
  <c r="I9" i="5"/>
  <c r="I8" i="5"/>
  <c r="I7" i="5"/>
  <c r="E9" i="4" l="1"/>
  <c r="E8" i="4"/>
  <c r="E7" i="4"/>
  <c r="E6" i="4"/>
  <c r="E5" i="4"/>
  <c r="F9" i="3"/>
  <c r="F8" i="3"/>
  <c r="F7" i="3"/>
  <c r="F6" i="3"/>
  <c r="F5" i="3"/>
  <c r="J8" i="2"/>
  <c r="J7" i="2"/>
  <c r="J6" i="2"/>
  <c r="J5" i="2"/>
  <c r="J4" i="2"/>
  <c r="F15" i="2"/>
  <c r="F16" i="2"/>
  <c r="F17" i="2"/>
  <c r="F14" i="2"/>
  <c r="F7" i="2"/>
  <c r="F8" i="2"/>
  <c r="F9" i="2"/>
  <c r="F10" i="2"/>
  <c r="F11" i="2"/>
  <c r="F12" i="2"/>
  <c r="F13" i="2"/>
  <c r="F6" i="2"/>
  <c r="F5" i="2"/>
  <c r="F4" i="2"/>
  <c r="H19" i="1"/>
  <c r="I19" i="1"/>
  <c r="J19" i="1"/>
  <c r="I18" i="1"/>
  <c r="J18" i="1"/>
  <c r="H18" i="1"/>
  <c r="I17" i="1"/>
  <c r="J17" i="1"/>
  <c r="H17" i="1"/>
  <c r="I16" i="1"/>
  <c r="J16" i="1"/>
  <c r="H16" i="1"/>
  <c r="I15" i="1"/>
  <c r="J15" i="1"/>
  <c r="H15" i="1"/>
  <c r="I14" i="1"/>
  <c r="J14" i="1"/>
  <c r="H14" i="1"/>
  <c r="J9" i="1"/>
  <c r="J10" i="1"/>
  <c r="J11" i="1"/>
  <c r="J12" i="1"/>
  <c r="J8" i="1"/>
</calcChain>
</file>

<file path=xl/sharedStrings.xml><?xml version="1.0" encoding="utf-8"?>
<sst xmlns="http://schemas.openxmlformats.org/spreadsheetml/2006/main" count="91" uniqueCount="79">
  <si>
    <t>S/N</t>
  </si>
  <si>
    <t>ITEM</t>
  </si>
  <si>
    <t>QTY</t>
  </si>
  <si>
    <t>PRICE</t>
  </si>
  <si>
    <t>SUBTOTAL</t>
  </si>
  <si>
    <t>Mangoes</t>
  </si>
  <si>
    <t>Oranges</t>
  </si>
  <si>
    <t>Cooking Oil</t>
  </si>
  <si>
    <t>Apples</t>
  </si>
  <si>
    <t>Lemons</t>
  </si>
  <si>
    <t>Total</t>
  </si>
  <si>
    <t>Home Budget</t>
  </si>
  <si>
    <t>Minimum</t>
  </si>
  <si>
    <t>Maximum</t>
  </si>
  <si>
    <t>Average</t>
  </si>
  <si>
    <t>Averageif</t>
  </si>
  <si>
    <t>Count</t>
  </si>
  <si>
    <t>Car</t>
  </si>
  <si>
    <t>Bike</t>
  </si>
  <si>
    <t>Cycle</t>
  </si>
  <si>
    <t>Skate Board</t>
  </si>
  <si>
    <t>Scooter</t>
  </si>
  <si>
    <t>Taxi</t>
  </si>
  <si>
    <t>Van</t>
  </si>
  <si>
    <t>Police Car</t>
  </si>
  <si>
    <t>Ambulance</t>
  </si>
  <si>
    <t>Vehicle</t>
  </si>
  <si>
    <t>Quantity</t>
  </si>
  <si>
    <t>Numeric Functions</t>
  </si>
  <si>
    <t>ISNUMBER</t>
  </si>
  <si>
    <t>RAND</t>
  </si>
  <si>
    <t>RANDBETWEEN</t>
  </si>
  <si>
    <t>ROUND</t>
  </si>
  <si>
    <t>Median</t>
  </si>
  <si>
    <t>POWER</t>
  </si>
  <si>
    <t>STRING FUNCTIONS</t>
  </si>
  <si>
    <t>Jobshie Academy</t>
  </si>
  <si>
    <t>LEFT</t>
  </si>
  <si>
    <t>RIGHT</t>
  </si>
  <si>
    <t>MID</t>
  </si>
  <si>
    <t>FIND</t>
  </si>
  <si>
    <t>REPLACE</t>
  </si>
  <si>
    <t>Date Functions</t>
  </si>
  <si>
    <t>Date</t>
  </si>
  <si>
    <t>Day</t>
  </si>
  <si>
    <t>Month</t>
  </si>
  <si>
    <t>Year</t>
  </si>
  <si>
    <t>Minute</t>
  </si>
  <si>
    <t>Is It Affordable?</t>
  </si>
  <si>
    <t>Where</t>
  </si>
  <si>
    <t>AND</t>
  </si>
  <si>
    <t>OR</t>
  </si>
  <si>
    <t>Names</t>
  </si>
  <si>
    <t>Phone No</t>
  </si>
  <si>
    <t>Liam</t>
  </si>
  <si>
    <t>Olivia</t>
  </si>
  <si>
    <t>Noah</t>
  </si>
  <si>
    <t>Emma</t>
  </si>
  <si>
    <t>Oliver</t>
  </si>
  <si>
    <t>Charlotte</t>
  </si>
  <si>
    <t>Elijah</t>
  </si>
  <si>
    <t>Amelia</t>
  </si>
  <si>
    <t>Name</t>
  </si>
  <si>
    <t>Phone Number</t>
  </si>
  <si>
    <t>CATEGORY</t>
  </si>
  <si>
    <t>ESTIMATED</t>
  </si>
  <si>
    <t>ACTUAL</t>
  </si>
  <si>
    <t>OVER/UNDER</t>
  </si>
  <si>
    <t>Apparel</t>
  </si>
  <si>
    <t>Reception</t>
  </si>
  <si>
    <t>Music</t>
  </si>
  <si>
    <t>Printing</t>
  </si>
  <si>
    <t>Photography</t>
  </si>
  <si>
    <t>Decorations</t>
  </si>
  <si>
    <t>Flowers</t>
  </si>
  <si>
    <t>Gifts</t>
  </si>
  <si>
    <t>Travel</t>
  </si>
  <si>
    <t>Other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</si>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</sst>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/>
    <xf numFmtId="49" fontId="0" fillId="0" borderId="0" xfId="0" applyNumberFormat="1"/>
    <xf numFmtId="4" fontId="0" fillId="0" borderId="0" xfId="0" applyNumberFormat="1"/>
    <xf numFmtId="4" fontId="1" fillId="3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Sheet7!$C$3</c:f>
              <c:strCache>
                <c:ptCount val="1"/>
                <c:pt idx="0">
                  <c:v>ESTIMATED</c:v>
                </c:pt>
              </c:strCache>
            </c:strRef>
          </c:tx>
          <c:cat>
            <c:strRef>
              <c:f>Sheet7!$B$4:$B$13</c:f>
              <c:strCache>
                <c:ptCount val="10"/>
                <c:pt idx="0">
                  <c:v>Apparel</c:v>
                </c:pt>
                <c:pt idx="1">
                  <c:v>Reception</c:v>
                </c:pt>
                <c:pt idx="2">
                  <c:v>Music</c:v>
                </c:pt>
                <c:pt idx="3">
                  <c:v>Printing</c:v>
                </c:pt>
                <c:pt idx="4">
                  <c:v>Photography</c:v>
                </c:pt>
                <c:pt idx="5">
                  <c:v>Decorations</c:v>
                </c:pt>
                <c:pt idx="6">
                  <c:v>Flowers</c:v>
                </c:pt>
                <c:pt idx="7">
                  <c:v>Gifts</c:v>
                </c:pt>
                <c:pt idx="8">
                  <c:v>Travel</c:v>
                </c:pt>
                <c:pt idx="9">
                  <c:v>Other</c:v>
                </c:pt>
              </c:strCache>
            </c:strRef>
          </c:cat>
          <c:val>
            <c:numRef>
              <c:f>Sheet7!$C$4:$C$13</c:f>
              <c:numCache>
                <c:formatCode>#,##0.00</c:formatCode>
                <c:ptCount val="10"/>
                <c:pt idx="0">
                  <c:v>9490</c:v>
                </c:pt>
                <c:pt idx="1">
                  <c:v>1050</c:v>
                </c:pt>
                <c:pt idx="2" formatCode="General">
                  <c:v>600</c:v>
                </c:pt>
                <c:pt idx="3" formatCode="General">
                  <c:v>935</c:v>
                </c:pt>
                <c:pt idx="4">
                  <c:v>1625</c:v>
                </c:pt>
                <c:pt idx="5" formatCode="General">
                  <c:v>700</c:v>
                </c:pt>
                <c:pt idx="6" formatCode="General">
                  <c:v>900</c:v>
                </c:pt>
                <c:pt idx="7">
                  <c:v>1345</c:v>
                </c:pt>
                <c:pt idx="8" formatCode="General">
                  <c:v>100</c:v>
                </c:pt>
                <c:pt idx="9" formatCode="General">
                  <c:v>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Sheet7!$C$3</c:f>
              <c:strCache>
                <c:ptCount val="1"/>
                <c:pt idx="0">
                  <c:v>ESTIMATED</c:v>
                </c:pt>
              </c:strCache>
            </c:strRef>
          </c:tx>
          <c:invertIfNegative val="0"/>
          <c:cat>
            <c:strRef>
              <c:f>Sheet7!$B$4:$B$13</c:f>
              <c:strCache>
                <c:ptCount val="10"/>
                <c:pt idx="0">
                  <c:v>Apparel</c:v>
                </c:pt>
                <c:pt idx="1">
                  <c:v>Reception</c:v>
                </c:pt>
                <c:pt idx="2">
                  <c:v>Music</c:v>
                </c:pt>
                <c:pt idx="3">
                  <c:v>Printing</c:v>
                </c:pt>
                <c:pt idx="4">
                  <c:v>Photography</c:v>
                </c:pt>
                <c:pt idx="5">
                  <c:v>Decorations</c:v>
                </c:pt>
                <c:pt idx="6">
                  <c:v>Flowers</c:v>
                </c:pt>
                <c:pt idx="7">
                  <c:v>Gifts</c:v>
                </c:pt>
                <c:pt idx="8">
                  <c:v>Travel</c:v>
                </c:pt>
                <c:pt idx="9">
                  <c:v>Other</c:v>
                </c:pt>
              </c:strCache>
            </c:strRef>
          </c:cat>
          <c:val>
            <c:numRef>
              <c:f>Sheet7!$C$4:$C$13</c:f>
              <c:numCache>
                <c:formatCode>#,##0.00</c:formatCode>
                <c:ptCount val="10"/>
                <c:pt idx="0">
                  <c:v>9490</c:v>
                </c:pt>
                <c:pt idx="1">
                  <c:v>1050</c:v>
                </c:pt>
                <c:pt idx="2" formatCode="General">
                  <c:v>600</c:v>
                </c:pt>
                <c:pt idx="3" formatCode="General">
                  <c:v>935</c:v>
                </c:pt>
                <c:pt idx="4">
                  <c:v>1625</c:v>
                </c:pt>
                <c:pt idx="5" formatCode="General">
                  <c:v>700</c:v>
                </c:pt>
                <c:pt idx="6" formatCode="General">
                  <c:v>900</c:v>
                </c:pt>
                <c:pt idx="7">
                  <c:v>1345</c:v>
                </c:pt>
                <c:pt idx="8" formatCode="General">
                  <c:v>100</c:v>
                </c:pt>
                <c:pt idx="9" formatCode="General">
                  <c:v>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269184"/>
        <c:axId val="196270720"/>
      </c:barChart>
      <c:catAx>
        <c:axId val="19626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70720"/>
        <c:crosses val="autoZero"/>
        <c:auto val="1"/>
        <c:lblAlgn val="ctr"/>
        <c:lblOffset val="100"/>
        <c:noMultiLvlLbl val="0"/>
      </c:catAx>
      <c:valAx>
        <c:axId val="19627072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9626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Sheet7!$C$3</c:f>
              <c:strCache>
                <c:ptCount val="1"/>
                <c:pt idx="0">
                  <c:v>ESTIMATED</c:v>
                </c:pt>
              </c:strCache>
            </c:strRef>
          </c:tx>
          <c:marker>
            <c:symbol val="none"/>
          </c:marker>
          <c:cat>
            <c:strRef>
              <c:f>Sheet7!$B$4:$B$13</c:f>
              <c:strCache>
                <c:ptCount val="10"/>
                <c:pt idx="0">
                  <c:v>Apparel</c:v>
                </c:pt>
                <c:pt idx="1">
                  <c:v>Reception</c:v>
                </c:pt>
                <c:pt idx="2">
                  <c:v>Music</c:v>
                </c:pt>
                <c:pt idx="3">
                  <c:v>Printing</c:v>
                </c:pt>
                <c:pt idx="4">
                  <c:v>Photography</c:v>
                </c:pt>
                <c:pt idx="5">
                  <c:v>Decorations</c:v>
                </c:pt>
                <c:pt idx="6">
                  <c:v>Flowers</c:v>
                </c:pt>
                <c:pt idx="7">
                  <c:v>Gifts</c:v>
                </c:pt>
                <c:pt idx="8">
                  <c:v>Travel</c:v>
                </c:pt>
                <c:pt idx="9">
                  <c:v>Other</c:v>
                </c:pt>
              </c:strCache>
            </c:strRef>
          </c:cat>
          <c:val>
            <c:numRef>
              <c:f>Sheet7!$C$4:$C$13</c:f>
              <c:numCache>
                <c:formatCode>#,##0.00</c:formatCode>
                <c:ptCount val="10"/>
                <c:pt idx="0">
                  <c:v>9490</c:v>
                </c:pt>
                <c:pt idx="1">
                  <c:v>1050</c:v>
                </c:pt>
                <c:pt idx="2" formatCode="General">
                  <c:v>600</c:v>
                </c:pt>
                <c:pt idx="3" formatCode="General">
                  <c:v>935</c:v>
                </c:pt>
                <c:pt idx="4">
                  <c:v>1625</c:v>
                </c:pt>
                <c:pt idx="5" formatCode="General">
                  <c:v>700</c:v>
                </c:pt>
                <c:pt idx="6" formatCode="General">
                  <c:v>900</c:v>
                </c:pt>
                <c:pt idx="7">
                  <c:v>1345</c:v>
                </c:pt>
                <c:pt idx="8" formatCode="General">
                  <c:v>100</c:v>
                </c:pt>
                <c:pt idx="9" formatCode="General">
                  <c:v>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95680"/>
        <c:axId val="196301568"/>
      </c:lineChart>
      <c:catAx>
        <c:axId val="19629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301568"/>
        <c:crosses val="autoZero"/>
        <c:auto val="1"/>
        <c:lblAlgn val="ctr"/>
        <c:lblOffset val="100"/>
        <c:noMultiLvlLbl val="0"/>
      </c:catAx>
      <c:valAx>
        <c:axId val="19630156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9629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0</xdr:rowOff>
    </xdr:from>
    <xdr:to>
      <xdr:col>22</xdr:col>
      <xdr:colOff>342900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</xdr:colOff>
      <xdr:row>14</xdr:row>
      <xdr:rowOff>38100</xdr:rowOff>
    </xdr:from>
    <xdr:to>
      <xdr:col>22</xdr:col>
      <xdr:colOff>352425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</xdr:colOff>
      <xdr:row>5</xdr:row>
      <xdr:rowOff>152400</xdr:rowOff>
    </xdr:from>
    <xdr:to>
      <xdr:col>22</xdr:col>
      <xdr:colOff>352425</xdr:colOff>
      <xdr:row>20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6:J11" totalsRowShown="0" headerRowDxfId="1">
  <autoFilter ref="D6:J11"/>
  <tableColumns count="7">
    <tableColumn id="1" name="S/N"/>
    <tableColumn id="2" name="ITEM" dataDxfId="2"/>
    <tableColumn id="3" name="Where">
      <calculatedColumnFormula>IF(E7 = "Mangoes","Buy from Pacific Mall",IF(E7="Apples","Buy from Albert Store"," Buy from local shop"))</calculatedColumnFormula>
    </tableColumn>
    <tableColumn id="4" name="QTY"/>
    <tableColumn id="5" name="PRICE"/>
    <tableColumn id="6" name="SUBTOTAL">
      <calculatedColumnFormula>G7*H7</calculatedColumnFormula>
    </tableColumn>
    <tableColumn id="7" name="Is It Affordable?">
      <calculatedColumnFormula>IF(I7&lt;=80,"Yes","No")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2:D10" totalsRowShown="0" headerRowDxfId="0">
  <autoFilter ref="C2:D10"/>
  <tableColumns count="2">
    <tableColumn id="1" name="Names"/>
    <tableColumn id="2" name="Phone 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35"/>
  <sheetViews>
    <sheetView topLeftCell="B1" zoomScale="140" zoomScaleNormal="140" workbookViewId="0">
      <selection activeCell="F5" sqref="F5:J12"/>
    </sheetView>
  </sheetViews>
  <sheetFormatPr defaultRowHeight="15" x14ac:dyDescent="0.25"/>
  <cols>
    <col min="7" max="8" width="14" customWidth="1"/>
    <col min="9" max="9" width="12.5703125" customWidth="1"/>
    <col min="10" max="10" width="16.42578125" customWidth="1"/>
    <col min="11" max="11" width="15.42578125" customWidth="1"/>
  </cols>
  <sheetData>
    <row r="4" spans="6:10" ht="15.75" thickBot="1" x14ac:dyDescent="0.3"/>
    <row r="5" spans="6:10" ht="15.75" thickBot="1" x14ac:dyDescent="0.3">
      <c r="F5" s="4" t="s">
        <v>11</v>
      </c>
      <c r="G5" s="5"/>
    </row>
    <row r="7" spans="6:10" x14ac:dyDescent="0.25">
      <c r="F7" s="1" t="s">
        <v>0</v>
      </c>
      <c r="G7" s="1" t="s">
        <v>1</v>
      </c>
      <c r="H7" s="1" t="s">
        <v>2</v>
      </c>
      <c r="I7" s="1" t="s">
        <v>3</v>
      </c>
      <c r="J7" s="1" t="s">
        <v>4</v>
      </c>
    </row>
    <row r="8" spans="6:10" x14ac:dyDescent="0.25">
      <c r="F8">
        <v>1</v>
      </c>
      <c r="G8" t="s">
        <v>5</v>
      </c>
      <c r="H8">
        <v>6</v>
      </c>
      <c r="I8">
        <v>50</v>
      </c>
      <c r="J8">
        <f>H8*I8</f>
        <v>300</v>
      </c>
    </row>
    <row r="9" spans="6:10" x14ac:dyDescent="0.25">
      <c r="F9">
        <v>2</v>
      </c>
      <c r="G9" t="s">
        <v>8</v>
      </c>
      <c r="H9">
        <v>5</v>
      </c>
      <c r="I9">
        <v>10</v>
      </c>
      <c r="J9">
        <f t="shared" ref="J9:J12" si="0">H9*I9</f>
        <v>50</v>
      </c>
    </row>
    <row r="10" spans="6:10" x14ac:dyDescent="0.25">
      <c r="F10">
        <v>3</v>
      </c>
      <c r="G10" t="s">
        <v>9</v>
      </c>
      <c r="H10">
        <v>5</v>
      </c>
      <c r="I10">
        <v>20</v>
      </c>
      <c r="J10">
        <f t="shared" si="0"/>
        <v>100</v>
      </c>
    </row>
    <row r="11" spans="6:10" x14ac:dyDescent="0.25">
      <c r="F11">
        <v>4</v>
      </c>
      <c r="G11" t="s">
        <v>7</v>
      </c>
      <c r="H11">
        <v>2</v>
      </c>
      <c r="I11">
        <v>30</v>
      </c>
      <c r="J11">
        <f t="shared" si="0"/>
        <v>60</v>
      </c>
    </row>
    <row r="12" spans="6:10" x14ac:dyDescent="0.25">
      <c r="F12">
        <v>5</v>
      </c>
      <c r="G12" t="s">
        <v>6</v>
      </c>
      <c r="H12">
        <v>6</v>
      </c>
      <c r="I12">
        <v>10</v>
      </c>
      <c r="J12">
        <f t="shared" si="0"/>
        <v>60</v>
      </c>
    </row>
    <row r="14" spans="6:10" x14ac:dyDescent="0.25">
      <c r="G14" s="1" t="s">
        <v>10</v>
      </c>
      <c r="H14" s="1">
        <f>SUM(H8:H12)</f>
        <v>24</v>
      </c>
      <c r="I14" s="1">
        <f t="shared" ref="I14:J14" si="1">SUM(I8:I12)</f>
        <v>120</v>
      </c>
      <c r="J14" s="1">
        <f t="shared" si="1"/>
        <v>570</v>
      </c>
    </row>
    <row r="15" spans="6:10" x14ac:dyDescent="0.25">
      <c r="G15" s="1" t="s">
        <v>12</v>
      </c>
      <c r="H15" s="1">
        <f>MIN(H8:H12)</f>
        <v>2</v>
      </c>
      <c r="I15" s="1">
        <f t="shared" ref="I15:J15" si="2">MIN(I8:I12)</f>
        <v>10</v>
      </c>
      <c r="J15" s="1">
        <f t="shared" si="2"/>
        <v>50</v>
      </c>
    </row>
    <row r="16" spans="6:10" x14ac:dyDescent="0.25">
      <c r="G16" s="1" t="s">
        <v>13</v>
      </c>
      <c r="H16" s="1">
        <f>MAX(H8:H12)</f>
        <v>6</v>
      </c>
      <c r="I16" s="1">
        <f t="shared" ref="I16:J16" si="3">MAX(I8:I12)</f>
        <v>50</v>
      </c>
      <c r="J16" s="1">
        <f t="shared" si="3"/>
        <v>300</v>
      </c>
    </row>
    <row r="17" spans="7:10" x14ac:dyDescent="0.25">
      <c r="G17" s="1" t="s">
        <v>14</v>
      </c>
      <c r="H17" s="1">
        <f>AVERAGE(H8:H12)</f>
        <v>4.8</v>
      </c>
      <c r="I17" s="1">
        <f t="shared" ref="I17:J17" si="4">AVERAGE(I8:I12)</f>
        <v>24</v>
      </c>
      <c r="J17" s="1">
        <f t="shared" si="4"/>
        <v>114</v>
      </c>
    </row>
    <row r="18" spans="7:10" x14ac:dyDescent="0.25">
      <c r="G18" s="1" t="s">
        <v>15</v>
      </c>
      <c r="H18" s="1">
        <f>AVERAGEIF(H8:H12,"&gt;3")</f>
        <v>5.5</v>
      </c>
      <c r="I18" s="1">
        <f t="shared" ref="I18:J18" si="5">AVERAGEIF(I8:I12,"&gt;3")</f>
        <v>24</v>
      </c>
      <c r="J18" s="1">
        <f t="shared" si="5"/>
        <v>114</v>
      </c>
    </row>
    <row r="19" spans="7:10" x14ac:dyDescent="0.25">
      <c r="G19" s="1" t="s">
        <v>16</v>
      </c>
      <c r="H19" s="1">
        <f>COUNT(H8:H12,I8:I12)</f>
        <v>10</v>
      </c>
      <c r="I19" s="1">
        <f t="shared" ref="I19:J19" si="6">COUNT(I8:I12)</f>
        <v>5</v>
      </c>
      <c r="J19" s="1">
        <f t="shared" si="6"/>
        <v>5</v>
      </c>
    </row>
    <row r="20" spans="7:10" x14ac:dyDescent="0.25">
      <c r="G20" s="1"/>
      <c r="H20" s="1"/>
      <c r="I20" s="1"/>
      <c r="J20" s="1"/>
    </row>
    <row r="21" spans="7:10" x14ac:dyDescent="0.25">
      <c r="G21" s="1"/>
      <c r="H21" s="1"/>
      <c r="I21" s="1"/>
      <c r="J21" s="1"/>
    </row>
    <row r="22" spans="7:10" x14ac:dyDescent="0.25">
      <c r="G22" s="1"/>
      <c r="H22" s="1"/>
      <c r="I22" s="1"/>
      <c r="J22" s="1"/>
    </row>
    <row r="23" spans="7:10" x14ac:dyDescent="0.25">
      <c r="G23" s="1"/>
      <c r="H23" s="1"/>
      <c r="I23" s="1"/>
      <c r="J23" s="1"/>
    </row>
    <row r="24" spans="7:10" x14ac:dyDescent="0.25">
      <c r="G24" s="1"/>
      <c r="H24" s="1"/>
      <c r="I24" s="1"/>
      <c r="J24" s="1"/>
    </row>
    <row r="25" spans="7:10" x14ac:dyDescent="0.25">
      <c r="G25" s="1"/>
      <c r="H25" s="1"/>
      <c r="I25" s="1"/>
      <c r="J25" s="1"/>
    </row>
    <row r="26" spans="7:10" x14ac:dyDescent="0.25">
      <c r="G26" s="1"/>
      <c r="H26" s="1"/>
      <c r="I26" s="1"/>
      <c r="J26" s="1"/>
    </row>
    <row r="27" spans="7:10" x14ac:dyDescent="0.25">
      <c r="G27" s="1"/>
      <c r="H27" s="1"/>
      <c r="I27" s="1"/>
      <c r="J27" s="1"/>
    </row>
    <row r="28" spans="7:10" x14ac:dyDescent="0.25">
      <c r="G28" s="1"/>
      <c r="H28" s="1"/>
      <c r="I28" s="1"/>
      <c r="J28" s="1"/>
    </row>
    <row r="29" spans="7:10" x14ac:dyDescent="0.25">
      <c r="G29" s="1"/>
      <c r="H29" s="1"/>
      <c r="I29" s="1"/>
      <c r="J29" s="1"/>
    </row>
    <row r="30" spans="7:10" x14ac:dyDescent="0.25">
      <c r="G30" s="1"/>
      <c r="H30" s="1"/>
      <c r="I30" s="1"/>
      <c r="J30" s="1"/>
    </row>
    <row r="31" spans="7:10" x14ac:dyDescent="0.25">
      <c r="G31" s="1"/>
      <c r="H31" s="1"/>
      <c r="I31" s="1"/>
      <c r="J31" s="1"/>
    </row>
    <row r="32" spans="7:10" x14ac:dyDescent="0.25">
      <c r="G32" s="1"/>
      <c r="H32" s="1"/>
      <c r="I32" s="1"/>
      <c r="J32" s="1"/>
    </row>
    <row r="33" spans="7:10" x14ac:dyDescent="0.25">
      <c r="G33" s="1"/>
      <c r="H33" s="1"/>
      <c r="I33" s="1"/>
      <c r="J33" s="1"/>
    </row>
    <row r="34" spans="7:10" x14ac:dyDescent="0.25">
      <c r="G34" s="1"/>
      <c r="H34" s="1"/>
      <c r="I34" s="1"/>
      <c r="J34" s="1"/>
    </row>
    <row r="35" spans="7:10" x14ac:dyDescent="0.25">
      <c r="G35" s="1"/>
      <c r="H35" s="1"/>
      <c r="I35" s="1"/>
      <c r="J35" s="1"/>
    </row>
  </sheetData>
  <mergeCells count="1">
    <mergeCell ref="F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zoomScale="140" zoomScaleNormal="140" workbookViewId="0">
      <selection activeCell="A18" sqref="A18"/>
    </sheetView>
  </sheetViews>
  <sheetFormatPr defaultRowHeight="15" x14ac:dyDescent="0.25"/>
  <cols>
    <col min="2" max="2" width="12.5703125" customWidth="1"/>
    <col min="5" max="5" width="15.7109375" style="1" customWidth="1"/>
    <col min="9" max="9" width="9.140625" style="1"/>
  </cols>
  <sheetData>
    <row r="1" spans="2:10" ht="15.75" thickBot="1" x14ac:dyDescent="0.3"/>
    <row r="2" spans="2:10" ht="15.75" thickBot="1" x14ac:dyDescent="0.3">
      <c r="B2" s="1" t="s">
        <v>26</v>
      </c>
      <c r="C2" s="1" t="s">
        <v>27</v>
      </c>
      <c r="F2" s="4" t="s">
        <v>28</v>
      </c>
      <c r="G2" s="5"/>
    </row>
    <row r="4" spans="2:10" x14ac:dyDescent="0.25">
      <c r="B4" t="s">
        <v>17</v>
      </c>
      <c r="C4">
        <v>2</v>
      </c>
      <c r="E4" s="1" t="s">
        <v>29</v>
      </c>
      <c r="F4" t="b">
        <f>ISNUMBER(C4)</f>
        <v>1</v>
      </c>
      <c r="I4" s="1" t="s">
        <v>32</v>
      </c>
      <c r="J4">
        <f>ROUND(G6,2)</f>
        <v>0.52</v>
      </c>
    </row>
    <row r="5" spans="2:10" x14ac:dyDescent="0.25">
      <c r="B5" t="s">
        <v>18</v>
      </c>
      <c r="C5">
        <v>6</v>
      </c>
      <c r="F5" t="b">
        <f>ISNUMBER(B5)</f>
        <v>0</v>
      </c>
      <c r="I5" s="1" t="s">
        <v>33</v>
      </c>
      <c r="J5">
        <f>MEDIAN(2,3,5,8,1)</f>
        <v>3</v>
      </c>
    </row>
    <row r="6" spans="2:10" x14ac:dyDescent="0.25">
      <c r="B6" t="s">
        <v>19</v>
      </c>
      <c r="C6">
        <v>10</v>
      </c>
      <c r="E6" s="1" t="s">
        <v>30</v>
      </c>
      <c r="F6">
        <f ca="1">RAND()</f>
        <v>0.58214137920801701</v>
      </c>
      <c r="G6">
        <v>0.52345400181190238</v>
      </c>
      <c r="J6">
        <f>MEDIAN(G6:G13)</f>
        <v>0.47803978974429662</v>
      </c>
    </row>
    <row r="7" spans="2:10" x14ac:dyDescent="0.25">
      <c r="B7" t="s">
        <v>20</v>
      </c>
      <c r="C7">
        <v>80</v>
      </c>
      <c r="F7">
        <f t="shared" ref="F7:F13" ca="1" si="0">RAND()</f>
        <v>0.88436011476186804</v>
      </c>
      <c r="G7">
        <v>0.59178480098877251</v>
      </c>
      <c r="I7" s="1" t="s">
        <v>34</v>
      </c>
      <c r="J7">
        <f>POWER(2,4)</f>
        <v>16</v>
      </c>
    </row>
    <row r="8" spans="2:10" x14ac:dyDescent="0.25">
      <c r="B8" t="s">
        <v>21</v>
      </c>
      <c r="C8">
        <v>100</v>
      </c>
      <c r="F8">
        <f t="shared" ca="1" si="0"/>
        <v>0.46847528516352221</v>
      </c>
      <c r="G8">
        <v>0.66872543432824871</v>
      </c>
      <c r="J8">
        <f>POWER(2,4)</f>
        <v>16</v>
      </c>
    </row>
    <row r="9" spans="2:10" x14ac:dyDescent="0.25">
      <c r="B9" t="s">
        <v>25</v>
      </c>
      <c r="C9">
        <v>9</v>
      </c>
      <c r="F9">
        <f t="shared" ca="1" si="0"/>
        <v>0.464932434715014</v>
      </c>
      <c r="G9">
        <v>0.12989381556218271</v>
      </c>
    </row>
    <row r="10" spans="2:10" x14ac:dyDescent="0.25">
      <c r="B10" t="s">
        <v>22</v>
      </c>
      <c r="C10">
        <v>1200</v>
      </c>
      <c r="F10">
        <f t="shared" ca="1" si="0"/>
        <v>0.59076410247779365</v>
      </c>
      <c r="G10">
        <v>0.20421501311348367</v>
      </c>
    </row>
    <row r="11" spans="2:10" x14ac:dyDescent="0.25">
      <c r="B11" t="s">
        <v>23</v>
      </c>
      <c r="C11">
        <v>50</v>
      </c>
      <c r="F11">
        <f t="shared" ca="1" si="0"/>
        <v>0.2130733586760768</v>
      </c>
      <c r="G11">
        <v>0.23017281480302576</v>
      </c>
    </row>
    <row r="12" spans="2:10" x14ac:dyDescent="0.25">
      <c r="B12" t="s">
        <v>24</v>
      </c>
      <c r="C12">
        <v>80</v>
      </c>
      <c r="F12">
        <f t="shared" ca="1" si="0"/>
        <v>0.14719161454957075</v>
      </c>
      <c r="G12">
        <v>0.94054292895099512</v>
      </c>
    </row>
    <row r="13" spans="2:10" x14ac:dyDescent="0.25">
      <c r="F13">
        <f t="shared" ca="1" si="0"/>
        <v>0.53613334679616143</v>
      </c>
      <c r="G13">
        <v>0.43262557767669085</v>
      </c>
    </row>
    <row r="14" spans="2:10" x14ac:dyDescent="0.25">
      <c r="E14" s="1" t="s">
        <v>31</v>
      </c>
      <c r="F14">
        <f ca="1">RANDBETWEEN(50,100)</f>
        <v>68</v>
      </c>
    </row>
    <row r="15" spans="2:10" x14ac:dyDescent="0.25">
      <c r="F15">
        <f t="shared" ref="F15:F17" ca="1" si="1">RANDBETWEEN(50,100)</f>
        <v>91</v>
      </c>
    </row>
    <row r="16" spans="2:10" x14ac:dyDescent="0.25">
      <c r="F16">
        <f t="shared" ca="1" si="1"/>
        <v>78</v>
      </c>
    </row>
    <row r="17" spans="6:6" x14ac:dyDescent="0.25">
      <c r="F17">
        <f t="shared" ca="1" si="1"/>
        <v>79</v>
      </c>
    </row>
  </sheetData>
  <mergeCells count="1"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zoomScale="140" zoomScaleNormal="140" workbookViewId="0">
      <selection activeCell="F15" sqref="F15"/>
    </sheetView>
  </sheetViews>
  <sheetFormatPr defaultRowHeight="15" x14ac:dyDescent="0.25"/>
  <cols>
    <col min="6" max="6" width="9.140625" customWidth="1"/>
  </cols>
  <sheetData>
    <row r="1" spans="2:6" ht="15.75" thickBot="1" x14ac:dyDescent="0.3"/>
    <row r="2" spans="2:6" ht="15.75" thickBot="1" x14ac:dyDescent="0.3">
      <c r="E2" s="4" t="s">
        <v>35</v>
      </c>
      <c r="F2" s="5"/>
    </row>
    <row r="5" spans="2:6" x14ac:dyDescent="0.25">
      <c r="B5" s="1" t="s">
        <v>36</v>
      </c>
      <c r="E5" t="s">
        <v>37</v>
      </c>
      <c r="F5" t="str">
        <f>LEFT(B5,5)</f>
        <v>Jobsh</v>
      </c>
    </row>
    <row r="6" spans="2:6" x14ac:dyDescent="0.25">
      <c r="E6" t="s">
        <v>38</v>
      </c>
      <c r="F6" t="str">
        <f>RIGHT(B5,3)</f>
        <v>emy</v>
      </c>
    </row>
    <row r="7" spans="2:6" x14ac:dyDescent="0.25">
      <c r="E7" t="s">
        <v>39</v>
      </c>
      <c r="F7" t="str">
        <f>MID(B5,4,3)</f>
        <v>shi</v>
      </c>
    </row>
    <row r="8" spans="2:6" x14ac:dyDescent="0.25">
      <c r="E8" t="s">
        <v>40</v>
      </c>
      <c r="F8">
        <f>FIND("Ac",B5)</f>
        <v>9</v>
      </c>
    </row>
    <row r="9" spans="2:6" x14ac:dyDescent="0.25">
      <c r="E9" t="s">
        <v>41</v>
      </c>
      <c r="F9" t="str">
        <f>REPLACE(B5,9,3,"aB")</f>
        <v>Jobshie aBdemy</v>
      </c>
    </row>
  </sheetData>
  <mergeCells count="1">
    <mergeCell ref="E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zoomScale="140" zoomScaleNormal="140" workbookViewId="0">
      <selection activeCell="F7" sqref="F7"/>
    </sheetView>
  </sheetViews>
  <sheetFormatPr defaultRowHeight="15" x14ac:dyDescent="0.25"/>
  <cols>
    <col min="2" max="2" width="10.42578125" bestFit="1" customWidth="1"/>
    <col min="4" max="4" width="9.140625" customWidth="1"/>
    <col min="5" max="5" width="11.5703125" bestFit="1" customWidth="1"/>
    <col min="6" max="6" width="15.7109375" customWidth="1"/>
    <col min="7" max="7" width="13" customWidth="1"/>
    <col min="8" max="8" width="12.28515625" customWidth="1"/>
    <col min="9" max="9" width="17.85546875" customWidth="1"/>
  </cols>
  <sheetData>
    <row r="2" spans="2:5" ht="15.75" thickBot="1" x14ac:dyDescent="0.3"/>
    <row r="3" spans="2:5" ht="15.75" thickBot="1" x14ac:dyDescent="0.3">
      <c r="D3" s="4" t="s">
        <v>42</v>
      </c>
      <c r="E3" s="5"/>
    </row>
    <row r="5" spans="2:5" x14ac:dyDescent="0.25">
      <c r="B5" s="2">
        <v>44809</v>
      </c>
      <c r="D5" t="s">
        <v>43</v>
      </c>
      <c r="E5" s="2">
        <f>DATE(2022,10,15)</f>
        <v>44849</v>
      </c>
    </row>
    <row r="6" spans="2:5" x14ac:dyDescent="0.25">
      <c r="B6" s="2">
        <v>44829</v>
      </c>
      <c r="D6" t="s">
        <v>44</v>
      </c>
      <c r="E6">
        <f>DAY(B5)</f>
        <v>5</v>
      </c>
    </row>
    <row r="7" spans="2:5" x14ac:dyDescent="0.25">
      <c r="B7" s="3">
        <v>0.52152777777777781</v>
      </c>
      <c r="D7" t="s">
        <v>45</v>
      </c>
      <c r="E7">
        <f>MONTH(B6)</f>
        <v>9</v>
      </c>
    </row>
    <row r="8" spans="2:5" x14ac:dyDescent="0.25">
      <c r="D8" t="s">
        <v>46</v>
      </c>
      <c r="E8">
        <f>YEAR(B6)</f>
        <v>2022</v>
      </c>
    </row>
    <row r="9" spans="2:5" x14ac:dyDescent="0.25">
      <c r="D9" t="s">
        <v>47</v>
      </c>
      <c r="E9">
        <f>MINUTE(B7)</f>
        <v>31</v>
      </c>
    </row>
  </sheetData>
  <mergeCells count="1">
    <mergeCell ref="D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1"/>
  <sheetViews>
    <sheetView topLeftCell="A2" zoomScale="140" zoomScaleNormal="140" workbookViewId="0">
      <selection activeCell="H13" sqref="H13"/>
    </sheetView>
  </sheetViews>
  <sheetFormatPr defaultRowHeight="15" x14ac:dyDescent="0.25"/>
  <cols>
    <col min="5" max="5" width="13.28515625" customWidth="1"/>
    <col min="6" max="6" width="20.140625" customWidth="1"/>
    <col min="9" max="9" width="12.85546875" customWidth="1"/>
    <col min="10" max="10" width="17" customWidth="1"/>
  </cols>
  <sheetData>
    <row r="3" spans="4:13" ht="15.75" thickBot="1" x14ac:dyDescent="0.3"/>
    <row r="4" spans="4:13" ht="15.75" thickBot="1" x14ac:dyDescent="0.3">
      <c r="D4" s="4" t="s">
        <v>11</v>
      </c>
      <c r="E4" s="5"/>
    </row>
    <row r="6" spans="4:13" x14ac:dyDescent="0.25">
      <c r="D6" s="1" t="s">
        <v>0</v>
      </c>
      <c r="E6" s="1" t="s">
        <v>1</v>
      </c>
      <c r="F6" s="1" t="s">
        <v>49</v>
      </c>
      <c r="G6" s="1" t="s">
        <v>2</v>
      </c>
      <c r="H6" s="1" t="s">
        <v>3</v>
      </c>
      <c r="I6" s="1" t="s">
        <v>4</v>
      </c>
      <c r="J6" s="1" t="s">
        <v>48</v>
      </c>
      <c r="L6" s="1" t="s">
        <v>50</v>
      </c>
      <c r="M6" s="1" t="s">
        <v>51</v>
      </c>
    </row>
    <row r="7" spans="4:13" x14ac:dyDescent="0.25">
      <c r="D7">
        <v>1</v>
      </c>
      <c r="E7" s="7" t="s">
        <v>5</v>
      </c>
      <c r="F7" t="str">
        <f>IF(E7 = "Mangoes","Buy from Pacific Mall",IF(E7="Apples","Buy from Albert Store"," Buy from local shop"))</f>
        <v>Buy from Pacific Mall</v>
      </c>
      <c r="G7">
        <v>6</v>
      </c>
      <c r="H7">
        <v>50</v>
      </c>
      <c r="I7">
        <f>G7*H7</f>
        <v>300</v>
      </c>
      <c r="J7" t="str">
        <f>IF(I7&lt;=80,"Yes","No")</f>
        <v>No</v>
      </c>
      <c r="K7" t="e">
        <f>5/0</f>
        <v>#DIV/0!</v>
      </c>
      <c r="L7" t="b">
        <f>AND(G7&gt;5,H7&lt;40)</f>
        <v>0</v>
      </c>
      <c r="M7" t="b">
        <f>OR(G7&lt;5,H7&lt;40)</f>
        <v>0</v>
      </c>
    </row>
    <row r="8" spans="4:13" x14ac:dyDescent="0.25">
      <c r="D8">
        <v>2</v>
      </c>
      <c r="E8" s="7" t="s">
        <v>8</v>
      </c>
      <c r="F8" t="str">
        <f t="shared" ref="F8:F11" si="0">IF(E8 = "Mangoes","Buy from Pacific Mall",IF(E8="Apples","Buy from Albert Store"," Buy from local shop"))</f>
        <v>Buy from Albert Store</v>
      </c>
      <c r="G8">
        <v>5</v>
      </c>
      <c r="H8">
        <v>10</v>
      </c>
      <c r="I8">
        <f t="shared" ref="I8:I11" si="1">G8*H8</f>
        <v>50</v>
      </c>
      <c r="J8" t="str">
        <f t="shared" ref="J8:J11" si="2">IF(I8&lt;=80,"Yes","No")</f>
        <v>Yes</v>
      </c>
      <c r="K8">
        <f>5/2</f>
        <v>2.5</v>
      </c>
      <c r="L8" t="b">
        <f t="shared" ref="L8:L11" si="3">AND(G8&gt;5,H8&lt;40)</f>
        <v>0</v>
      </c>
      <c r="M8" t="b">
        <f t="shared" ref="M8:M11" si="4">OR(G8&lt;5,H8&lt;40)</f>
        <v>1</v>
      </c>
    </row>
    <row r="9" spans="4:13" x14ac:dyDescent="0.25">
      <c r="D9">
        <v>3</v>
      </c>
      <c r="E9" s="7" t="s">
        <v>9</v>
      </c>
      <c r="F9" t="str">
        <f t="shared" si="0"/>
        <v xml:space="preserve"> Buy from local shop</v>
      </c>
      <c r="G9">
        <v>5</v>
      </c>
      <c r="H9">
        <v>20</v>
      </c>
      <c r="I9">
        <f t="shared" si="1"/>
        <v>100</v>
      </c>
      <c r="J9" t="str">
        <f t="shared" si="2"/>
        <v>No</v>
      </c>
      <c r="K9">
        <f>IFERROR(K8,"This is not a valid calculation.")</f>
        <v>2.5</v>
      </c>
      <c r="L9" t="b">
        <f t="shared" si="3"/>
        <v>0</v>
      </c>
      <c r="M9" t="b">
        <f t="shared" si="4"/>
        <v>1</v>
      </c>
    </row>
    <row r="10" spans="4:13" x14ac:dyDescent="0.25">
      <c r="D10">
        <v>4</v>
      </c>
      <c r="E10" s="7" t="s">
        <v>7</v>
      </c>
      <c r="F10" t="str">
        <f t="shared" si="0"/>
        <v xml:space="preserve"> Buy from local shop</v>
      </c>
      <c r="G10">
        <v>2</v>
      </c>
      <c r="H10">
        <v>30</v>
      </c>
      <c r="I10">
        <f t="shared" si="1"/>
        <v>60</v>
      </c>
      <c r="J10" t="str">
        <f t="shared" si="2"/>
        <v>Yes</v>
      </c>
      <c r="L10" t="b">
        <f t="shared" si="3"/>
        <v>0</v>
      </c>
      <c r="M10" t="b">
        <f t="shared" si="4"/>
        <v>1</v>
      </c>
    </row>
    <row r="11" spans="4:13" x14ac:dyDescent="0.25">
      <c r="D11">
        <v>5</v>
      </c>
      <c r="E11" s="7" t="s">
        <v>6</v>
      </c>
      <c r="F11" t="str">
        <f t="shared" si="0"/>
        <v xml:space="preserve"> Buy from local shop</v>
      </c>
      <c r="G11">
        <v>6</v>
      </c>
      <c r="H11">
        <v>10</v>
      </c>
      <c r="I11">
        <f t="shared" si="1"/>
        <v>60</v>
      </c>
      <c r="J11" t="str">
        <f t="shared" si="2"/>
        <v>Yes</v>
      </c>
      <c r="L11" t="b">
        <f t="shared" si="3"/>
        <v>1</v>
      </c>
      <c r="M11" t="b">
        <f t="shared" si="4"/>
        <v>1</v>
      </c>
    </row>
  </sheetData>
  <mergeCells count="1">
    <mergeCell ref="D4:E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"/>
  <sheetViews>
    <sheetView zoomScale="150" zoomScaleNormal="150" workbookViewId="0">
      <selection activeCell="G7" sqref="G7"/>
    </sheetView>
  </sheetViews>
  <sheetFormatPr defaultRowHeight="15" x14ac:dyDescent="0.25"/>
  <cols>
    <col min="4" max="4" width="18.28515625" customWidth="1"/>
    <col min="6" max="6" width="18.7109375" customWidth="1"/>
    <col min="7" max="7" width="18.5703125" customWidth="1"/>
  </cols>
  <sheetData>
    <row r="2" spans="3:7" x14ac:dyDescent="0.25">
      <c r="C2" s="1" t="s">
        <v>52</v>
      </c>
      <c r="D2" s="1" t="s">
        <v>53</v>
      </c>
    </row>
    <row r="3" spans="3:7" x14ac:dyDescent="0.25">
      <c r="C3" t="s">
        <v>54</v>
      </c>
      <c r="D3">
        <v>9525396582</v>
      </c>
    </row>
    <row r="4" spans="3:7" x14ac:dyDescent="0.25">
      <c r="C4" t="s">
        <v>55</v>
      </c>
      <c r="D4">
        <v>6589425686</v>
      </c>
      <c r="F4" t="s">
        <v>62</v>
      </c>
      <c r="G4" t="s">
        <v>57</v>
      </c>
    </row>
    <row r="5" spans="3:7" x14ac:dyDescent="0.25">
      <c r="C5" t="s">
        <v>56</v>
      </c>
      <c r="D5">
        <v>6589741235</v>
      </c>
      <c r="F5" t="s">
        <v>63</v>
      </c>
      <c r="G5">
        <f>VLOOKUP(G4,Table2[#All],2,FALSE)</f>
        <v>9826225622</v>
      </c>
    </row>
    <row r="6" spans="3:7" x14ac:dyDescent="0.25">
      <c r="C6" t="s">
        <v>58</v>
      </c>
      <c r="D6">
        <v>9875645625</v>
      </c>
    </row>
    <row r="7" spans="3:7" x14ac:dyDescent="0.25">
      <c r="C7" t="s">
        <v>60</v>
      </c>
      <c r="D7">
        <v>9658742361</v>
      </c>
    </row>
    <row r="8" spans="3:7" x14ac:dyDescent="0.25">
      <c r="C8" t="s">
        <v>57</v>
      </c>
      <c r="D8">
        <v>9826225622</v>
      </c>
    </row>
    <row r="9" spans="3:7" x14ac:dyDescent="0.25">
      <c r="C9" t="s">
        <v>59</v>
      </c>
      <c r="D9">
        <v>9632587410</v>
      </c>
    </row>
    <row r="10" spans="3:7" x14ac:dyDescent="0.25">
      <c r="C10" t="s">
        <v>61</v>
      </c>
      <c r="D10">
        <v>9564789520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"/>
  <sheetViews>
    <sheetView tabSelected="1" workbookViewId="0">
      <selection activeCell="I11" sqref="I11"/>
    </sheetView>
  </sheetViews>
  <sheetFormatPr defaultRowHeight="15" x14ac:dyDescent="0.25"/>
  <cols>
    <col min="2" max="2" width="19" style="1" customWidth="1"/>
    <col min="3" max="3" width="13.7109375" customWidth="1"/>
    <col min="4" max="4" width="15.85546875" customWidth="1"/>
    <col min="5" max="5" width="16.28515625" customWidth="1"/>
  </cols>
  <sheetData>
    <row r="3" spans="2:5" x14ac:dyDescent="0.25">
      <c r="B3" s="10" t="s">
        <v>64</v>
      </c>
      <c r="C3" s="10" t="s">
        <v>65</v>
      </c>
      <c r="D3" s="10" t="s">
        <v>66</v>
      </c>
      <c r="E3" s="10" t="s">
        <v>67</v>
      </c>
    </row>
    <row r="4" spans="2:5" x14ac:dyDescent="0.25">
      <c r="B4" s="1" t="s">
        <v>68</v>
      </c>
      <c r="C4" s="8">
        <v>9490</v>
      </c>
      <c r="D4" s="8">
        <v>9770</v>
      </c>
      <c r="E4">
        <v>-280</v>
      </c>
    </row>
    <row r="5" spans="2:5" x14ac:dyDescent="0.25">
      <c r="B5" s="1" t="s">
        <v>69</v>
      </c>
      <c r="C5" s="8">
        <v>1050</v>
      </c>
      <c r="D5">
        <v>928</v>
      </c>
      <c r="E5">
        <v>122</v>
      </c>
    </row>
    <row r="6" spans="2:5" x14ac:dyDescent="0.25">
      <c r="B6" s="1" t="s">
        <v>70</v>
      </c>
      <c r="C6">
        <v>600</v>
      </c>
      <c r="D6">
        <v>400</v>
      </c>
      <c r="E6">
        <v>200</v>
      </c>
    </row>
    <row r="7" spans="2:5" x14ac:dyDescent="0.25">
      <c r="B7" s="1" t="s">
        <v>71</v>
      </c>
      <c r="C7">
        <v>935</v>
      </c>
      <c r="D7">
        <v>870</v>
      </c>
      <c r="E7">
        <v>65</v>
      </c>
    </row>
    <row r="8" spans="2:5" x14ac:dyDescent="0.25">
      <c r="B8" s="1" t="s">
        <v>72</v>
      </c>
      <c r="C8" s="8">
        <v>1625</v>
      </c>
      <c r="D8" s="8">
        <v>1575</v>
      </c>
      <c r="E8">
        <v>50</v>
      </c>
    </row>
    <row r="9" spans="2:5" x14ac:dyDescent="0.25">
      <c r="B9" s="1" t="s">
        <v>73</v>
      </c>
      <c r="C9">
        <v>700</v>
      </c>
      <c r="D9">
        <v>720</v>
      </c>
      <c r="E9">
        <v>-20</v>
      </c>
    </row>
    <row r="10" spans="2:5" x14ac:dyDescent="0.25">
      <c r="B10" s="1" t="s">
        <v>74</v>
      </c>
      <c r="C10">
        <v>900</v>
      </c>
      <c r="D10">
        <v>850</v>
      </c>
      <c r="E10">
        <v>50</v>
      </c>
    </row>
    <row r="11" spans="2:5" x14ac:dyDescent="0.25">
      <c r="B11" s="1" t="s">
        <v>75</v>
      </c>
      <c r="C11" s="8">
        <v>1345</v>
      </c>
      <c r="D11" s="8">
        <v>1075</v>
      </c>
      <c r="E11">
        <v>270</v>
      </c>
    </row>
    <row r="12" spans="2:5" x14ac:dyDescent="0.25">
      <c r="B12" s="1" t="s">
        <v>76</v>
      </c>
      <c r="C12">
        <v>100</v>
      </c>
      <c r="D12">
        <v>165</v>
      </c>
      <c r="E12">
        <v>-65</v>
      </c>
    </row>
    <row r="13" spans="2:5" x14ac:dyDescent="0.25">
      <c r="B13" s="1" t="s">
        <v>77</v>
      </c>
      <c r="C13">
        <v>885</v>
      </c>
      <c r="D13" s="8">
        <v>1021</v>
      </c>
      <c r="E13">
        <v>-136</v>
      </c>
    </row>
    <row r="14" spans="2:5" x14ac:dyDescent="0.25">
      <c r="B14" s="6" t="s">
        <v>78</v>
      </c>
      <c r="C14" s="9">
        <v>17630</v>
      </c>
      <c r="D14" s="9">
        <v>17374</v>
      </c>
      <c r="E14" s="6">
        <v>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2022-09-05T05:23:48Z</dcterms:created>
  <dcterms:modified xsi:type="dcterms:W3CDTF">2022-09-06T09:57:16Z</dcterms:modified>
</cp:coreProperties>
</file>