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sktop Backups\Toshiba Back - 411 - May 2017\460\Unit5\"/>
    </mc:Choice>
  </mc:AlternateContent>
  <bookViews>
    <workbookView xWindow="0" yWindow="210" windowWidth="11940" windowHeight="4875" tabRatio="854"/>
  </bookViews>
  <sheets>
    <sheet name="Joker" sheetId="5" r:id="rId1"/>
    <sheet name="Factory" sheetId="4" r:id="rId2"/>
    <sheet name="PostOffice" sheetId="6" r:id="rId3"/>
    <sheet name="PostOffice (2)" sheetId="7" r:id="rId4"/>
    <sheet name="Muffler" sheetId="8" r:id="rId5"/>
  </sheets>
  <definedNames>
    <definedName name="_Fill" localSheetId="0" hidden="1">#REF!</definedName>
    <definedName name="_Fill" localSheetId="4" hidden="1">#REF!</definedName>
    <definedName name="_Fill" localSheetId="2" hidden="1">#REF!</definedName>
    <definedName name="_Fill" localSheetId="3" hidden="1">#REF!</definedName>
    <definedName name="_Fill" hidden="1">#REF!</definedName>
    <definedName name="_Regression_Out" localSheetId="0" hidden="1">#REF!</definedName>
    <definedName name="_Regression_Out" localSheetId="4" hidden="1">#REF!</definedName>
    <definedName name="_Regression_Out" localSheetId="2" hidden="1">#REF!</definedName>
    <definedName name="_Regression_Out" localSheetId="3" hidden="1">#REF!</definedName>
    <definedName name="_Regression_Out" hidden="1">#REF!</definedName>
    <definedName name="_Regression_X" localSheetId="0" hidden="1">#REF!</definedName>
    <definedName name="_Regression_X" localSheetId="4" hidden="1">#REF!</definedName>
    <definedName name="_Regression_X" localSheetId="2" hidden="1">#REF!</definedName>
    <definedName name="_Regression_X" localSheetId="3" hidden="1">#REF!</definedName>
    <definedName name="_Regression_X" hidden="1">#REF!</definedName>
    <definedName name="_Regression_Y" localSheetId="0" hidden="1">#REF!</definedName>
    <definedName name="_Regression_Y" localSheetId="4" hidden="1">#REF!</definedName>
    <definedName name="_Regression_Y" localSheetId="2" hidden="1">#REF!</definedName>
    <definedName name="_Regression_Y" localSheetId="3" hidden="1">#REF!</definedName>
    <definedName name="_Regression_Y" hidden="1">#REF!</definedName>
    <definedName name="Arrivals_per_hr" localSheetId="0">#REF!</definedName>
    <definedName name="Arrivals_per_hr" localSheetId="4">#REF!</definedName>
    <definedName name="Arrivals_per_hr" localSheetId="2">#REF!</definedName>
    <definedName name="Arrivals_per_hr" localSheetId="3">#REF!</definedName>
    <definedName name="Arrivals_per_hr">#REF!</definedName>
    <definedName name="Total_Servers" localSheetId="0">#REF!</definedName>
    <definedName name="Total_Servers" localSheetId="4">#REF!</definedName>
    <definedName name="Total_Servers" localSheetId="2">#REF!</definedName>
    <definedName name="Total_Servers" localSheetId="3">#REF!</definedName>
    <definedName name="Total_Servers">#REF!</definedName>
  </definedNames>
  <calcPr calcId="162913"/>
</workbook>
</file>

<file path=xl/calcChain.xml><?xml version="1.0" encoding="utf-8"?>
<calcChain xmlns="http://schemas.openxmlformats.org/spreadsheetml/2006/main">
  <c r="F67" i="8" l="1"/>
  <c r="B67" i="8"/>
  <c r="D67" i="8" s="1"/>
  <c r="F66" i="8"/>
  <c r="B66" i="8"/>
  <c r="D66" i="8" s="1"/>
  <c r="F65" i="8"/>
  <c r="B65" i="8"/>
  <c r="D65" i="8" s="1"/>
  <c r="F64" i="8"/>
  <c r="B64" i="8"/>
  <c r="D64" i="8" s="1"/>
  <c r="F63" i="8"/>
  <c r="B63" i="8"/>
  <c r="D63" i="8" s="1"/>
  <c r="F62" i="8"/>
  <c r="B62" i="8"/>
  <c r="D62" i="8" s="1"/>
  <c r="F61" i="8"/>
  <c r="B61" i="8"/>
  <c r="D61" i="8" s="1"/>
  <c r="F60" i="8"/>
  <c r="B60" i="8"/>
  <c r="D60" i="8" s="1"/>
  <c r="F59" i="8"/>
  <c r="B59" i="8"/>
  <c r="D59" i="8" s="1"/>
  <c r="F58" i="8"/>
  <c r="B58" i="8"/>
  <c r="D58" i="8" s="1"/>
  <c r="F57" i="8"/>
  <c r="B57" i="8"/>
  <c r="D57" i="8" s="1"/>
  <c r="F56" i="8"/>
  <c r="B56" i="8"/>
  <c r="D56" i="8" s="1"/>
  <c r="F55" i="8"/>
  <c r="B55" i="8"/>
  <c r="D55" i="8" s="1"/>
  <c r="F54" i="8"/>
  <c r="B54" i="8"/>
  <c r="D54" i="8" s="1"/>
  <c r="F53" i="8"/>
  <c r="B53" i="8"/>
  <c r="D53" i="8" s="1"/>
  <c r="F52" i="8"/>
  <c r="B52" i="8"/>
  <c r="D52" i="8" s="1"/>
  <c r="F51" i="8"/>
  <c r="B51" i="8"/>
  <c r="D51" i="8" s="1"/>
  <c r="F50" i="8"/>
  <c r="B50" i="8"/>
  <c r="D50" i="8" s="1"/>
  <c r="F49" i="8"/>
  <c r="B49" i="8"/>
  <c r="D49" i="8" s="1"/>
  <c r="F48" i="8"/>
  <c r="B48" i="8"/>
  <c r="D48" i="8" s="1"/>
  <c r="F47" i="8"/>
  <c r="B47" i="8"/>
  <c r="D47" i="8" s="1"/>
  <c r="F46" i="8"/>
  <c r="B46" i="8"/>
  <c r="D46" i="8" s="1"/>
  <c r="F45" i="8"/>
  <c r="B45" i="8"/>
  <c r="D45" i="8" s="1"/>
  <c r="F44" i="8"/>
  <c r="B44" i="8"/>
  <c r="F43" i="8"/>
  <c r="B43" i="8"/>
  <c r="D43" i="8" s="1"/>
  <c r="F42" i="8"/>
  <c r="B42" i="8"/>
  <c r="D42" i="8" s="1"/>
  <c r="F41" i="8"/>
  <c r="B41" i="8"/>
  <c r="D41" i="8" s="1"/>
  <c r="F40" i="8"/>
  <c r="B40" i="8"/>
  <c r="D40" i="8" s="1"/>
  <c r="F39" i="8"/>
  <c r="B39" i="8"/>
  <c r="D39" i="8" s="1"/>
  <c r="F38" i="8"/>
  <c r="C38" i="8"/>
  <c r="B38" i="8"/>
  <c r="A16" i="8"/>
  <c r="A15" i="8"/>
  <c r="A10" i="8"/>
  <c r="F7" i="8"/>
  <c r="F6" i="8"/>
  <c r="E3" i="8"/>
  <c r="E20" i="7"/>
  <c r="F67" i="7"/>
  <c r="B67" i="7"/>
  <c r="D67" i="7" s="1"/>
  <c r="F66" i="7"/>
  <c r="B66" i="7"/>
  <c r="D66" i="7" s="1"/>
  <c r="F65" i="7"/>
  <c r="B65" i="7"/>
  <c r="D65" i="7" s="1"/>
  <c r="F64" i="7"/>
  <c r="B64" i="7"/>
  <c r="D64" i="7" s="1"/>
  <c r="F63" i="7"/>
  <c r="B63" i="7"/>
  <c r="D63" i="7" s="1"/>
  <c r="F62" i="7"/>
  <c r="B62" i="7"/>
  <c r="D62" i="7" s="1"/>
  <c r="F61" i="7"/>
  <c r="B61" i="7"/>
  <c r="D61" i="7" s="1"/>
  <c r="F60" i="7"/>
  <c r="B60" i="7"/>
  <c r="D60" i="7" s="1"/>
  <c r="F59" i="7"/>
  <c r="B59" i="7"/>
  <c r="D59" i="7" s="1"/>
  <c r="F58" i="7"/>
  <c r="B58" i="7"/>
  <c r="D58" i="7" s="1"/>
  <c r="F57" i="7"/>
  <c r="B57" i="7"/>
  <c r="D57" i="7" s="1"/>
  <c r="F56" i="7"/>
  <c r="B56" i="7"/>
  <c r="D56" i="7" s="1"/>
  <c r="F55" i="7"/>
  <c r="B55" i="7"/>
  <c r="D55" i="7" s="1"/>
  <c r="F54" i="7"/>
  <c r="B54" i="7"/>
  <c r="D54" i="7" s="1"/>
  <c r="F53" i="7"/>
  <c r="B53" i="7"/>
  <c r="D53" i="7" s="1"/>
  <c r="F52" i="7"/>
  <c r="B52" i="7"/>
  <c r="D52" i="7" s="1"/>
  <c r="F51" i="7"/>
  <c r="B51" i="7"/>
  <c r="D51" i="7" s="1"/>
  <c r="F50" i="7"/>
  <c r="B50" i="7"/>
  <c r="D50" i="7" s="1"/>
  <c r="F49" i="7"/>
  <c r="B49" i="7"/>
  <c r="D49" i="7" s="1"/>
  <c r="F48" i="7"/>
  <c r="B48" i="7"/>
  <c r="D48" i="7" s="1"/>
  <c r="F47" i="7"/>
  <c r="B47" i="7"/>
  <c r="D47" i="7" s="1"/>
  <c r="F46" i="7"/>
  <c r="B46" i="7"/>
  <c r="D46" i="7" s="1"/>
  <c r="F45" i="7"/>
  <c r="B45" i="7"/>
  <c r="F44" i="7"/>
  <c r="B44" i="7"/>
  <c r="D44" i="7" s="1"/>
  <c r="F43" i="7"/>
  <c r="B43" i="7"/>
  <c r="D43" i="7" s="1"/>
  <c r="F42" i="7"/>
  <c r="B42" i="7"/>
  <c r="D42" i="7" s="1"/>
  <c r="F41" i="7"/>
  <c r="B41" i="7"/>
  <c r="D41" i="7" s="1"/>
  <c r="F40" i="7"/>
  <c r="B40" i="7"/>
  <c r="D40" i="7" s="1"/>
  <c r="F39" i="7"/>
  <c r="B39" i="7"/>
  <c r="F38" i="7"/>
  <c r="C38" i="7"/>
  <c r="B38" i="7"/>
  <c r="C39" i="7" s="1"/>
  <c r="A16" i="7"/>
  <c r="A17" i="7" s="1"/>
  <c r="A15" i="7"/>
  <c r="F12" i="7"/>
  <c r="A10" i="7"/>
  <c r="F7" i="7"/>
  <c r="F6" i="7"/>
  <c r="E3" i="7"/>
  <c r="F12" i="6"/>
  <c r="F67" i="6"/>
  <c r="B67" i="6"/>
  <c r="D67" i="6" s="1"/>
  <c r="F66" i="6"/>
  <c r="B66" i="6"/>
  <c r="D66" i="6" s="1"/>
  <c r="F65" i="6"/>
  <c r="B65" i="6"/>
  <c r="D65" i="6" s="1"/>
  <c r="F64" i="6"/>
  <c r="B64" i="6"/>
  <c r="D64" i="6" s="1"/>
  <c r="F63" i="6"/>
  <c r="B63" i="6"/>
  <c r="D63" i="6" s="1"/>
  <c r="F62" i="6"/>
  <c r="B62" i="6"/>
  <c r="D62" i="6" s="1"/>
  <c r="F61" i="6"/>
  <c r="B61" i="6"/>
  <c r="D61" i="6" s="1"/>
  <c r="F60" i="6"/>
  <c r="B60" i="6"/>
  <c r="D60" i="6" s="1"/>
  <c r="F59" i="6"/>
  <c r="B59" i="6"/>
  <c r="D59" i="6" s="1"/>
  <c r="F58" i="6"/>
  <c r="B58" i="6"/>
  <c r="D58" i="6" s="1"/>
  <c r="F57" i="6"/>
  <c r="B57" i="6"/>
  <c r="D57" i="6" s="1"/>
  <c r="F56" i="6"/>
  <c r="B56" i="6"/>
  <c r="D56" i="6" s="1"/>
  <c r="F55" i="6"/>
  <c r="B55" i="6"/>
  <c r="D55" i="6" s="1"/>
  <c r="F54" i="6"/>
  <c r="B54" i="6"/>
  <c r="D54" i="6" s="1"/>
  <c r="F53" i="6"/>
  <c r="B53" i="6"/>
  <c r="D53" i="6" s="1"/>
  <c r="F52" i="6"/>
  <c r="B52" i="6"/>
  <c r="D52" i="6" s="1"/>
  <c r="F51" i="6"/>
  <c r="B51" i="6"/>
  <c r="D51" i="6" s="1"/>
  <c r="F50" i="6"/>
  <c r="B50" i="6"/>
  <c r="D50" i="6" s="1"/>
  <c r="F49" i="6"/>
  <c r="B49" i="6"/>
  <c r="D49" i="6" s="1"/>
  <c r="F48" i="6"/>
  <c r="B48" i="6"/>
  <c r="D48" i="6" s="1"/>
  <c r="F47" i="6"/>
  <c r="B47" i="6"/>
  <c r="D47" i="6" s="1"/>
  <c r="F46" i="6"/>
  <c r="B46" i="6"/>
  <c r="D46" i="6" s="1"/>
  <c r="F45" i="6"/>
  <c r="B45" i="6"/>
  <c r="D45" i="6" s="1"/>
  <c r="F44" i="6"/>
  <c r="B44" i="6"/>
  <c r="D44" i="6" s="1"/>
  <c r="F43" i="6"/>
  <c r="B43" i="6"/>
  <c r="D43" i="6" s="1"/>
  <c r="F42" i="6"/>
  <c r="B42" i="6"/>
  <c r="D42" i="6" s="1"/>
  <c r="F41" i="6"/>
  <c r="B41" i="6"/>
  <c r="D41" i="6" s="1"/>
  <c r="F40" i="6"/>
  <c r="B40" i="6"/>
  <c r="D40" i="6" s="1"/>
  <c r="F39" i="6"/>
  <c r="B39" i="6"/>
  <c r="D39" i="6" s="1"/>
  <c r="F38" i="6"/>
  <c r="C38" i="6"/>
  <c r="B38" i="6"/>
  <c r="A16" i="6"/>
  <c r="A17" i="6" s="1"/>
  <c r="A15" i="6"/>
  <c r="A10" i="6"/>
  <c r="F7" i="6"/>
  <c r="F6" i="6"/>
  <c r="E3" i="6"/>
  <c r="F67" i="5"/>
  <c r="D67" i="5"/>
  <c r="B67" i="5"/>
  <c r="F66" i="5"/>
  <c r="D66" i="5"/>
  <c r="B66" i="5"/>
  <c r="F65" i="5"/>
  <c r="D65" i="5"/>
  <c r="B65" i="5"/>
  <c r="F64" i="5"/>
  <c r="B64" i="5"/>
  <c r="D64" i="5" s="1"/>
  <c r="F63" i="5"/>
  <c r="B63" i="5"/>
  <c r="D63" i="5" s="1"/>
  <c r="F62" i="5"/>
  <c r="B62" i="5"/>
  <c r="D62" i="5" s="1"/>
  <c r="F61" i="5"/>
  <c r="B61" i="5"/>
  <c r="D61" i="5" s="1"/>
  <c r="F60" i="5"/>
  <c r="D60" i="5"/>
  <c r="B60" i="5"/>
  <c r="F59" i="5"/>
  <c r="D59" i="5"/>
  <c r="B59" i="5"/>
  <c r="F58" i="5"/>
  <c r="D58" i="5"/>
  <c r="B58" i="5"/>
  <c r="F57" i="5"/>
  <c r="D57" i="5"/>
  <c r="B57" i="5"/>
  <c r="F56" i="5"/>
  <c r="B56" i="5"/>
  <c r="D56" i="5" s="1"/>
  <c r="F55" i="5"/>
  <c r="B55" i="5"/>
  <c r="D55" i="5" s="1"/>
  <c r="F54" i="5"/>
  <c r="B54" i="5"/>
  <c r="D54" i="5" s="1"/>
  <c r="F53" i="5"/>
  <c r="B53" i="5"/>
  <c r="D53" i="5" s="1"/>
  <c r="F52" i="5"/>
  <c r="D52" i="5"/>
  <c r="B52" i="5"/>
  <c r="F51" i="5"/>
  <c r="D51" i="5"/>
  <c r="B51" i="5"/>
  <c r="F50" i="5"/>
  <c r="D50" i="5"/>
  <c r="B50" i="5"/>
  <c r="F49" i="5"/>
  <c r="D49" i="5"/>
  <c r="B49" i="5"/>
  <c r="F48" i="5"/>
  <c r="B48" i="5"/>
  <c r="D48" i="5" s="1"/>
  <c r="F47" i="5"/>
  <c r="B47" i="5"/>
  <c r="D47" i="5" s="1"/>
  <c r="F46" i="5"/>
  <c r="B46" i="5"/>
  <c r="D46" i="5" s="1"/>
  <c r="F45" i="5"/>
  <c r="B45" i="5"/>
  <c r="C52" i="5" s="1"/>
  <c r="E52" i="5" s="1"/>
  <c r="G52" i="5" s="1"/>
  <c r="F44" i="5"/>
  <c r="D44" i="5"/>
  <c r="C44" i="5"/>
  <c r="E44" i="5" s="1"/>
  <c r="G44" i="5" s="1"/>
  <c r="B44" i="5"/>
  <c r="F43" i="5"/>
  <c r="D43" i="5"/>
  <c r="B43" i="5"/>
  <c r="F42" i="5"/>
  <c r="D42" i="5"/>
  <c r="B42" i="5"/>
  <c r="F41" i="5"/>
  <c r="D41" i="5"/>
  <c r="B41" i="5"/>
  <c r="F40" i="5"/>
  <c r="B40" i="5"/>
  <c r="D40" i="5" s="1"/>
  <c r="F39" i="5"/>
  <c r="B39" i="5"/>
  <c r="D39" i="5" s="1"/>
  <c r="F38" i="5"/>
  <c r="C38" i="5"/>
  <c r="B38" i="5"/>
  <c r="C66" i="5" s="1"/>
  <c r="E66" i="5" s="1"/>
  <c r="G66" i="5" s="1"/>
  <c r="A16" i="5"/>
  <c r="A15" i="5"/>
  <c r="A10" i="5"/>
  <c r="F7" i="5"/>
  <c r="F6" i="5"/>
  <c r="E3" i="5"/>
  <c r="C66" i="8" l="1"/>
  <c r="E66" i="8" s="1"/>
  <c r="G66" i="8" s="1"/>
  <c r="C60" i="8"/>
  <c r="E60" i="8" s="1"/>
  <c r="G60" i="8" s="1"/>
  <c r="H60" i="8" s="1"/>
  <c r="C44" i="8"/>
  <c r="C43" i="8"/>
  <c r="E43" i="8" s="1"/>
  <c r="G43" i="8" s="1"/>
  <c r="I43" i="8" s="1"/>
  <c r="J43" i="8" s="1"/>
  <c r="I60" i="8"/>
  <c r="J60" i="8" s="1"/>
  <c r="C51" i="8"/>
  <c r="E51" i="8" s="1"/>
  <c r="G51" i="8" s="1"/>
  <c r="D44" i="8"/>
  <c r="E44" i="8" s="1"/>
  <c r="G44" i="8" s="1"/>
  <c r="C46" i="8"/>
  <c r="E46" i="8" s="1"/>
  <c r="G46" i="8" s="1"/>
  <c r="C54" i="8"/>
  <c r="E54" i="8" s="1"/>
  <c r="G54" i="8" s="1"/>
  <c r="C62" i="8"/>
  <c r="E62" i="8" s="1"/>
  <c r="G62" i="8" s="1"/>
  <c r="A17" i="8"/>
  <c r="D38" i="8"/>
  <c r="E38" i="8" s="1"/>
  <c r="C39" i="8"/>
  <c r="E39" i="8" s="1"/>
  <c r="G39" i="8" s="1"/>
  <c r="C47" i="8"/>
  <c r="E47" i="8" s="1"/>
  <c r="G47" i="8" s="1"/>
  <c r="C55" i="8"/>
  <c r="E55" i="8" s="1"/>
  <c r="G55" i="8" s="1"/>
  <c r="C63" i="8"/>
  <c r="E63" i="8" s="1"/>
  <c r="G63" i="8" s="1"/>
  <c r="C45" i="8"/>
  <c r="E45" i="8" s="1"/>
  <c r="G45" i="8" s="1"/>
  <c r="C61" i="8"/>
  <c r="E61" i="8" s="1"/>
  <c r="G61" i="8" s="1"/>
  <c r="C40" i="8"/>
  <c r="E40" i="8" s="1"/>
  <c r="G40" i="8" s="1"/>
  <c r="C48" i="8"/>
  <c r="E48" i="8" s="1"/>
  <c r="G48" i="8" s="1"/>
  <c r="C56" i="8"/>
  <c r="E56" i="8" s="1"/>
  <c r="G56" i="8" s="1"/>
  <c r="C64" i="8"/>
  <c r="E64" i="8" s="1"/>
  <c r="G64" i="8" s="1"/>
  <c r="C59" i="8"/>
  <c r="E59" i="8" s="1"/>
  <c r="G59" i="8" s="1"/>
  <c r="C67" i="8"/>
  <c r="E67" i="8" s="1"/>
  <c r="G67" i="8" s="1"/>
  <c r="C53" i="8"/>
  <c r="E53" i="8" s="1"/>
  <c r="G53" i="8" s="1"/>
  <c r="C41" i="8"/>
  <c r="E41" i="8" s="1"/>
  <c r="G41" i="8" s="1"/>
  <c r="C49" i="8"/>
  <c r="E49" i="8" s="1"/>
  <c r="G49" i="8" s="1"/>
  <c r="C57" i="8"/>
  <c r="E57" i="8" s="1"/>
  <c r="G57" i="8" s="1"/>
  <c r="C65" i="8"/>
  <c r="E65" i="8" s="1"/>
  <c r="G65" i="8" s="1"/>
  <c r="C52" i="8"/>
  <c r="E52" i="8" s="1"/>
  <c r="G52" i="8" s="1"/>
  <c r="C42" i="8"/>
  <c r="E42" i="8" s="1"/>
  <c r="G42" i="8" s="1"/>
  <c r="C50" i="8"/>
  <c r="E50" i="8" s="1"/>
  <c r="G50" i="8" s="1"/>
  <c r="C58" i="8"/>
  <c r="E58" i="8" s="1"/>
  <c r="G58" i="8" s="1"/>
  <c r="D38" i="7"/>
  <c r="E38" i="7" s="1"/>
  <c r="G38" i="7" s="1"/>
  <c r="I38" i="7" s="1"/>
  <c r="J38" i="7" s="1"/>
  <c r="C42" i="7"/>
  <c r="C44" i="7"/>
  <c r="E44" i="7" s="1"/>
  <c r="G44" i="7" s="1"/>
  <c r="H44" i="7" s="1"/>
  <c r="C60" i="7"/>
  <c r="E60" i="7" s="1"/>
  <c r="G60" i="7" s="1"/>
  <c r="I60" i="7" s="1"/>
  <c r="J60" i="7" s="1"/>
  <c r="C66" i="7"/>
  <c r="E66" i="7" s="1"/>
  <c r="G66" i="7" s="1"/>
  <c r="I66" i="7" s="1"/>
  <c r="J66" i="7" s="1"/>
  <c r="C43" i="7"/>
  <c r="E43" i="7" s="1"/>
  <c r="G43" i="7" s="1"/>
  <c r="H43" i="7" s="1"/>
  <c r="E42" i="7"/>
  <c r="G42" i="7" s="1"/>
  <c r="I42" i="7" s="1"/>
  <c r="J42" i="7" s="1"/>
  <c r="A18" i="7"/>
  <c r="C51" i="7"/>
  <c r="E51" i="7" s="1"/>
  <c r="G51" i="7" s="1"/>
  <c r="C59" i="7"/>
  <c r="E59" i="7" s="1"/>
  <c r="G59" i="7" s="1"/>
  <c r="C67" i="7"/>
  <c r="E67" i="7" s="1"/>
  <c r="G67" i="7" s="1"/>
  <c r="C45" i="7"/>
  <c r="C53" i="7"/>
  <c r="E53" i="7" s="1"/>
  <c r="G53" i="7" s="1"/>
  <c r="C61" i="7"/>
  <c r="E61" i="7" s="1"/>
  <c r="G61" i="7" s="1"/>
  <c r="D45" i="7"/>
  <c r="C46" i="7"/>
  <c r="E46" i="7" s="1"/>
  <c r="G46" i="7" s="1"/>
  <c r="C54" i="7"/>
  <c r="E54" i="7" s="1"/>
  <c r="G54" i="7" s="1"/>
  <c r="C62" i="7"/>
  <c r="E62" i="7" s="1"/>
  <c r="G62" i="7" s="1"/>
  <c r="C47" i="7"/>
  <c r="E47" i="7" s="1"/>
  <c r="G47" i="7" s="1"/>
  <c r="C55" i="7"/>
  <c r="E55" i="7" s="1"/>
  <c r="G55" i="7" s="1"/>
  <c r="C63" i="7"/>
  <c r="E63" i="7" s="1"/>
  <c r="G63" i="7" s="1"/>
  <c r="D39" i="7"/>
  <c r="E39" i="7" s="1"/>
  <c r="G39" i="7" s="1"/>
  <c r="C40" i="7"/>
  <c r="E40" i="7" s="1"/>
  <c r="C48" i="7"/>
  <c r="E48" i="7" s="1"/>
  <c r="G48" i="7" s="1"/>
  <c r="C56" i="7"/>
  <c r="E56" i="7" s="1"/>
  <c r="G56" i="7" s="1"/>
  <c r="C64" i="7"/>
  <c r="E64" i="7" s="1"/>
  <c r="G64" i="7" s="1"/>
  <c r="C41" i="7"/>
  <c r="E41" i="7" s="1"/>
  <c r="G41" i="7" s="1"/>
  <c r="C49" i="7"/>
  <c r="E49" i="7" s="1"/>
  <c r="G49" i="7" s="1"/>
  <c r="C57" i="7"/>
  <c r="E57" i="7" s="1"/>
  <c r="G57" i="7" s="1"/>
  <c r="C65" i="7"/>
  <c r="E65" i="7" s="1"/>
  <c r="G65" i="7" s="1"/>
  <c r="C52" i="7"/>
  <c r="E52" i="7" s="1"/>
  <c r="G52" i="7" s="1"/>
  <c r="C50" i="7"/>
  <c r="E50" i="7" s="1"/>
  <c r="G50" i="7" s="1"/>
  <c r="C58" i="7"/>
  <c r="E58" i="7" s="1"/>
  <c r="G58" i="7" s="1"/>
  <c r="C66" i="6"/>
  <c r="E66" i="6" s="1"/>
  <c r="G66" i="6" s="1"/>
  <c r="I66" i="6" s="1"/>
  <c r="J66" i="6" s="1"/>
  <c r="A18" i="6"/>
  <c r="C45" i="6"/>
  <c r="E45" i="6" s="1"/>
  <c r="G45" i="6" s="1"/>
  <c r="C43" i="6"/>
  <c r="E43" i="6" s="1"/>
  <c r="G43" i="6" s="1"/>
  <c r="C51" i="6"/>
  <c r="E51" i="6" s="1"/>
  <c r="G51" i="6" s="1"/>
  <c r="C59" i="6"/>
  <c r="E59" i="6" s="1"/>
  <c r="G59" i="6" s="1"/>
  <c r="C67" i="6"/>
  <c r="E67" i="6" s="1"/>
  <c r="G67" i="6" s="1"/>
  <c r="C44" i="6"/>
  <c r="E44" i="6" s="1"/>
  <c r="G44" i="6" s="1"/>
  <c r="C52" i="6"/>
  <c r="E52" i="6" s="1"/>
  <c r="G52" i="6" s="1"/>
  <c r="C60" i="6"/>
  <c r="E60" i="6" s="1"/>
  <c r="G60" i="6" s="1"/>
  <c r="C46" i="6"/>
  <c r="E46" i="6" s="1"/>
  <c r="G46" i="6" s="1"/>
  <c r="C54" i="6"/>
  <c r="E54" i="6" s="1"/>
  <c r="G54" i="6" s="1"/>
  <c r="C62" i="6"/>
  <c r="E62" i="6" s="1"/>
  <c r="G62" i="6" s="1"/>
  <c r="C53" i="6"/>
  <c r="E53" i="6" s="1"/>
  <c r="G53" i="6" s="1"/>
  <c r="C61" i="6"/>
  <c r="E61" i="6" s="1"/>
  <c r="G61" i="6" s="1"/>
  <c r="D38" i="6"/>
  <c r="E38" i="6" s="1"/>
  <c r="C39" i="6"/>
  <c r="E39" i="6" s="1"/>
  <c r="G39" i="6" s="1"/>
  <c r="C47" i="6"/>
  <c r="E47" i="6" s="1"/>
  <c r="G47" i="6" s="1"/>
  <c r="C55" i="6"/>
  <c r="E55" i="6" s="1"/>
  <c r="G55" i="6" s="1"/>
  <c r="C63" i="6"/>
  <c r="E63" i="6" s="1"/>
  <c r="G63" i="6" s="1"/>
  <c r="C40" i="6"/>
  <c r="E40" i="6" s="1"/>
  <c r="G40" i="6" s="1"/>
  <c r="C48" i="6"/>
  <c r="E48" i="6" s="1"/>
  <c r="G48" i="6" s="1"/>
  <c r="C56" i="6"/>
  <c r="E56" i="6" s="1"/>
  <c r="G56" i="6" s="1"/>
  <c r="C64" i="6"/>
  <c r="E64" i="6" s="1"/>
  <c r="G64" i="6" s="1"/>
  <c r="C41" i="6"/>
  <c r="E41" i="6" s="1"/>
  <c r="G41" i="6" s="1"/>
  <c r="C49" i="6"/>
  <c r="E49" i="6" s="1"/>
  <c r="G49" i="6" s="1"/>
  <c r="C57" i="6"/>
  <c r="E57" i="6" s="1"/>
  <c r="G57" i="6" s="1"/>
  <c r="C65" i="6"/>
  <c r="E65" i="6" s="1"/>
  <c r="G65" i="6" s="1"/>
  <c r="C42" i="6"/>
  <c r="E42" i="6" s="1"/>
  <c r="G42" i="6" s="1"/>
  <c r="C50" i="6"/>
  <c r="E50" i="6" s="1"/>
  <c r="G50" i="6" s="1"/>
  <c r="C58" i="6"/>
  <c r="E58" i="6" s="1"/>
  <c r="G58" i="6" s="1"/>
  <c r="I44" i="5"/>
  <c r="J44" i="5" s="1"/>
  <c r="H44" i="5"/>
  <c r="H66" i="5"/>
  <c r="I66" i="5"/>
  <c r="J66" i="5" s="1"/>
  <c r="E38" i="5"/>
  <c r="G38" i="5" s="1"/>
  <c r="I52" i="5"/>
  <c r="J52" i="5" s="1"/>
  <c r="H52" i="5"/>
  <c r="D45" i="5"/>
  <c r="C62" i="5"/>
  <c r="E62" i="5" s="1"/>
  <c r="G62" i="5" s="1"/>
  <c r="C43" i="5"/>
  <c r="E43" i="5" s="1"/>
  <c r="G43" i="5" s="1"/>
  <c r="C51" i="5"/>
  <c r="E51" i="5" s="1"/>
  <c r="G51" i="5" s="1"/>
  <c r="C59" i="5"/>
  <c r="E59" i="5" s="1"/>
  <c r="G59" i="5" s="1"/>
  <c r="C67" i="5"/>
  <c r="E67" i="5" s="1"/>
  <c r="G67" i="5" s="1"/>
  <c r="C45" i="5"/>
  <c r="E45" i="5" s="1"/>
  <c r="G45" i="5" s="1"/>
  <c r="C53" i="5"/>
  <c r="E53" i="5" s="1"/>
  <c r="G53" i="5" s="1"/>
  <c r="C46" i="5"/>
  <c r="E46" i="5" s="1"/>
  <c r="G46" i="5" s="1"/>
  <c r="C54" i="5"/>
  <c r="E54" i="5" s="1"/>
  <c r="G54" i="5" s="1"/>
  <c r="A17" i="5"/>
  <c r="D38" i="5"/>
  <c r="C39" i="5"/>
  <c r="E39" i="5" s="1"/>
  <c r="C63" i="5"/>
  <c r="E63" i="5" s="1"/>
  <c r="G63" i="5" s="1"/>
  <c r="C40" i="5"/>
  <c r="E40" i="5" s="1"/>
  <c r="G40" i="5" s="1"/>
  <c r="C48" i="5"/>
  <c r="E48" i="5" s="1"/>
  <c r="G48" i="5" s="1"/>
  <c r="C56" i="5"/>
  <c r="E56" i="5" s="1"/>
  <c r="G56" i="5" s="1"/>
  <c r="C64" i="5"/>
  <c r="E64" i="5" s="1"/>
  <c r="G64" i="5" s="1"/>
  <c r="C61" i="5"/>
  <c r="E61" i="5" s="1"/>
  <c r="G61" i="5" s="1"/>
  <c r="C47" i="5"/>
  <c r="E47" i="5" s="1"/>
  <c r="G47" i="5" s="1"/>
  <c r="C55" i="5"/>
  <c r="E55" i="5" s="1"/>
  <c r="G55" i="5" s="1"/>
  <c r="C41" i="5"/>
  <c r="E41" i="5" s="1"/>
  <c r="G41" i="5" s="1"/>
  <c r="C49" i="5"/>
  <c r="E49" i="5" s="1"/>
  <c r="G49" i="5" s="1"/>
  <c r="C57" i="5"/>
  <c r="E57" i="5" s="1"/>
  <c r="G57" i="5" s="1"/>
  <c r="C65" i="5"/>
  <c r="E65" i="5" s="1"/>
  <c r="G65" i="5" s="1"/>
  <c r="C60" i="5"/>
  <c r="E60" i="5" s="1"/>
  <c r="G60" i="5" s="1"/>
  <c r="C42" i="5"/>
  <c r="E42" i="5" s="1"/>
  <c r="G42" i="5" s="1"/>
  <c r="C50" i="5"/>
  <c r="E50" i="5" s="1"/>
  <c r="G50" i="5" s="1"/>
  <c r="C58" i="5"/>
  <c r="E58" i="5" s="1"/>
  <c r="G58" i="5" s="1"/>
  <c r="F7" i="4"/>
  <c r="F6" i="4"/>
  <c r="I66" i="8" l="1"/>
  <c r="J66" i="8" s="1"/>
  <c r="H66" i="8"/>
  <c r="H43" i="8"/>
  <c r="H49" i="8"/>
  <c r="I49" i="8"/>
  <c r="J49" i="8" s="1"/>
  <c r="I54" i="8"/>
  <c r="J54" i="8" s="1"/>
  <c r="H54" i="8"/>
  <c r="I44" i="8"/>
  <c r="J44" i="8" s="1"/>
  <c r="H44" i="8"/>
  <c r="H41" i="8"/>
  <c r="I41" i="8"/>
  <c r="J41" i="8" s="1"/>
  <c r="I67" i="8"/>
  <c r="J67" i="8" s="1"/>
  <c r="H67" i="8"/>
  <c r="I59" i="8"/>
  <c r="J59" i="8" s="1"/>
  <c r="H59" i="8"/>
  <c r="H55" i="8"/>
  <c r="I55" i="8"/>
  <c r="J55" i="8" s="1"/>
  <c r="A18" i="8"/>
  <c r="H61" i="8"/>
  <c r="I61" i="8"/>
  <c r="J61" i="8" s="1"/>
  <c r="H53" i="8"/>
  <c r="I53" i="8"/>
  <c r="J53" i="8" s="1"/>
  <c r="I63" i="8"/>
  <c r="J63" i="8" s="1"/>
  <c r="H63" i="8"/>
  <c r="I42" i="8"/>
  <c r="J42" i="8" s="1"/>
  <c r="H42" i="8"/>
  <c r="I52" i="8"/>
  <c r="J52" i="8" s="1"/>
  <c r="H52" i="8"/>
  <c r="H64" i="8"/>
  <c r="I64" i="8"/>
  <c r="J64" i="8" s="1"/>
  <c r="I47" i="8"/>
  <c r="J47" i="8" s="1"/>
  <c r="H47" i="8"/>
  <c r="I51" i="8"/>
  <c r="J51" i="8" s="1"/>
  <c r="H51" i="8"/>
  <c r="I40" i="8"/>
  <c r="J40" i="8" s="1"/>
  <c r="H40" i="8"/>
  <c r="I62" i="8"/>
  <c r="J62" i="8" s="1"/>
  <c r="H62" i="8"/>
  <c r="H45" i="8"/>
  <c r="I45" i="8"/>
  <c r="J45" i="8" s="1"/>
  <c r="H46" i="8"/>
  <c r="I46" i="8"/>
  <c r="J46" i="8" s="1"/>
  <c r="H65" i="8"/>
  <c r="I65" i="8"/>
  <c r="J65" i="8" s="1"/>
  <c r="H56" i="8"/>
  <c r="I56" i="8"/>
  <c r="J56" i="8" s="1"/>
  <c r="I39" i="8"/>
  <c r="J39" i="8" s="1"/>
  <c r="H39" i="8"/>
  <c r="I58" i="8"/>
  <c r="J58" i="8" s="1"/>
  <c r="H58" i="8"/>
  <c r="I50" i="8"/>
  <c r="J50" i="8" s="1"/>
  <c r="H50" i="8"/>
  <c r="G38" i="8"/>
  <c r="E8" i="8"/>
  <c r="B17" i="8" s="1"/>
  <c r="B14" i="8"/>
  <c r="C14" i="8" s="1"/>
  <c r="I57" i="8"/>
  <c r="J57" i="8" s="1"/>
  <c r="H57" i="8"/>
  <c r="I48" i="8"/>
  <c r="J48" i="8" s="1"/>
  <c r="H48" i="8"/>
  <c r="H66" i="7"/>
  <c r="H38" i="7"/>
  <c r="H42" i="7"/>
  <c r="I43" i="7"/>
  <c r="J43" i="7" s="1"/>
  <c r="I44" i="7"/>
  <c r="J44" i="7" s="1"/>
  <c r="H60" i="7"/>
  <c r="I58" i="7"/>
  <c r="J58" i="7" s="1"/>
  <c r="H58" i="7"/>
  <c r="I50" i="7"/>
  <c r="J50" i="7" s="1"/>
  <c r="H50" i="7"/>
  <c r="I48" i="7"/>
  <c r="J48" i="7" s="1"/>
  <c r="H48" i="7"/>
  <c r="I46" i="7"/>
  <c r="J46" i="7" s="1"/>
  <c r="H46" i="7"/>
  <c r="I51" i="7"/>
  <c r="J51" i="7" s="1"/>
  <c r="H51" i="7"/>
  <c r="I54" i="7"/>
  <c r="J54" i="7" s="1"/>
  <c r="H54" i="7"/>
  <c r="I52" i="7"/>
  <c r="J52" i="7" s="1"/>
  <c r="H52" i="7"/>
  <c r="I65" i="7"/>
  <c r="J65" i="7" s="1"/>
  <c r="H65" i="7"/>
  <c r="H61" i="7"/>
  <c r="I61" i="7"/>
  <c r="J61" i="7" s="1"/>
  <c r="I59" i="7"/>
  <c r="J59" i="7" s="1"/>
  <c r="H59" i="7"/>
  <c r="I57" i="7"/>
  <c r="J57" i="7" s="1"/>
  <c r="H57" i="7"/>
  <c r="H63" i="7"/>
  <c r="I63" i="7"/>
  <c r="J63" i="7" s="1"/>
  <c r="H53" i="7"/>
  <c r="I53" i="7"/>
  <c r="J53" i="7" s="1"/>
  <c r="I56" i="7"/>
  <c r="J56" i="7" s="1"/>
  <c r="H56" i="7"/>
  <c r="E8" i="7"/>
  <c r="G40" i="7"/>
  <c r="B14" i="7"/>
  <c r="C14" i="7" s="1"/>
  <c r="I49" i="7"/>
  <c r="J49" i="7" s="1"/>
  <c r="H49" i="7"/>
  <c r="I41" i="7"/>
  <c r="J41" i="7" s="1"/>
  <c r="H41" i="7"/>
  <c r="I47" i="7"/>
  <c r="J47" i="7" s="1"/>
  <c r="H47" i="7"/>
  <c r="H39" i="7"/>
  <c r="I39" i="7"/>
  <c r="J39" i="7" s="1"/>
  <c r="H55" i="7"/>
  <c r="I55" i="7"/>
  <c r="J55" i="7" s="1"/>
  <c r="E45" i="7"/>
  <c r="G45" i="7" s="1"/>
  <c r="I64" i="7"/>
  <c r="J64" i="7" s="1"/>
  <c r="H64" i="7"/>
  <c r="I62" i="7"/>
  <c r="J62" i="7" s="1"/>
  <c r="H62" i="7"/>
  <c r="I67" i="7"/>
  <c r="J67" i="7" s="1"/>
  <c r="H67" i="7"/>
  <c r="A19" i="7"/>
  <c r="H66" i="6"/>
  <c r="I62" i="6"/>
  <c r="J62" i="6" s="1"/>
  <c r="H62" i="6"/>
  <c r="I57" i="6"/>
  <c r="J57" i="6" s="1"/>
  <c r="H57" i="6"/>
  <c r="H45" i="6"/>
  <c r="I45" i="6"/>
  <c r="J45" i="6" s="1"/>
  <c r="I51" i="6"/>
  <c r="J51" i="6" s="1"/>
  <c r="H51" i="6"/>
  <c r="I55" i="6"/>
  <c r="J55" i="6" s="1"/>
  <c r="H55" i="6"/>
  <c r="I60" i="6"/>
  <c r="J60" i="6" s="1"/>
  <c r="H60" i="6"/>
  <c r="I65" i="6"/>
  <c r="J65" i="6" s="1"/>
  <c r="H65" i="6"/>
  <c r="I46" i="6"/>
  <c r="J46" i="6" s="1"/>
  <c r="H46" i="6"/>
  <c r="I41" i="6"/>
  <c r="J41" i="6" s="1"/>
  <c r="H41" i="6"/>
  <c r="I39" i="6"/>
  <c r="J39" i="6" s="1"/>
  <c r="H39" i="6"/>
  <c r="I52" i="6"/>
  <c r="J52" i="6" s="1"/>
  <c r="H52" i="6"/>
  <c r="I63" i="6"/>
  <c r="J63" i="6" s="1"/>
  <c r="H63" i="6"/>
  <c r="I64" i="6"/>
  <c r="J64" i="6" s="1"/>
  <c r="H64" i="6"/>
  <c r="G38" i="6"/>
  <c r="B14" i="6"/>
  <c r="C14" i="6" s="1"/>
  <c r="E8" i="6"/>
  <c r="B18" i="6" s="1"/>
  <c r="I44" i="6"/>
  <c r="J44" i="6" s="1"/>
  <c r="H44" i="6"/>
  <c r="I42" i="6"/>
  <c r="J42" i="6" s="1"/>
  <c r="H42" i="6"/>
  <c r="I54" i="6"/>
  <c r="J54" i="6" s="1"/>
  <c r="H54" i="6"/>
  <c r="I47" i="6"/>
  <c r="J47" i="6" s="1"/>
  <c r="H47" i="6"/>
  <c r="I58" i="6"/>
  <c r="J58" i="6" s="1"/>
  <c r="H58" i="6"/>
  <c r="H56" i="6"/>
  <c r="I56" i="6"/>
  <c r="J56" i="6" s="1"/>
  <c r="H61" i="6"/>
  <c r="I61" i="6"/>
  <c r="J61" i="6" s="1"/>
  <c r="I67" i="6"/>
  <c r="J67" i="6" s="1"/>
  <c r="H67" i="6"/>
  <c r="A19" i="6"/>
  <c r="I40" i="6"/>
  <c r="J40" i="6" s="1"/>
  <c r="H40" i="6"/>
  <c r="I43" i="6"/>
  <c r="J43" i="6" s="1"/>
  <c r="H43" i="6"/>
  <c r="I49" i="6"/>
  <c r="J49" i="6" s="1"/>
  <c r="H49" i="6"/>
  <c r="I50" i="6"/>
  <c r="J50" i="6" s="1"/>
  <c r="H50" i="6"/>
  <c r="H48" i="6"/>
  <c r="I48" i="6"/>
  <c r="J48" i="6" s="1"/>
  <c r="H53" i="6"/>
  <c r="I53" i="6"/>
  <c r="J53" i="6" s="1"/>
  <c r="I59" i="6"/>
  <c r="J59" i="6" s="1"/>
  <c r="H59" i="6"/>
  <c r="H57" i="5"/>
  <c r="I57" i="5"/>
  <c r="J57" i="5" s="1"/>
  <c r="H53" i="5"/>
  <c r="I53" i="5"/>
  <c r="J53" i="5" s="1"/>
  <c r="I48" i="5"/>
  <c r="J48" i="5" s="1"/>
  <c r="H48" i="5"/>
  <c r="H45" i="5"/>
  <c r="I45" i="5"/>
  <c r="J45" i="5" s="1"/>
  <c r="H58" i="5"/>
  <c r="I58" i="5"/>
  <c r="J58" i="5" s="1"/>
  <c r="H55" i="5"/>
  <c r="I55" i="5"/>
  <c r="J55" i="5" s="1"/>
  <c r="B14" i="5"/>
  <c r="C14" i="5" s="1"/>
  <c r="E8" i="5"/>
  <c r="G39" i="5"/>
  <c r="I59" i="5"/>
  <c r="J59" i="5" s="1"/>
  <c r="H59" i="5"/>
  <c r="I49" i="5"/>
  <c r="J49" i="5" s="1"/>
  <c r="H49" i="5"/>
  <c r="I41" i="5"/>
  <c r="J41" i="5" s="1"/>
  <c r="H41" i="5"/>
  <c r="I38" i="5"/>
  <c r="J38" i="5" s="1"/>
  <c r="H38" i="5"/>
  <c r="H50" i="5"/>
  <c r="I50" i="5"/>
  <c r="J50" i="5" s="1"/>
  <c r="I47" i="5"/>
  <c r="J47" i="5" s="1"/>
  <c r="H47" i="5"/>
  <c r="I51" i="5"/>
  <c r="J51" i="5" s="1"/>
  <c r="H51" i="5"/>
  <c r="I67" i="5"/>
  <c r="J67" i="5" s="1"/>
  <c r="H67" i="5"/>
  <c r="H61" i="5"/>
  <c r="I61" i="5"/>
  <c r="J61" i="5" s="1"/>
  <c r="A18" i="5"/>
  <c r="I60" i="5"/>
  <c r="J60" i="5" s="1"/>
  <c r="H60" i="5"/>
  <c r="I54" i="5"/>
  <c r="J54" i="5" s="1"/>
  <c r="H54" i="5"/>
  <c r="I62" i="5"/>
  <c r="J62" i="5" s="1"/>
  <c r="H62" i="5"/>
  <c r="H40" i="5"/>
  <c r="I40" i="5"/>
  <c r="J40" i="5" s="1"/>
  <c r="I63" i="5"/>
  <c r="J63" i="5" s="1"/>
  <c r="H63" i="5"/>
  <c r="H42" i="5"/>
  <c r="I42" i="5"/>
  <c r="J42" i="5" s="1"/>
  <c r="I43" i="5"/>
  <c r="J43" i="5" s="1"/>
  <c r="H43" i="5"/>
  <c r="H64" i="5"/>
  <c r="I64" i="5"/>
  <c r="J64" i="5" s="1"/>
  <c r="H65" i="5"/>
  <c r="I65" i="5"/>
  <c r="J65" i="5" s="1"/>
  <c r="H56" i="5"/>
  <c r="I56" i="5"/>
  <c r="J56" i="5" s="1"/>
  <c r="I46" i="5"/>
  <c r="J46" i="5" s="1"/>
  <c r="H46" i="5"/>
  <c r="E3" i="4"/>
  <c r="B38" i="4"/>
  <c r="C39" i="4" s="1"/>
  <c r="B39" i="4"/>
  <c r="B40" i="4"/>
  <c r="D40" i="4" s="1"/>
  <c r="B41" i="4"/>
  <c r="D41" i="4" s="1"/>
  <c r="B42" i="4"/>
  <c r="D42" i="4" s="1"/>
  <c r="F42" i="4"/>
  <c r="F38" i="4"/>
  <c r="F41" i="4"/>
  <c r="B43" i="4"/>
  <c r="D43" i="4" s="1"/>
  <c r="B44" i="4"/>
  <c r="D44" i="4" s="1"/>
  <c r="B45" i="4"/>
  <c r="D45" i="4" s="1"/>
  <c r="B46" i="4"/>
  <c r="D46" i="4" s="1"/>
  <c r="B47" i="4"/>
  <c r="D47" i="4" s="1"/>
  <c r="F47" i="4"/>
  <c r="F40" i="4"/>
  <c r="F43" i="4"/>
  <c r="F39" i="4"/>
  <c r="C38" i="4"/>
  <c r="B48" i="4"/>
  <c r="D48" i="4" s="1"/>
  <c r="B49" i="4"/>
  <c r="D49" i="4" s="1"/>
  <c r="B50" i="4"/>
  <c r="D50" i="4" s="1"/>
  <c r="B51" i="4"/>
  <c r="D51" i="4" s="1"/>
  <c r="B52" i="4"/>
  <c r="D52" i="4" s="1"/>
  <c r="B53" i="4"/>
  <c r="D53" i="4" s="1"/>
  <c r="B54" i="4"/>
  <c r="D54" i="4" s="1"/>
  <c r="B55" i="4"/>
  <c r="D55" i="4" s="1"/>
  <c r="B56" i="4"/>
  <c r="D56" i="4" s="1"/>
  <c r="B57" i="4"/>
  <c r="D57" i="4" s="1"/>
  <c r="B58" i="4"/>
  <c r="D58" i="4" s="1"/>
  <c r="B59" i="4"/>
  <c r="D59" i="4" s="1"/>
  <c r="F59" i="4"/>
  <c r="A10" i="4"/>
  <c r="A15" i="4"/>
  <c r="F44" i="4"/>
  <c r="F45" i="4"/>
  <c r="F46" i="4"/>
  <c r="F48" i="4"/>
  <c r="F49" i="4"/>
  <c r="F50" i="4"/>
  <c r="F51" i="4"/>
  <c r="F52" i="4"/>
  <c r="F53" i="4"/>
  <c r="F54" i="4"/>
  <c r="F55" i="4"/>
  <c r="F56" i="4"/>
  <c r="F57" i="4"/>
  <c r="F58" i="4"/>
  <c r="B60" i="4"/>
  <c r="D60" i="4" s="1"/>
  <c r="F60" i="4"/>
  <c r="B61" i="4"/>
  <c r="D61" i="4" s="1"/>
  <c r="F61" i="4"/>
  <c r="B62" i="4"/>
  <c r="D62" i="4" s="1"/>
  <c r="F62" i="4"/>
  <c r="B63" i="4"/>
  <c r="D63" i="4" s="1"/>
  <c r="F63" i="4"/>
  <c r="B64" i="4"/>
  <c r="D64" i="4" s="1"/>
  <c r="F64" i="4"/>
  <c r="B65" i="4"/>
  <c r="D65" i="4" s="1"/>
  <c r="F65" i="4"/>
  <c r="B66" i="4"/>
  <c r="D66" i="4" s="1"/>
  <c r="F66" i="4"/>
  <c r="B67" i="4"/>
  <c r="D67" i="4" s="1"/>
  <c r="F67" i="4"/>
  <c r="A16" i="4"/>
  <c r="B16" i="8" l="1"/>
  <c r="B15" i="8"/>
  <c r="I38" i="8"/>
  <c r="J38" i="8" s="1"/>
  <c r="H38" i="8"/>
  <c r="E4" i="8"/>
  <c r="C15" i="8"/>
  <c r="C16" i="8" s="1"/>
  <c r="C17" i="8" s="1"/>
  <c r="A19" i="8"/>
  <c r="B18" i="8"/>
  <c r="I40" i="7"/>
  <c r="J40" i="7" s="1"/>
  <c r="H40" i="7"/>
  <c r="E4" i="7"/>
  <c r="B15" i="7"/>
  <c r="C15" i="7" s="1"/>
  <c r="B17" i="7"/>
  <c r="B16" i="7"/>
  <c r="B18" i="7"/>
  <c r="H45" i="7"/>
  <c r="I45" i="7"/>
  <c r="J45" i="7" s="1"/>
  <c r="A20" i="7"/>
  <c r="B19" i="7"/>
  <c r="A20" i="6"/>
  <c r="B19" i="6"/>
  <c r="B16" i="6"/>
  <c r="B15" i="6"/>
  <c r="C15" i="6" s="1"/>
  <c r="B17" i="6"/>
  <c r="E4" i="6"/>
  <c r="I38" i="6"/>
  <c r="J38" i="6" s="1"/>
  <c r="H38" i="6"/>
  <c r="B15" i="5"/>
  <c r="B16" i="5"/>
  <c r="E4" i="5"/>
  <c r="I39" i="5"/>
  <c r="J39" i="5" s="1"/>
  <c r="H39" i="5"/>
  <c r="C15" i="5"/>
  <c r="C16" i="5" s="1"/>
  <c r="B17" i="5"/>
  <c r="B18" i="5"/>
  <c r="A19" i="5"/>
  <c r="D38" i="4"/>
  <c r="E38" i="4" s="1"/>
  <c r="G38" i="4" s="1"/>
  <c r="C48" i="4"/>
  <c r="E48" i="4" s="1"/>
  <c r="G48" i="4" s="1"/>
  <c r="H48" i="4" s="1"/>
  <c r="C56" i="4"/>
  <c r="E56" i="4" s="1"/>
  <c r="G56" i="4" s="1"/>
  <c r="H56" i="4" s="1"/>
  <c r="A17" i="4"/>
  <c r="A18" i="4" s="1"/>
  <c r="C43" i="4"/>
  <c r="E43" i="4" s="1"/>
  <c r="G43" i="4" s="1"/>
  <c r="H43" i="4" s="1"/>
  <c r="C52" i="4"/>
  <c r="E52" i="4" s="1"/>
  <c r="G52" i="4" s="1"/>
  <c r="C64" i="4"/>
  <c r="E64" i="4" s="1"/>
  <c r="G64" i="4" s="1"/>
  <c r="H64" i="4" s="1"/>
  <c r="C57" i="4"/>
  <c r="E57" i="4" s="1"/>
  <c r="G57" i="4" s="1"/>
  <c r="I57" i="4" s="1"/>
  <c r="J57" i="4" s="1"/>
  <c r="C53" i="4"/>
  <c r="E53" i="4" s="1"/>
  <c r="G53" i="4" s="1"/>
  <c r="I53" i="4" s="1"/>
  <c r="J53" i="4" s="1"/>
  <c r="C49" i="4"/>
  <c r="E49" i="4" s="1"/>
  <c r="G49" i="4" s="1"/>
  <c r="I49" i="4" s="1"/>
  <c r="J49" i="4" s="1"/>
  <c r="C65" i="4"/>
  <c r="E65" i="4" s="1"/>
  <c r="G65" i="4" s="1"/>
  <c r="I65" i="4" s="1"/>
  <c r="J65" i="4" s="1"/>
  <c r="C59" i="4"/>
  <c r="E59" i="4" s="1"/>
  <c r="G59" i="4" s="1"/>
  <c r="C67" i="4"/>
  <c r="E67" i="4" s="1"/>
  <c r="G67" i="4" s="1"/>
  <c r="C63" i="4"/>
  <c r="E63" i="4" s="1"/>
  <c r="G63" i="4" s="1"/>
  <c r="C58" i="4"/>
  <c r="E58" i="4" s="1"/>
  <c r="G58" i="4" s="1"/>
  <c r="C55" i="4"/>
  <c r="E55" i="4" s="1"/>
  <c r="G55" i="4" s="1"/>
  <c r="C54" i="4"/>
  <c r="E54" i="4" s="1"/>
  <c r="G54" i="4" s="1"/>
  <c r="C51" i="4"/>
  <c r="E51" i="4" s="1"/>
  <c r="G51" i="4" s="1"/>
  <c r="C50" i="4"/>
  <c r="E50" i="4" s="1"/>
  <c r="G50" i="4" s="1"/>
  <c r="C45" i="4"/>
  <c r="E45" i="4" s="1"/>
  <c r="G45" i="4" s="1"/>
  <c r="C42" i="4"/>
  <c r="E42" i="4" s="1"/>
  <c r="G42" i="4" s="1"/>
  <c r="C41" i="4"/>
  <c r="E41" i="4" s="1"/>
  <c r="G41" i="4" s="1"/>
  <c r="C47" i="4"/>
  <c r="E47" i="4" s="1"/>
  <c r="G47" i="4" s="1"/>
  <c r="C40" i="4"/>
  <c r="E40" i="4" s="1"/>
  <c r="D39" i="4"/>
  <c r="E39" i="4" s="1"/>
  <c r="G39" i="4" s="1"/>
  <c r="C44" i="4"/>
  <c r="E44" i="4" s="1"/>
  <c r="G44" i="4" s="1"/>
  <c r="C46" i="4"/>
  <c r="E46" i="4" s="1"/>
  <c r="G46" i="4" s="1"/>
  <c r="C60" i="4"/>
  <c r="E60" i="4" s="1"/>
  <c r="G60" i="4" s="1"/>
  <c r="C61" i="4"/>
  <c r="E61" i="4" s="1"/>
  <c r="G61" i="4" s="1"/>
  <c r="C62" i="4"/>
  <c r="E62" i="4" s="1"/>
  <c r="G62" i="4" s="1"/>
  <c r="C66" i="4"/>
  <c r="E66" i="4" s="1"/>
  <c r="G66" i="4" s="1"/>
  <c r="E6" i="8" l="1"/>
  <c r="E5" i="8"/>
  <c r="A20" i="8"/>
  <c r="B19" i="8"/>
  <c r="C18" i="8"/>
  <c r="C16" i="7"/>
  <c r="C17" i="7" s="1"/>
  <c r="C18" i="7" s="1"/>
  <c r="C19" i="7" s="1"/>
  <c r="E6" i="7"/>
  <c r="E7" i="7" s="1"/>
  <c r="E5" i="7"/>
  <c r="G12" i="7" s="1"/>
  <c r="E12" i="7" s="1"/>
  <c r="B20" i="7"/>
  <c r="A21" i="7"/>
  <c r="C16" i="6"/>
  <c r="C17" i="6" s="1"/>
  <c r="C18" i="6" s="1"/>
  <c r="C19" i="6" s="1"/>
  <c r="E6" i="6"/>
  <c r="E7" i="6" s="1"/>
  <c r="E5" i="6"/>
  <c r="G12" i="6" s="1"/>
  <c r="E12" i="6" s="1"/>
  <c r="B20" i="6"/>
  <c r="A21" i="6"/>
  <c r="E6" i="5"/>
  <c r="E5" i="5"/>
  <c r="C17" i="5"/>
  <c r="C18" i="5" s="1"/>
  <c r="B19" i="5"/>
  <c r="A20" i="5"/>
  <c r="G40" i="4"/>
  <c r="E4" i="4" s="1"/>
  <c r="E8" i="4"/>
  <c r="B15" i="4" s="1"/>
  <c r="I43" i="4"/>
  <c r="J43" i="4" s="1"/>
  <c r="H53" i="4"/>
  <c r="H49" i="4"/>
  <c r="H57" i="4"/>
  <c r="H52" i="4"/>
  <c r="I52" i="4"/>
  <c r="J52" i="4" s="1"/>
  <c r="B14" i="4"/>
  <c r="C14" i="4" s="1"/>
  <c r="I64" i="4"/>
  <c r="J64" i="4" s="1"/>
  <c r="I48" i="4"/>
  <c r="J48" i="4" s="1"/>
  <c r="I56" i="4"/>
  <c r="J56" i="4" s="1"/>
  <c r="H65" i="4"/>
  <c r="A19" i="4"/>
  <c r="I62" i="4"/>
  <c r="J62" i="4" s="1"/>
  <c r="H62" i="4"/>
  <c r="I60" i="4"/>
  <c r="J60" i="4" s="1"/>
  <c r="H60" i="4"/>
  <c r="I44" i="4"/>
  <c r="J44" i="4" s="1"/>
  <c r="H44" i="4"/>
  <c r="I41" i="4"/>
  <c r="J41" i="4" s="1"/>
  <c r="H41" i="4"/>
  <c r="H38" i="4"/>
  <c r="I38" i="4"/>
  <c r="J38" i="4" s="1"/>
  <c r="H51" i="4"/>
  <c r="I51" i="4"/>
  <c r="J51" i="4" s="1"/>
  <c r="H54" i="4"/>
  <c r="I54" i="4"/>
  <c r="J54" i="4" s="1"/>
  <c r="H63" i="4"/>
  <c r="I63" i="4"/>
  <c r="J63" i="4" s="1"/>
  <c r="H59" i="4"/>
  <c r="I59" i="4"/>
  <c r="J59" i="4" s="1"/>
  <c r="I66" i="4"/>
  <c r="J66" i="4" s="1"/>
  <c r="H66" i="4"/>
  <c r="I61" i="4"/>
  <c r="J61" i="4" s="1"/>
  <c r="H61" i="4"/>
  <c r="H46" i="4"/>
  <c r="I46" i="4"/>
  <c r="J46" i="4" s="1"/>
  <c r="H39" i="4"/>
  <c r="I39" i="4"/>
  <c r="J39" i="4" s="1"/>
  <c r="H47" i="4"/>
  <c r="I47" i="4"/>
  <c r="J47" i="4" s="1"/>
  <c r="I42" i="4"/>
  <c r="J42" i="4" s="1"/>
  <c r="H42" i="4"/>
  <c r="I45" i="4"/>
  <c r="J45" i="4" s="1"/>
  <c r="H45" i="4"/>
  <c r="H50" i="4"/>
  <c r="I50" i="4"/>
  <c r="J50" i="4" s="1"/>
  <c r="H55" i="4"/>
  <c r="I55" i="4"/>
  <c r="J55" i="4" s="1"/>
  <c r="H58" i="4"/>
  <c r="I58" i="4"/>
  <c r="J58" i="4" s="1"/>
  <c r="I67" i="4"/>
  <c r="J67" i="4" s="1"/>
  <c r="H67" i="4"/>
  <c r="E7" i="8" l="1"/>
  <c r="G7" i="8" s="1"/>
  <c r="G6" i="8"/>
  <c r="C19" i="8"/>
  <c r="B20" i="8"/>
  <c r="A21" i="8"/>
  <c r="B21" i="7"/>
  <c r="A22" i="7"/>
  <c r="C20" i="7"/>
  <c r="A22" i="6"/>
  <c r="B21" i="6"/>
  <c r="C20" i="6"/>
  <c r="B20" i="5"/>
  <c r="A21" i="5"/>
  <c r="C19" i="5"/>
  <c r="C20" i="5" s="1"/>
  <c r="G6" i="5"/>
  <c r="E7" i="5"/>
  <c r="G7" i="5" s="1"/>
  <c r="I40" i="4"/>
  <c r="J40" i="4" s="1"/>
  <c r="H40" i="4"/>
  <c r="E5" i="4"/>
  <c r="E6" i="4"/>
  <c r="B17" i="4"/>
  <c r="B16" i="4"/>
  <c r="B18" i="4"/>
  <c r="B19" i="4"/>
  <c r="C15" i="4"/>
  <c r="A20" i="4"/>
  <c r="B21" i="8" l="1"/>
  <c r="A22" i="8"/>
  <c r="C20" i="8"/>
  <c r="C21" i="7"/>
  <c r="A23" i="7"/>
  <c r="B22" i="7"/>
  <c r="C21" i="6"/>
  <c r="A23" i="6"/>
  <c r="B22" i="6"/>
  <c r="B21" i="5"/>
  <c r="C21" i="5" s="1"/>
  <c r="A22" i="5"/>
  <c r="E7" i="4"/>
  <c r="C16" i="4"/>
  <c r="C17" i="4" s="1"/>
  <c r="C18" i="4" s="1"/>
  <c r="C19" i="4" s="1"/>
  <c r="A21" i="4"/>
  <c r="B20" i="4"/>
  <c r="C21" i="8" l="1"/>
  <c r="A23" i="8"/>
  <c r="B22" i="8"/>
  <c r="C22" i="7"/>
  <c r="B23" i="7"/>
  <c r="A24" i="7"/>
  <c r="B23" i="6"/>
  <c r="A24" i="6"/>
  <c r="C22" i="6"/>
  <c r="A23" i="5"/>
  <c r="B22" i="5"/>
  <c r="C22" i="5" s="1"/>
  <c r="C20" i="4"/>
  <c r="A22" i="4"/>
  <c r="B21" i="4"/>
  <c r="C22" i="8" l="1"/>
  <c r="B23" i="8"/>
  <c r="C23" i="8" s="1"/>
  <c r="A24" i="8"/>
  <c r="C23" i="7"/>
  <c r="A25" i="7"/>
  <c r="B24" i="7"/>
  <c r="C24" i="7" s="1"/>
  <c r="C23" i="6"/>
  <c r="A25" i="6"/>
  <c r="B24" i="6"/>
  <c r="B23" i="5"/>
  <c r="C23" i="5" s="1"/>
  <c r="A24" i="5"/>
  <c r="C21" i="4"/>
  <c r="A23" i="4"/>
  <c r="B22" i="4"/>
  <c r="B24" i="8" l="1"/>
  <c r="C24" i="8" s="1"/>
  <c r="A25" i="8"/>
  <c r="A26" i="7"/>
  <c r="B25" i="7"/>
  <c r="C25" i="7" s="1"/>
  <c r="A26" i="6"/>
  <c r="B25" i="6"/>
  <c r="C24" i="6"/>
  <c r="B24" i="5"/>
  <c r="C24" i="5" s="1"/>
  <c r="A25" i="5"/>
  <c r="C22" i="4"/>
  <c r="A24" i="4"/>
  <c r="B23" i="4"/>
  <c r="A26" i="8" l="1"/>
  <c r="B25" i="8"/>
  <c r="C25" i="8" s="1"/>
  <c r="A27" i="7"/>
  <c r="B26" i="7"/>
  <c r="C26" i="7" s="1"/>
  <c r="C25" i="6"/>
  <c r="B26" i="6"/>
  <c r="A27" i="6"/>
  <c r="A26" i="5"/>
  <c r="B25" i="5"/>
  <c r="C25" i="5" s="1"/>
  <c r="C23" i="4"/>
  <c r="A25" i="4"/>
  <c r="B24" i="4"/>
  <c r="B26" i="8" l="1"/>
  <c r="C26" i="8" s="1"/>
  <c r="A27" i="8"/>
  <c r="A28" i="7"/>
  <c r="B27" i="7"/>
  <c r="C27" i="7" s="1"/>
  <c r="C26" i="6"/>
  <c r="A28" i="6"/>
  <c r="B27" i="6"/>
  <c r="A27" i="5"/>
  <c r="B26" i="5"/>
  <c r="C26" i="5" s="1"/>
  <c r="C24" i="4"/>
  <c r="A26" i="4"/>
  <c r="B25" i="4"/>
  <c r="B27" i="8" l="1"/>
  <c r="C27" i="8" s="1"/>
  <c r="A28" i="8"/>
  <c r="B28" i="7"/>
  <c r="C28" i="7" s="1"/>
  <c r="A29" i="7"/>
  <c r="C27" i="6"/>
  <c r="B28" i="6"/>
  <c r="A29" i="6"/>
  <c r="B27" i="5"/>
  <c r="C27" i="5" s="1"/>
  <c r="A28" i="5"/>
  <c r="C25" i="4"/>
  <c r="A27" i="4"/>
  <c r="B26" i="4"/>
  <c r="B28" i="8" l="1"/>
  <c r="C28" i="8" s="1"/>
  <c r="A29" i="8"/>
  <c r="B29" i="7"/>
  <c r="C29" i="7" s="1"/>
  <c r="A30" i="7"/>
  <c r="C28" i="6"/>
  <c r="A30" i="6"/>
  <c r="B29" i="6"/>
  <c r="B28" i="5"/>
  <c r="C28" i="5" s="1"/>
  <c r="A29" i="5"/>
  <c r="C26" i="4"/>
  <c r="A28" i="4"/>
  <c r="B27" i="4"/>
  <c r="A30" i="8" l="1"/>
  <c r="B29" i="8"/>
  <c r="C29" i="8" s="1"/>
  <c r="A31" i="7"/>
  <c r="B30" i="7"/>
  <c r="C30" i="7" s="1"/>
  <c r="C29" i="6"/>
  <c r="A31" i="6"/>
  <c r="B30" i="6"/>
  <c r="B29" i="5"/>
  <c r="C29" i="5" s="1"/>
  <c r="A30" i="5"/>
  <c r="C27" i="4"/>
  <c r="A29" i="4"/>
  <c r="B28" i="4"/>
  <c r="A31" i="8" l="1"/>
  <c r="B30" i="8"/>
  <c r="C30" i="8" s="1"/>
  <c r="B31" i="7"/>
  <c r="C31" i="7" s="1"/>
  <c r="A32" i="7"/>
  <c r="C30" i="6"/>
  <c r="B31" i="6"/>
  <c r="C31" i="6" s="1"/>
  <c r="A32" i="6"/>
  <c r="A31" i="5"/>
  <c r="B30" i="5"/>
  <c r="C30" i="5" s="1"/>
  <c r="C28" i="4"/>
  <c r="A30" i="4"/>
  <c r="B29" i="4"/>
  <c r="B31" i="8" l="1"/>
  <c r="C31" i="8" s="1"/>
  <c r="A32" i="8"/>
  <c r="A33" i="7"/>
  <c r="B32" i="7"/>
  <c r="C32" i="7" s="1"/>
  <c r="A33" i="6"/>
  <c r="B32" i="6"/>
  <c r="C32" i="6" s="1"/>
  <c r="B31" i="5"/>
  <c r="C31" i="5" s="1"/>
  <c r="A32" i="5"/>
  <c r="C29" i="4"/>
  <c r="A31" i="4"/>
  <c r="B30" i="4"/>
  <c r="A33" i="8" l="1"/>
  <c r="B32" i="8"/>
  <c r="C32" i="8" s="1"/>
  <c r="A34" i="7"/>
  <c r="B34" i="7" s="1"/>
  <c r="B33" i="7"/>
  <c r="C33" i="7" s="1"/>
  <c r="A34" i="6"/>
  <c r="B34" i="6" s="1"/>
  <c r="B33" i="6"/>
  <c r="C33" i="6" s="1"/>
  <c r="A33" i="5"/>
  <c r="B32" i="5"/>
  <c r="C32" i="5" s="1"/>
  <c r="C30" i="4"/>
  <c r="A32" i="4"/>
  <c r="B31" i="4"/>
  <c r="A34" i="8" l="1"/>
  <c r="B34" i="8" s="1"/>
  <c r="B33" i="8"/>
  <c r="C33" i="8" s="1"/>
  <c r="C34" i="7"/>
  <c r="C34" i="6"/>
  <c r="A34" i="5"/>
  <c r="B34" i="5" s="1"/>
  <c r="B33" i="5"/>
  <c r="C33" i="5" s="1"/>
  <c r="C34" i="5" s="1"/>
  <c r="C31" i="4"/>
  <c r="A33" i="4"/>
  <c r="B32" i="4"/>
  <c r="C34" i="8" l="1"/>
  <c r="C32" i="4"/>
  <c r="A34" i="4"/>
  <c r="B33" i="4"/>
  <c r="C33" i="4" l="1"/>
  <c r="B34" i="4"/>
  <c r="C34" i="4" l="1"/>
</calcChain>
</file>

<file path=xl/comments1.xml><?xml version="1.0" encoding="utf-8"?>
<comments xmlns="http://schemas.openxmlformats.org/spreadsheetml/2006/main">
  <authors>
    <author>Windows User</author>
  </authors>
  <commentList>
    <comment ref="B13" authorId="0" shapeId="0">
      <text>
        <r>
          <rPr>
            <b/>
            <sz val="9"/>
            <color indexed="81"/>
            <rFont val="Tahoma"/>
            <family val="2"/>
          </rPr>
          <t>Probability of EXACTLY x number in the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</rPr>
          <t>Probability of LESS THAN (&lt;=) X Number in the SYSTEM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B13" authorId="0" shapeId="0">
      <text>
        <r>
          <rPr>
            <b/>
            <sz val="9"/>
            <color indexed="81"/>
            <rFont val="Tahoma"/>
            <family val="2"/>
          </rPr>
          <t>Probability of EXACTLY x number in the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</rPr>
          <t>Probability of LESS THAN (&lt;=) X Number in the SYSTEM</t>
        </r>
      </text>
    </comment>
  </commentList>
</comments>
</file>

<file path=xl/comments3.xml><?xml version="1.0" encoding="utf-8"?>
<comments xmlns="http://schemas.openxmlformats.org/spreadsheetml/2006/main">
  <authors>
    <author>Windows User</author>
  </authors>
  <commentList>
    <comment ref="B13" authorId="0" shapeId="0">
      <text>
        <r>
          <rPr>
            <b/>
            <sz val="9"/>
            <color indexed="81"/>
            <rFont val="Tahoma"/>
            <family val="2"/>
          </rPr>
          <t>Probability of EXACTLY x number in the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</rPr>
          <t>Probability of LESS THAN (&lt;=) X Number in the SYSTEM</t>
        </r>
      </text>
    </comment>
  </commentList>
</comments>
</file>

<file path=xl/comments4.xml><?xml version="1.0" encoding="utf-8"?>
<comments xmlns="http://schemas.openxmlformats.org/spreadsheetml/2006/main">
  <authors>
    <author>Windows User</author>
  </authors>
  <commentList>
    <comment ref="B13" authorId="0" shapeId="0">
      <text>
        <r>
          <rPr>
            <b/>
            <sz val="9"/>
            <color indexed="81"/>
            <rFont val="Tahoma"/>
            <family val="2"/>
          </rPr>
          <t>Probability of EXACTLY x number in the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</rPr>
          <t>Probability of LESS THAN (&lt;=) X Number in the SYSTEM</t>
        </r>
      </text>
    </comment>
  </commentList>
</comments>
</file>

<file path=xl/comments5.xml><?xml version="1.0" encoding="utf-8"?>
<comments xmlns="http://schemas.openxmlformats.org/spreadsheetml/2006/main">
  <authors>
    <author>Windows User</author>
  </authors>
  <commentList>
    <comment ref="B13" authorId="0" shapeId="0">
      <text>
        <r>
          <rPr>
            <b/>
            <sz val="9"/>
            <color indexed="81"/>
            <rFont val="Tahoma"/>
            <family val="2"/>
          </rPr>
          <t>Probability of EXACTLY x number in the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</rPr>
          <t>Probability of LESS THAN (&lt;=) X Number in the SYSTEM</t>
        </r>
      </text>
    </comment>
  </commentList>
</comments>
</file>

<file path=xl/sharedStrings.xml><?xml version="1.0" encoding="utf-8"?>
<sst xmlns="http://schemas.openxmlformats.org/spreadsheetml/2006/main" count="212" uniqueCount="47">
  <si>
    <t>Input Data</t>
  </si>
  <si>
    <t>Operating Characteristics</t>
  </si>
  <si>
    <t>Number of servers (s)</t>
  </si>
  <si>
    <t>Average number of customers in the system (L)</t>
  </si>
  <si>
    <t>Average time in the system (W)</t>
  </si>
  <si>
    <t>Probabilities</t>
  </si>
  <si>
    <t>Computations</t>
  </si>
  <si>
    <t>n or s</t>
  </si>
  <si>
    <t>(lam/mu)^n/n!</t>
  </si>
  <si>
    <t>Cumsum(n-1)</t>
  </si>
  <si>
    <t>term2</t>
  </si>
  <si>
    <t>P0(s)</t>
  </si>
  <si>
    <t>Rho(s)</t>
  </si>
  <si>
    <t>Lq(s)</t>
  </si>
  <si>
    <t>L(s)</t>
  </si>
  <si>
    <t>Wq(s)</t>
  </si>
  <si>
    <t>W(S)</t>
  </si>
  <si>
    <r>
      <t>Arrival rate (</t>
    </r>
    <r>
      <rPr>
        <sz val="10"/>
        <rFont val="Symbol"/>
        <family val="1"/>
        <charset val="2"/>
      </rPr>
      <t>l</t>
    </r>
    <r>
      <rPr>
        <sz val="10"/>
        <rFont val="Arial"/>
        <family val="2"/>
      </rPr>
      <t>)</t>
    </r>
  </si>
  <si>
    <r>
      <t>Average server utilization (</t>
    </r>
    <r>
      <rPr>
        <sz val="10"/>
        <rFont val="Symbol"/>
        <family val="1"/>
        <charset val="2"/>
      </rPr>
      <t>r</t>
    </r>
    <r>
      <rPr>
        <sz val="10"/>
        <rFont val="Arial"/>
        <family val="2"/>
      </rPr>
      <t>)</t>
    </r>
  </si>
  <si>
    <r>
      <t>Service rate (</t>
    </r>
    <r>
      <rPr>
        <sz val="10"/>
        <rFont val="Symbol"/>
        <family val="1"/>
        <charset val="2"/>
      </rPr>
      <t>m</t>
    </r>
    <r>
      <rPr>
        <sz val="10"/>
        <rFont val="Arial"/>
        <family val="2"/>
      </rPr>
      <t>)</t>
    </r>
  </si>
  <si>
    <r>
      <t>Average number of customers in the queue (L</t>
    </r>
    <r>
      <rPr>
        <vertAlign val="subscript"/>
        <sz val="10"/>
        <rFont val="Arial"/>
        <family val="2"/>
      </rPr>
      <t>q</t>
    </r>
    <r>
      <rPr>
        <sz val="10"/>
        <rFont val="Arial"/>
        <family val="2"/>
      </rPr>
      <t>)</t>
    </r>
  </si>
  <si>
    <r>
      <t>Average waiting time in the queue (W</t>
    </r>
    <r>
      <rPr>
        <vertAlign val="subscript"/>
        <sz val="10"/>
        <rFont val="Arial"/>
        <family val="2"/>
      </rPr>
      <t>q</t>
    </r>
    <r>
      <rPr>
        <sz val="10"/>
        <rFont val="Arial"/>
        <family val="2"/>
      </rPr>
      <t>)</t>
    </r>
  </si>
  <si>
    <r>
      <t>Probability (% of time) system is empty (P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)</t>
    </r>
  </si>
  <si>
    <t>Cum. Prob</t>
  </si>
  <si>
    <t>Prob</t>
  </si>
  <si>
    <t>per time</t>
  </si>
  <si>
    <t>nmbr</t>
  </si>
  <si>
    <t>Cost of Service</t>
  </si>
  <si>
    <t>Cost of Waiting</t>
  </si>
  <si>
    <t>%</t>
  </si>
  <si>
    <t>in queue</t>
  </si>
  <si>
    <t>in system</t>
  </si>
  <si>
    <t>empty</t>
  </si>
  <si>
    <t>per</t>
  </si>
  <si>
    <t>Hour</t>
  </si>
  <si>
    <t>Template MMs</t>
  </si>
  <si>
    <t>Number In System</t>
  </si>
  <si>
    <t>minutes</t>
  </si>
  <si>
    <t>day</t>
  </si>
  <si>
    <t>hour</t>
  </si>
  <si>
    <t>Servers, s</t>
  </si>
  <si>
    <t>Total Cost</t>
  </si>
  <si>
    <t>Cs</t>
  </si>
  <si>
    <t>Cw</t>
  </si>
  <si>
    <t>Cs = $30/hr*s</t>
  </si>
  <si>
    <t>Cw = $600/hr * L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</si>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</sst>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0"/>
    <numFmt numFmtId="165" formatCode="0.0000"/>
    <numFmt numFmtId="166" formatCode="0.000"/>
    <numFmt numFmtId="168" formatCode="0.0%"/>
  </numFmts>
  <fonts count="17" x14ac:knownFonts="1">
    <font>
      <sz val="10"/>
      <name val="Arial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b/>
      <sz val="14"/>
      <color indexed="16"/>
      <name val="Arial"/>
      <family val="2"/>
    </font>
    <font>
      <sz val="10"/>
      <name val="Arial"/>
      <family val="2"/>
    </font>
    <font>
      <b/>
      <sz val="10"/>
      <color indexed="21"/>
      <name val="Arial"/>
      <family val="2"/>
    </font>
    <font>
      <b/>
      <sz val="10"/>
      <color indexed="20"/>
      <name val="Arial"/>
      <family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medium">
        <color indexed="21"/>
      </left>
      <right/>
      <top style="medium">
        <color indexed="21"/>
      </top>
      <bottom/>
      <diagonal/>
    </border>
    <border>
      <left style="thin">
        <color indexed="64"/>
      </left>
      <right style="medium">
        <color indexed="21"/>
      </right>
      <top style="medium">
        <color indexed="21"/>
      </top>
      <bottom style="thin">
        <color indexed="64"/>
      </bottom>
      <diagonal/>
    </border>
    <border>
      <left style="medium">
        <color indexed="20"/>
      </left>
      <right/>
      <top style="medium">
        <color indexed="20"/>
      </top>
      <bottom/>
      <diagonal/>
    </border>
    <border>
      <left style="medium">
        <color indexed="21"/>
      </left>
      <right/>
      <top/>
      <bottom/>
      <diagonal/>
    </border>
    <border>
      <left style="thin">
        <color indexed="64"/>
      </left>
      <right style="medium">
        <color indexed="21"/>
      </right>
      <top style="thin">
        <color indexed="64"/>
      </top>
      <bottom style="thin">
        <color indexed="64"/>
      </bottom>
      <diagonal/>
    </border>
    <border>
      <left style="medium">
        <color indexed="20"/>
      </left>
      <right/>
      <top/>
      <bottom/>
      <diagonal/>
    </border>
    <border>
      <left/>
      <right style="medium">
        <color indexed="20"/>
      </right>
      <top/>
      <bottom/>
      <diagonal/>
    </border>
    <border>
      <left style="medium">
        <color indexed="21"/>
      </left>
      <right/>
      <top/>
      <bottom style="medium">
        <color indexed="21"/>
      </bottom>
      <diagonal/>
    </border>
    <border>
      <left style="medium">
        <color indexed="20"/>
      </left>
      <right/>
      <top/>
      <bottom style="medium">
        <color indexed="20"/>
      </bottom>
      <diagonal/>
    </border>
    <border>
      <left/>
      <right style="medium">
        <color indexed="20"/>
      </right>
      <top/>
      <bottom style="medium">
        <color indexed="20"/>
      </bottom>
      <diagonal/>
    </border>
    <border>
      <left/>
      <right/>
      <top style="medium">
        <color indexed="20"/>
      </top>
      <bottom/>
      <diagonal/>
    </border>
    <border>
      <left/>
      <right style="medium">
        <color indexed="20"/>
      </right>
      <top style="medium">
        <color indexed="20"/>
      </top>
      <bottom/>
      <diagonal/>
    </border>
    <border>
      <left/>
      <right/>
      <top/>
      <bottom style="medium">
        <color indexed="20"/>
      </bottom>
      <diagonal/>
    </border>
    <border>
      <left style="thin">
        <color indexed="64"/>
      </left>
      <right style="medium">
        <color indexed="21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4">
    <xf numFmtId="0" fontId="0" fillId="0" borderId="0"/>
    <xf numFmtId="0" fontId="1" fillId="0" borderId="0">
      <protection locked="0"/>
    </xf>
    <xf numFmtId="0" fontId="1" fillId="0" borderId="0">
      <protection locked="0"/>
    </xf>
    <xf numFmtId="0" fontId="2" fillId="0" borderId="0">
      <protection locked="0"/>
    </xf>
    <xf numFmtId="0" fontId="1" fillId="0" borderId="0">
      <protection locked="0"/>
    </xf>
    <xf numFmtId="0" fontId="1" fillId="0" borderId="0">
      <protection locked="0"/>
    </xf>
    <xf numFmtId="0" fontId="1" fillId="0" borderId="0">
      <protection locked="0"/>
    </xf>
    <xf numFmtId="0" fontId="2" fillId="0" borderId="0">
      <protection locked="0"/>
    </xf>
    <xf numFmtId="9" fontId="10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45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1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6" xfId="0" applyFont="1" applyBorder="1"/>
    <xf numFmtId="0" fontId="4" fillId="0" borderId="8" xfId="0" applyFont="1" applyBorder="1"/>
    <xf numFmtId="0" fontId="4" fillId="0" borderId="9" xfId="0" applyFont="1" applyBorder="1"/>
    <xf numFmtId="0" fontId="9" fillId="0" borderId="0" xfId="0" applyFo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165" fontId="4" fillId="2" borderId="0" xfId="0" applyNumberFormat="1" applyFont="1" applyFill="1" applyBorder="1" applyAlignment="1">
      <alignment horizontal="right"/>
    </xf>
    <xf numFmtId="0" fontId="4" fillId="0" borderId="9" xfId="0" applyFont="1" applyBorder="1" applyAlignment="1">
      <alignment horizontal="center"/>
    </xf>
    <xf numFmtId="165" fontId="4" fillId="2" borderId="13" xfId="0" applyNumberFormat="1" applyFont="1" applyFill="1" applyBorder="1" applyAlignment="1">
      <alignment horizontal="right"/>
    </xf>
    <xf numFmtId="164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 wrapText="1"/>
    </xf>
    <xf numFmtId="0" fontId="4" fillId="0" borderId="0" xfId="0" applyFont="1" applyFill="1" applyBorder="1"/>
    <xf numFmtId="0" fontId="11" fillId="3" borderId="2" xfId="0" applyNumberFormat="1" applyFont="1" applyFill="1" applyBorder="1" applyAlignment="1">
      <alignment horizontal="center"/>
    </xf>
    <xf numFmtId="0" fontId="11" fillId="3" borderId="5" xfId="0" applyNumberFormat="1" applyFont="1" applyFill="1" applyBorder="1" applyAlignment="1">
      <alignment horizontal="center"/>
    </xf>
    <xf numFmtId="165" fontId="4" fillId="2" borderId="7" xfId="0" applyNumberFormat="1" applyFont="1" applyFill="1" applyBorder="1" applyAlignment="1">
      <alignment horizontal="center"/>
    </xf>
    <xf numFmtId="165" fontId="4" fillId="2" borderId="10" xfId="0" applyNumberFormat="1" applyFont="1" applyFill="1" applyBorder="1" applyAlignment="1">
      <alignment horizontal="center"/>
    </xf>
    <xf numFmtId="0" fontId="11" fillId="3" borderId="14" xfId="0" applyNumberFormat="1" applyFont="1" applyFill="1" applyBorder="1" applyAlignment="1">
      <alignment horizontal="center"/>
    </xf>
    <xf numFmtId="0" fontId="3" fillId="5" borderId="0" xfId="0" applyFont="1" applyFill="1" applyAlignment="1"/>
    <xf numFmtId="0" fontId="4" fillId="5" borderId="0" xfId="0" applyFont="1" applyFill="1"/>
    <xf numFmtId="0" fontId="14" fillId="0" borderId="0" xfId="0" applyFont="1"/>
    <xf numFmtId="0" fontId="14" fillId="4" borderId="15" xfId="0" applyFont="1" applyFill="1" applyBorder="1" applyAlignment="1">
      <alignment horizontal="center"/>
    </xf>
    <xf numFmtId="166" fontId="11" fillId="2" borderId="7" xfId="0" applyNumberFormat="1" applyFont="1" applyFill="1" applyBorder="1" applyAlignment="1">
      <alignment horizontal="center"/>
    </xf>
    <xf numFmtId="166" fontId="11" fillId="2" borderId="10" xfId="0" applyNumberFormat="1" applyFont="1" applyFill="1" applyBorder="1" applyAlignment="1">
      <alignment horizontal="center"/>
    </xf>
    <xf numFmtId="168" fontId="11" fillId="2" borderId="12" xfId="8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66" fontId="16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4" fontId="4" fillId="0" borderId="0" xfId="9" applyFont="1" applyAlignment="1">
      <alignment horizontal="center" vertical="center" wrapText="1"/>
    </xf>
    <xf numFmtId="44" fontId="4" fillId="0" borderId="0" xfId="9" applyFont="1" applyAlignment="1">
      <alignment horizontal="center" vertical="center"/>
    </xf>
    <xf numFmtId="0" fontId="4" fillId="6" borderId="0" xfId="0" applyFont="1" applyFill="1"/>
    <xf numFmtId="44" fontId="4" fillId="6" borderId="0" xfId="0" applyNumberFormat="1" applyFont="1" applyFill="1"/>
  </cellXfs>
  <cellStyles count="14">
    <cellStyle name="Comma 2" xfId="12"/>
    <cellStyle name="Currency" xfId="9" builtinId="4"/>
    <cellStyle name="Currency 2" xfId="13"/>
    <cellStyle name="F2" xfId="1"/>
    <cellStyle name="F3" xfId="2"/>
    <cellStyle name="F4" xfId="3"/>
    <cellStyle name="F5" xfId="4"/>
    <cellStyle name="F6" xfId="5"/>
    <cellStyle name="F7" xfId="6"/>
    <cellStyle name="F8" xfId="7"/>
    <cellStyle name="Normal" xfId="0" builtinId="0"/>
    <cellStyle name="Normal 2" xfId="10"/>
    <cellStyle name="Percent" xfId="8" builtinId="5"/>
    <cellStyle name="Percent 2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PostOffice!$E$11</c:f>
              <c:strCache>
                <c:ptCount val="1"/>
                <c:pt idx="0">
                  <c:v>Total Cost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PostOffice!$D$12:$D$19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PostOffice!$E$12:$E$19</c:f>
              <c:numCache>
                <c:formatCode>_("$"* #,##0.00_);_("$"* \(#,##0.00\);_("$"* "-"??_);_(@_)</c:formatCode>
                <c:ptCount val="8"/>
                <c:pt idx="0">
                  <c:v>2372.1561999644191</c:v>
                </c:pt>
                <c:pt idx="1">
                  <c:v>1628.1829626521192</c:v>
                </c:pt>
                <c:pt idx="2">
                  <c:v>1525.0672470289039</c:v>
                </c:pt>
                <c:pt idx="3">
                  <c:v>1523.4653060136598</c:v>
                </c:pt>
                <c:pt idx="4">
                  <c:v>1545.6846910875979</c:v>
                </c:pt>
                <c:pt idx="5">
                  <c:v>1573.8440023212352</c:v>
                </c:pt>
                <c:pt idx="6">
                  <c:v>1603.4364249594942</c:v>
                </c:pt>
                <c:pt idx="7">
                  <c:v>1633.3526636595045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DB-4487-A81A-485518C4232A}"/>
            </c:ext>
          </c:extLst>
        </c:ser>
        <c:ser>
          <c:idx val="1"/>
          <c:order val="1"/>
          <c:tx>
            <c:strRef>
              <c:f>PostOffice!$F$11</c:f>
              <c:strCache>
                <c:ptCount val="1"/>
                <c:pt idx="0">
                  <c:v>Cs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PostOffice!$D$12:$D$19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PostOffice!$F$12:$F$19</c:f>
              <c:numCache>
                <c:formatCode>_("$"* #,##0.00_);_("$"* \(#,##0.00\);_("$"* "-"??_);_(@_)</c:formatCode>
                <c:ptCount val="8"/>
                <c:pt idx="0">
                  <c:v>90</c:v>
                </c:pt>
                <c:pt idx="1">
                  <c:v>120</c:v>
                </c:pt>
                <c:pt idx="2">
                  <c:v>150</c:v>
                </c:pt>
                <c:pt idx="3">
                  <c:v>180</c:v>
                </c:pt>
                <c:pt idx="4">
                  <c:v>210</c:v>
                </c:pt>
                <c:pt idx="5">
                  <c:v>240</c:v>
                </c:pt>
                <c:pt idx="6">
                  <c:v>270</c:v>
                </c:pt>
                <c:pt idx="7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DB-4487-A81A-485518C4232A}"/>
            </c:ext>
          </c:extLst>
        </c:ser>
        <c:ser>
          <c:idx val="2"/>
          <c:order val="2"/>
          <c:tx>
            <c:strRef>
              <c:f>PostOffice!$G$11</c:f>
              <c:strCache>
                <c:ptCount val="1"/>
                <c:pt idx="0">
                  <c:v>Cw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PostOffice!$D$12:$D$19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PostOffice!$G$12:$G$19</c:f>
              <c:numCache>
                <c:formatCode>_("$"* #,##0.00_);_("$"* \(#,##0.00\);_("$"* "-"??_);_(@_)</c:formatCode>
                <c:ptCount val="8"/>
                <c:pt idx="0">
                  <c:v>2282.1561999644191</c:v>
                </c:pt>
                <c:pt idx="1">
                  <c:v>1508.1829626521192</c:v>
                </c:pt>
                <c:pt idx="2">
                  <c:v>1375.0672470289039</c:v>
                </c:pt>
                <c:pt idx="3">
                  <c:v>1343.4653060136598</c:v>
                </c:pt>
                <c:pt idx="4">
                  <c:v>1335.6846910875979</c:v>
                </c:pt>
                <c:pt idx="5">
                  <c:v>1333.8440023212352</c:v>
                </c:pt>
                <c:pt idx="6">
                  <c:v>1333.4364249594942</c:v>
                </c:pt>
                <c:pt idx="7">
                  <c:v>1333.3526636595045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DB-4487-A81A-485518C42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3196784"/>
        <c:axId val="573194488"/>
      </c:lineChart>
      <c:catAx>
        <c:axId val="57319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194488"/>
        <c:crosses val="autoZero"/>
        <c:auto val="1"/>
        <c:lblAlgn val="ctr"/>
        <c:lblOffset val="100"/>
        <c:noMultiLvlLbl val="0"/>
      </c:catAx>
      <c:valAx>
        <c:axId val="573194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19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'PostOffice (2)'!$E$11</c:f>
              <c:strCache>
                <c:ptCount val="1"/>
                <c:pt idx="0">
                  <c:v>Total Cost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'PostOffice (2)'!$D$12:$D$19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'PostOffice (2)'!$E$12:$E$19</c:f>
              <c:numCache>
                <c:formatCode>_("$"* #,##0.00_);_("$"* \(#,##0.00\);_("$"* "-"??_);_(@_)</c:formatCode>
                <c:ptCount val="8"/>
                <c:pt idx="0">
                  <c:v>2303.6477016856461</c:v>
                </c:pt>
                <c:pt idx="1">
                  <c:v>1606.0179339678525</c:v>
                </c:pt>
                <c:pt idx="2">
                  <c:v>1509.3515876123743</c:v>
                </c:pt>
                <c:pt idx="3">
                  <c:v>1509.3515867660444</c:v>
                </c:pt>
                <c:pt idx="4">
                  <c:v>1532.0106857231387</c:v>
                </c:pt>
                <c:pt idx="5">
                  <c:v>1560.2875495835613</c:v>
                </c:pt>
                <c:pt idx="6">
                  <c:v>1589.9093031148188</c:v>
                </c:pt>
                <c:pt idx="7">
                  <c:v>1619.8322802542932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F5-4059-8B1E-1367D5426CBA}"/>
            </c:ext>
          </c:extLst>
        </c:ser>
        <c:ser>
          <c:idx val="1"/>
          <c:order val="1"/>
          <c:tx>
            <c:strRef>
              <c:f>'PostOffice (2)'!$F$11</c:f>
              <c:strCache>
                <c:ptCount val="1"/>
                <c:pt idx="0">
                  <c:v>Cs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'PostOffice (2)'!$D$12:$D$19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'PostOffice (2)'!$F$12:$F$19</c:f>
              <c:numCache>
                <c:formatCode>_("$"* #,##0.00_);_("$"* \(#,##0.00\);_("$"* "-"??_);_(@_)</c:formatCode>
                <c:ptCount val="8"/>
                <c:pt idx="0">
                  <c:v>90</c:v>
                </c:pt>
                <c:pt idx="1">
                  <c:v>120</c:v>
                </c:pt>
                <c:pt idx="2">
                  <c:v>150</c:v>
                </c:pt>
                <c:pt idx="3">
                  <c:v>180</c:v>
                </c:pt>
                <c:pt idx="4">
                  <c:v>210</c:v>
                </c:pt>
                <c:pt idx="5">
                  <c:v>240</c:v>
                </c:pt>
                <c:pt idx="6">
                  <c:v>270</c:v>
                </c:pt>
                <c:pt idx="7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F5-4059-8B1E-1367D5426CBA}"/>
            </c:ext>
          </c:extLst>
        </c:ser>
        <c:ser>
          <c:idx val="2"/>
          <c:order val="2"/>
          <c:tx>
            <c:strRef>
              <c:f>'PostOffice (2)'!$G$11</c:f>
              <c:strCache>
                <c:ptCount val="1"/>
                <c:pt idx="0">
                  <c:v>Cw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'PostOffice (2)'!$D$12:$D$19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'PostOffice (2)'!$G$12:$G$19</c:f>
              <c:numCache>
                <c:formatCode>_("$"* #,##0.00_);_("$"* \(#,##0.00\);_("$"* "-"??_);_(@_)</c:formatCode>
                <c:ptCount val="8"/>
                <c:pt idx="0">
                  <c:v>2213.6477016856461</c:v>
                </c:pt>
                <c:pt idx="1">
                  <c:v>1486.0179339678525</c:v>
                </c:pt>
                <c:pt idx="2">
                  <c:v>1359.3515876123743</c:v>
                </c:pt>
                <c:pt idx="3">
                  <c:v>1329.3515867660444</c:v>
                </c:pt>
                <c:pt idx="4">
                  <c:v>1322.0106857231387</c:v>
                </c:pt>
                <c:pt idx="5">
                  <c:v>1320.2875495835613</c:v>
                </c:pt>
                <c:pt idx="6">
                  <c:v>1319.9093031148188</c:v>
                </c:pt>
                <c:pt idx="7">
                  <c:v>1319.8322802542932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F5-4059-8B1E-1367D5426C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5953112"/>
        <c:axId val="575955736"/>
      </c:lineChart>
      <c:catAx>
        <c:axId val="575953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955736"/>
        <c:crosses val="autoZero"/>
        <c:auto val="1"/>
        <c:lblAlgn val="ctr"/>
        <c:lblOffset val="100"/>
        <c:noMultiLvlLbl val="0"/>
      </c:catAx>
      <c:valAx>
        <c:axId val="575955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953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121132</xdr:colOff>
      <xdr:row>1</xdr:row>
      <xdr:rowOff>108915</xdr:rowOff>
    </xdr:from>
    <xdr:to>
      <xdr:col>13</xdr:col>
      <xdr:colOff>417236</xdr:colOff>
      <xdr:row>15</xdr:row>
      <xdr:rowOff>118854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48660</xdr:colOff>
      <xdr:row>0</xdr:row>
      <xdr:rowOff>62326</xdr:rowOff>
    </xdr:from>
    <xdr:to>
      <xdr:col>15</xdr:col>
      <xdr:colOff>258832</xdr:colOff>
      <xdr:row>18</xdr:row>
      <xdr:rowOff>44519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9"/>
  <sheetViews>
    <sheetView tabSelected="1" zoomScale="184" zoomScaleNormal="184" workbookViewId="0">
      <selection activeCell="A13" sqref="A13"/>
    </sheetView>
  </sheetViews>
  <sheetFormatPr defaultColWidth="9.140625" defaultRowHeight="12.75" x14ac:dyDescent="0.2"/>
  <cols>
    <col min="1" max="1" width="20.42578125" style="1" customWidth="1"/>
    <col min="2" max="2" width="7.42578125" style="1" customWidth="1"/>
    <col min="3" max="3" width="12.7109375" style="1" customWidth="1"/>
    <col min="4" max="4" width="43.85546875" style="1" bestFit="1" customWidth="1"/>
    <col min="5" max="5" width="14.7109375" style="1" customWidth="1"/>
    <col min="6" max="6" width="12.85546875" style="1" bestFit="1" customWidth="1"/>
    <col min="7" max="7" width="13" style="1" bestFit="1" customWidth="1"/>
    <col min="8" max="9" width="13.7109375" style="1" bestFit="1" customWidth="1"/>
    <col min="10" max="16384" width="9.140625" style="1"/>
  </cols>
  <sheetData>
    <row r="1" spans="1:8" ht="18" x14ac:dyDescent="0.25">
      <c r="A1" s="29" t="s">
        <v>35</v>
      </c>
      <c r="B1" s="29"/>
      <c r="C1" s="29"/>
      <c r="D1" s="30"/>
    </row>
    <row r="2" spans="1:8" ht="13.5" thickBot="1" x14ac:dyDescent="0.25">
      <c r="A2" s="2" t="s">
        <v>0</v>
      </c>
      <c r="C2" s="31" t="s">
        <v>33</v>
      </c>
      <c r="D2" s="3" t="s">
        <v>1</v>
      </c>
    </row>
    <row r="3" spans="1:8" ht="18" x14ac:dyDescent="0.25">
      <c r="A3" s="4" t="s">
        <v>17</v>
      </c>
      <c r="B3" s="24">
        <v>40</v>
      </c>
      <c r="C3" s="1" t="s">
        <v>34</v>
      </c>
      <c r="D3" s="5" t="s">
        <v>18</v>
      </c>
      <c r="E3" s="35">
        <f>B3/(B4*B5)</f>
        <v>0.33333333333333331</v>
      </c>
      <c r="F3" s="23" t="s">
        <v>29</v>
      </c>
    </row>
    <row r="4" spans="1:8" ht="18.75" x14ac:dyDescent="0.3">
      <c r="A4" s="6" t="s">
        <v>19</v>
      </c>
      <c r="B4" s="25">
        <v>60</v>
      </c>
      <c r="C4" s="1" t="s">
        <v>34</v>
      </c>
      <c r="D4" s="7" t="s">
        <v>20</v>
      </c>
      <c r="E4" s="33">
        <f>VLOOKUP($B$5,$A$38:$G$67,7,)</f>
        <v>8.3333333333333329E-2</v>
      </c>
      <c r="F4" s="23" t="s">
        <v>30</v>
      </c>
    </row>
    <row r="5" spans="1:8" ht="18.75" thickBot="1" x14ac:dyDescent="0.3">
      <c r="A5" s="8" t="s">
        <v>2</v>
      </c>
      <c r="B5" s="28">
        <v>2</v>
      </c>
      <c r="C5" s="1" t="s">
        <v>26</v>
      </c>
      <c r="D5" s="7" t="s">
        <v>3</v>
      </c>
      <c r="E5" s="33">
        <f>E4+B3/B4</f>
        <v>0.75</v>
      </c>
      <c r="F5" s="23" t="s">
        <v>31</v>
      </c>
      <c r="G5" s="36"/>
      <c r="H5" s="36"/>
    </row>
    <row r="6" spans="1:8" ht="19.5" thickBot="1" x14ac:dyDescent="0.35">
      <c r="A6" s="23" t="s">
        <v>27</v>
      </c>
      <c r="B6" s="32">
        <v>15</v>
      </c>
      <c r="C6" s="23" t="s">
        <v>25</v>
      </c>
      <c r="D6" s="7" t="s">
        <v>21</v>
      </c>
      <c r="E6" s="33">
        <f>E4/B3</f>
        <v>2.0833333333333333E-3</v>
      </c>
      <c r="F6" s="23" t="str">
        <f>C3</f>
        <v>Hour</v>
      </c>
      <c r="G6" s="37">
        <f>E6*60</f>
        <v>0.125</v>
      </c>
      <c r="H6" s="37" t="s">
        <v>37</v>
      </c>
    </row>
    <row r="7" spans="1:8" ht="18" x14ac:dyDescent="0.25">
      <c r="A7" s="23" t="s">
        <v>28</v>
      </c>
      <c r="B7" s="32">
        <v>60</v>
      </c>
      <c r="C7" s="23" t="s">
        <v>25</v>
      </c>
      <c r="D7" s="7" t="s">
        <v>4</v>
      </c>
      <c r="E7" s="33">
        <f>E6+1/B4</f>
        <v>1.8749999999999999E-2</v>
      </c>
      <c r="F7" s="23" t="str">
        <f>C3</f>
        <v>Hour</v>
      </c>
      <c r="G7" s="37">
        <f>E7*60</f>
        <v>1.125</v>
      </c>
      <c r="H7" s="37" t="s">
        <v>37</v>
      </c>
    </row>
    <row r="8" spans="1:8" ht="19.5" thickBot="1" x14ac:dyDescent="0.35">
      <c r="D8" s="9" t="s">
        <v>22</v>
      </c>
      <c r="E8" s="34">
        <f>VLOOKUP($B$5,$A$38:$G$67,5)</f>
        <v>0.50000000000000011</v>
      </c>
      <c r="F8" s="23" t="s">
        <v>32</v>
      </c>
    </row>
    <row r="10" spans="1:8" x14ac:dyDescent="0.2">
      <c r="A10" s="10" t="str">
        <f>IF(ISNUMBER(B4*B5),IF(B3&lt;B4*B5,"","ERROR. The total service rate (rate x servers) must be greater than the arrival rate."),"ERROR. The total service rate (rate x servers) must be greater than the arrival rate.")</f>
        <v/>
      </c>
    </row>
    <row r="11" spans="1:8" x14ac:dyDescent="0.2">
      <c r="A11" s="10"/>
    </row>
    <row r="12" spans="1:8" s="12" customFormat="1" ht="13.5" thickBot="1" x14ac:dyDescent="0.25">
      <c r="A12" s="11" t="s">
        <v>5</v>
      </c>
      <c r="C12" s="22"/>
    </row>
    <row r="13" spans="1:8" x14ac:dyDescent="0.2">
      <c r="A13" s="13" t="s">
        <v>36</v>
      </c>
      <c r="B13" s="14" t="s">
        <v>24</v>
      </c>
      <c r="C13" s="15" t="s">
        <v>23</v>
      </c>
    </row>
    <row r="14" spans="1:8" x14ac:dyDescent="0.2">
      <c r="A14" s="16">
        <v>0</v>
      </c>
      <c r="B14" s="17">
        <f>VLOOKUP(B5,A37:E67,5)</f>
        <v>0.50000000000000011</v>
      </c>
      <c r="C14" s="26">
        <f>B14</f>
        <v>0.50000000000000011</v>
      </c>
    </row>
    <row r="15" spans="1:8" x14ac:dyDescent="0.2">
      <c r="A15" s="16">
        <f t="shared" ref="A15:A34" si="0">A14+1</f>
        <v>1</v>
      </c>
      <c r="B15" s="17">
        <f t="shared" ref="B15:B34" si="1">IF(A15&lt;=$B$5,($B$3/$B$4)^A15*$E$8/FACT(A15),($B$3/$B$4)^A15*$E$8/(FACT($B$5)*$B$5^(A15-$B$5)))</f>
        <v>0.33333333333333337</v>
      </c>
      <c r="C15" s="26">
        <f t="shared" ref="C15:C34" si="2">C14+B15</f>
        <v>0.83333333333333348</v>
      </c>
    </row>
    <row r="16" spans="1:8" x14ac:dyDescent="0.2">
      <c r="A16" s="16">
        <f t="shared" si="0"/>
        <v>2</v>
      </c>
      <c r="B16" s="17">
        <f t="shared" si="1"/>
        <v>0.11111111111111113</v>
      </c>
      <c r="C16" s="26">
        <f t="shared" si="2"/>
        <v>0.94444444444444464</v>
      </c>
    </row>
    <row r="17" spans="1:3" x14ac:dyDescent="0.2">
      <c r="A17" s="16">
        <f t="shared" si="0"/>
        <v>3</v>
      </c>
      <c r="B17" s="17">
        <f t="shared" si="1"/>
        <v>3.7037037037037042E-2</v>
      </c>
      <c r="C17" s="26">
        <f t="shared" si="2"/>
        <v>0.98148148148148173</v>
      </c>
    </row>
    <row r="18" spans="1:3" x14ac:dyDescent="0.2">
      <c r="A18" s="16">
        <f t="shared" si="0"/>
        <v>4</v>
      </c>
      <c r="B18" s="17">
        <f t="shared" si="1"/>
        <v>1.2345679012345682E-2</v>
      </c>
      <c r="C18" s="26">
        <f t="shared" si="2"/>
        <v>0.99382716049382747</v>
      </c>
    </row>
    <row r="19" spans="1:3" x14ac:dyDescent="0.2">
      <c r="A19" s="16">
        <f t="shared" si="0"/>
        <v>5</v>
      </c>
      <c r="B19" s="17">
        <f t="shared" si="1"/>
        <v>4.11522633744856E-3</v>
      </c>
      <c r="C19" s="26">
        <f t="shared" si="2"/>
        <v>0.99794238683127601</v>
      </c>
    </row>
    <row r="20" spans="1:3" x14ac:dyDescent="0.2">
      <c r="A20" s="16">
        <f t="shared" si="0"/>
        <v>6</v>
      </c>
      <c r="B20" s="17">
        <f t="shared" si="1"/>
        <v>1.3717421124828533E-3</v>
      </c>
      <c r="C20" s="26">
        <f t="shared" si="2"/>
        <v>0.99931412894375882</v>
      </c>
    </row>
    <row r="21" spans="1:3" x14ac:dyDescent="0.2">
      <c r="A21" s="16">
        <f t="shared" si="0"/>
        <v>7</v>
      </c>
      <c r="B21" s="17">
        <f t="shared" si="1"/>
        <v>4.5724737082761778E-4</v>
      </c>
      <c r="C21" s="26">
        <f t="shared" si="2"/>
        <v>0.99977137631458646</v>
      </c>
    </row>
    <row r="22" spans="1:3" x14ac:dyDescent="0.2">
      <c r="A22" s="16">
        <f t="shared" si="0"/>
        <v>8</v>
      </c>
      <c r="B22" s="17">
        <f t="shared" si="1"/>
        <v>1.5241579027587258E-4</v>
      </c>
      <c r="C22" s="26">
        <f t="shared" si="2"/>
        <v>0.99992379210486237</v>
      </c>
    </row>
    <row r="23" spans="1:3" x14ac:dyDescent="0.2">
      <c r="A23" s="16">
        <f t="shared" si="0"/>
        <v>9</v>
      </c>
      <c r="B23" s="17">
        <f t="shared" si="1"/>
        <v>5.0805263425290864E-5</v>
      </c>
      <c r="C23" s="26">
        <f t="shared" si="2"/>
        <v>0.99997459736828764</v>
      </c>
    </row>
    <row r="24" spans="1:3" x14ac:dyDescent="0.2">
      <c r="A24" s="16">
        <f t="shared" si="0"/>
        <v>10</v>
      </c>
      <c r="B24" s="17">
        <f t="shared" si="1"/>
        <v>1.6935087808430286E-5</v>
      </c>
      <c r="C24" s="26">
        <f t="shared" si="2"/>
        <v>0.99999153245609607</v>
      </c>
    </row>
    <row r="25" spans="1:3" x14ac:dyDescent="0.2">
      <c r="A25" s="16">
        <f t="shared" si="0"/>
        <v>11</v>
      </c>
      <c r="B25" s="17">
        <f t="shared" si="1"/>
        <v>5.6450292694767622E-6</v>
      </c>
      <c r="C25" s="26">
        <f t="shared" si="2"/>
        <v>0.99999717748536554</v>
      </c>
    </row>
    <row r="26" spans="1:3" x14ac:dyDescent="0.2">
      <c r="A26" s="16">
        <f t="shared" si="0"/>
        <v>12</v>
      </c>
      <c r="B26" s="17">
        <f t="shared" si="1"/>
        <v>1.8816764231589208E-6</v>
      </c>
      <c r="C26" s="26">
        <f t="shared" si="2"/>
        <v>0.99999905916178866</v>
      </c>
    </row>
    <row r="27" spans="1:3" x14ac:dyDescent="0.2">
      <c r="A27" s="16">
        <f t="shared" si="0"/>
        <v>13</v>
      </c>
      <c r="B27" s="17">
        <f t="shared" si="1"/>
        <v>6.2722547438630682E-7</v>
      </c>
      <c r="C27" s="26">
        <f t="shared" si="2"/>
        <v>0.999999686387263</v>
      </c>
    </row>
    <row r="28" spans="1:3" x14ac:dyDescent="0.2">
      <c r="A28" s="16">
        <f t="shared" si="0"/>
        <v>14</v>
      </c>
      <c r="B28" s="17">
        <f t="shared" si="1"/>
        <v>2.0907515812876897E-7</v>
      </c>
      <c r="C28" s="26">
        <f t="shared" si="2"/>
        <v>0.99999989546242107</v>
      </c>
    </row>
    <row r="29" spans="1:3" x14ac:dyDescent="0.2">
      <c r="A29" s="16">
        <f t="shared" si="0"/>
        <v>15</v>
      </c>
      <c r="B29" s="17">
        <f t="shared" si="1"/>
        <v>6.9691719376256309E-8</v>
      </c>
      <c r="C29" s="26">
        <f t="shared" si="2"/>
        <v>0.99999996515414047</v>
      </c>
    </row>
    <row r="30" spans="1:3" x14ac:dyDescent="0.2">
      <c r="A30" s="16">
        <f t="shared" si="0"/>
        <v>16</v>
      </c>
      <c r="B30" s="17">
        <f t="shared" si="1"/>
        <v>2.3230573125418773E-8</v>
      </c>
      <c r="C30" s="26">
        <f t="shared" si="2"/>
        <v>0.9999999883847136</v>
      </c>
    </row>
    <row r="31" spans="1:3" x14ac:dyDescent="0.2">
      <c r="A31" s="16">
        <f t="shared" si="0"/>
        <v>17</v>
      </c>
      <c r="B31" s="17">
        <f t="shared" si="1"/>
        <v>7.7435243751395899E-9</v>
      </c>
      <c r="C31" s="26">
        <f t="shared" si="2"/>
        <v>0.99999999612823798</v>
      </c>
    </row>
    <row r="32" spans="1:3" x14ac:dyDescent="0.2">
      <c r="A32" s="16">
        <f t="shared" si="0"/>
        <v>18</v>
      </c>
      <c r="B32" s="17">
        <f t="shared" si="1"/>
        <v>2.5811747917131966E-9</v>
      </c>
      <c r="C32" s="26">
        <f t="shared" si="2"/>
        <v>0.99999999870941281</v>
      </c>
    </row>
    <row r="33" spans="1:10" x14ac:dyDescent="0.2">
      <c r="A33" s="16">
        <f t="shared" si="0"/>
        <v>19</v>
      </c>
      <c r="B33" s="17">
        <f t="shared" si="1"/>
        <v>8.6039159723773225E-10</v>
      </c>
      <c r="C33" s="26">
        <f t="shared" si="2"/>
        <v>0.99999999956980445</v>
      </c>
    </row>
    <row r="34" spans="1:10" ht="13.5" thickBot="1" x14ac:dyDescent="0.25">
      <c r="A34" s="18">
        <f t="shared" si="0"/>
        <v>20</v>
      </c>
      <c r="B34" s="19">
        <f t="shared" si="1"/>
        <v>2.8679719907924408E-10</v>
      </c>
      <c r="C34" s="27">
        <f t="shared" si="2"/>
        <v>0.99999999985660171</v>
      </c>
    </row>
    <row r="35" spans="1:10" x14ac:dyDescent="0.2">
      <c r="A35" s="1" t="s">
        <v>6</v>
      </c>
      <c r="B35" s="20"/>
      <c r="C35" s="20"/>
    </row>
    <row r="36" spans="1:10" x14ac:dyDescent="0.2">
      <c r="A36" s="1" t="s">
        <v>7</v>
      </c>
      <c r="B36" s="1" t="s">
        <v>8</v>
      </c>
      <c r="C36" s="1" t="s">
        <v>9</v>
      </c>
      <c r="D36" s="1" t="s">
        <v>10</v>
      </c>
      <c r="E36" s="1" t="s">
        <v>11</v>
      </c>
      <c r="F36" s="1" t="s">
        <v>12</v>
      </c>
      <c r="G36" s="1" t="s">
        <v>13</v>
      </c>
      <c r="H36" s="1" t="s">
        <v>14</v>
      </c>
      <c r="I36" s="1" t="s">
        <v>15</v>
      </c>
      <c r="J36" s="1" t="s">
        <v>16</v>
      </c>
    </row>
    <row r="37" spans="1:10" x14ac:dyDescent="0.2">
      <c r="A37" s="1">
        <v>0</v>
      </c>
      <c r="B37" s="1">
        <v>1</v>
      </c>
    </row>
    <row r="38" spans="1:10" x14ac:dyDescent="0.2">
      <c r="A38" s="1">
        <v>1</v>
      </c>
      <c r="B38" s="21">
        <f t="shared" ref="B38:B67" si="3">($B$3/$B$4)^A38/FACT(A38)</f>
        <v>0.66666666666666663</v>
      </c>
      <c r="C38" s="21">
        <f>SUM(B37:$B$37)</f>
        <v>1</v>
      </c>
      <c r="D38" s="21">
        <f t="shared" ref="D38:D67" si="4">+B38/(1-$B$3/(A38*$B$4))</f>
        <v>1.9999999999999998</v>
      </c>
      <c r="E38" s="21">
        <f t="shared" ref="E38:E67" si="5">1/(C38+D38)</f>
        <v>0.33333333333333331</v>
      </c>
      <c r="F38" s="21">
        <f t="shared" ref="F38:F67" si="6">$B$3/($B$4*A38)</f>
        <v>0.66666666666666663</v>
      </c>
      <c r="G38" s="21">
        <f t="shared" ref="G38:G67" si="7">+E38*B38*F38/(1-F38)^2</f>
        <v>1.333333333333333</v>
      </c>
      <c r="H38" s="21">
        <f t="shared" ref="H38:H67" si="8">G38+$B$3/$B$4</f>
        <v>1.9999999999999996</v>
      </c>
      <c r="I38" s="21">
        <f t="shared" ref="I38:I67" si="9">G38/$B$3</f>
        <v>3.3333333333333326E-2</v>
      </c>
      <c r="J38" s="21">
        <f t="shared" ref="J38:J67" si="10">I38+1/$B$4</f>
        <v>4.9999999999999989E-2</v>
      </c>
    </row>
    <row r="39" spans="1:10" x14ac:dyDescent="0.2">
      <c r="A39" s="1">
        <v>2</v>
      </c>
      <c r="B39" s="21">
        <f t="shared" si="3"/>
        <v>0.22222222222222221</v>
      </c>
      <c r="C39" s="21">
        <f>SUM(B$37:$B38)</f>
        <v>1.6666666666666665</v>
      </c>
      <c r="D39" s="21">
        <f t="shared" si="4"/>
        <v>0.33333333333333326</v>
      </c>
      <c r="E39" s="21">
        <f t="shared" si="5"/>
        <v>0.50000000000000011</v>
      </c>
      <c r="F39" s="21">
        <f t="shared" si="6"/>
        <v>0.33333333333333331</v>
      </c>
      <c r="G39" s="21">
        <f t="shared" si="7"/>
        <v>8.3333333333333329E-2</v>
      </c>
      <c r="H39" s="21">
        <f t="shared" si="8"/>
        <v>0.75</v>
      </c>
      <c r="I39" s="21">
        <f t="shared" si="9"/>
        <v>2.0833333333333333E-3</v>
      </c>
      <c r="J39" s="21">
        <f t="shared" si="10"/>
        <v>1.8749999999999999E-2</v>
      </c>
    </row>
    <row r="40" spans="1:10" x14ac:dyDescent="0.2">
      <c r="A40" s="1">
        <v>3</v>
      </c>
      <c r="B40" s="21">
        <f t="shared" si="3"/>
        <v>4.9382716049382713E-2</v>
      </c>
      <c r="C40" s="21">
        <f>SUM(B$37:$B39)</f>
        <v>1.8888888888888888</v>
      </c>
      <c r="D40" s="21">
        <f t="shared" si="4"/>
        <v>6.3492063492063489E-2</v>
      </c>
      <c r="E40" s="21">
        <f t="shared" si="5"/>
        <v>0.51219512195121952</v>
      </c>
      <c r="F40" s="21">
        <f t="shared" si="6"/>
        <v>0.22222222222222221</v>
      </c>
      <c r="G40" s="21">
        <f t="shared" si="7"/>
        <v>9.2915214866434361E-3</v>
      </c>
      <c r="H40" s="21">
        <f t="shared" si="8"/>
        <v>0.6759581881533101</v>
      </c>
      <c r="I40" s="21">
        <f t="shared" si="9"/>
        <v>2.3228803716608589E-4</v>
      </c>
      <c r="J40" s="21">
        <f t="shared" si="10"/>
        <v>1.6898954703832753E-2</v>
      </c>
    </row>
    <row r="41" spans="1:10" x14ac:dyDescent="0.2">
      <c r="A41" s="1">
        <v>4</v>
      </c>
      <c r="B41" s="21">
        <f t="shared" si="3"/>
        <v>8.2304526748971183E-3</v>
      </c>
      <c r="C41" s="21">
        <f>SUM(B$37:$B40)</f>
        <v>1.9382716049382716</v>
      </c>
      <c r="D41" s="21">
        <f t="shared" si="4"/>
        <v>9.8765432098765413E-3</v>
      </c>
      <c r="E41" s="21">
        <f t="shared" si="5"/>
        <v>0.51330798479087447</v>
      </c>
      <c r="F41" s="21">
        <f t="shared" si="6"/>
        <v>0.16666666666666666</v>
      </c>
      <c r="G41" s="21">
        <f t="shared" si="7"/>
        <v>1.0139416983523442E-3</v>
      </c>
      <c r="H41" s="21">
        <f t="shared" si="8"/>
        <v>0.66768060836501897</v>
      </c>
      <c r="I41" s="21">
        <f t="shared" si="9"/>
        <v>2.5348542458808607E-5</v>
      </c>
      <c r="J41" s="21">
        <f t="shared" si="10"/>
        <v>1.6692015209125475E-2</v>
      </c>
    </row>
    <row r="42" spans="1:10" x14ac:dyDescent="0.2">
      <c r="A42" s="1">
        <v>5</v>
      </c>
      <c r="B42" s="21">
        <f t="shared" si="3"/>
        <v>1.0973936899862824E-3</v>
      </c>
      <c r="C42" s="21">
        <f>SUM(B$37:$B41)</f>
        <v>1.9465020576131686</v>
      </c>
      <c r="D42" s="21">
        <f t="shared" si="4"/>
        <v>1.2662234884457104E-3</v>
      </c>
      <c r="E42" s="21">
        <f t="shared" si="5"/>
        <v>0.51340809361287176</v>
      </c>
      <c r="F42" s="21">
        <f t="shared" si="6"/>
        <v>0.13333333333333333</v>
      </c>
      <c r="G42" s="21">
        <f t="shared" si="7"/>
        <v>1.0001375189088497E-4</v>
      </c>
      <c r="H42" s="21">
        <f t="shared" si="8"/>
        <v>0.66676668041855747</v>
      </c>
      <c r="I42" s="21">
        <f t="shared" si="9"/>
        <v>2.5003437972721241E-6</v>
      </c>
      <c r="J42" s="21">
        <f t="shared" si="10"/>
        <v>1.6669167010463937E-2</v>
      </c>
    </row>
    <row r="43" spans="1:10" x14ac:dyDescent="0.2">
      <c r="A43" s="1">
        <v>6</v>
      </c>
      <c r="B43" s="21">
        <f t="shared" si="3"/>
        <v>1.2193263222069806E-4</v>
      </c>
      <c r="C43" s="21">
        <f>SUM(B$37:$B42)</f>
        <v>1.9475994513031549</v>
      </c>
      <c r="D43" s="21">
        <f t="shared" si="4"/>
        <v>1.3717421124828533E-4</v>
      </c>
      <c r="E43" s="21">
        <f t="shared" si="5"/>
        <v>0.51341643777730828</v>
      </c>
      <c r="F43" s="21">
        <f t="shared" si="6"/>
        <v>0.1111111111111111</v>
      </c>
      <c r="G43" s="21">
        <f t="shared" si="7"/>
        <v>8.803436861750827E-6</v>
      </c>
      <c r="H43" s="21">
        <f t="shared" si="8"/>
        <v>0.66667547010352834</v>
      </c>
      <c r="I43" s="21">
        <f t="shared" si="9"/>
        <v>2.2008592154377068E-7</v>
      </c>
      <c r="J43" s="21">
        <f t="shared" si="10"/>
        <v>1.6666886752588209E-2</v>
      </c>
    </row>
    <row r="44" spans="1:10" x14ac:dyDescent="0.2">
      <c r="A44" s="1">
        <v>7</v>
      </c>
      <c r="B44" s="21">
        <f t="shared" si="3"/>
        <v>1.161263164006648E-5</v>
      </c>
      <c r="C44" s="21">
        <f>SUM(B$37:$B43)</f>
        <v>1.9477213839353755</v>
      </c>
      <c r="D44" s="21">
        <f t="shared" si="4"/>
        <v>1.2835013917968215E-5</v>
      </c>
      <c r="E44" s="21">
        <f t="shared" si="5"/>
        <v>0.51341707214008425</v>
      </c>
      <c r="F44" s="21">
        <f t="shared" si="6"/>
        <v>9.5238095238095233E-2</v>
      </c>
      <c r="G44" s="21">
        <f t="shared" si="7"/>
        <v>6.9365423859373393E-7</v>
      </c>
      <c r="H44" s="21">
        <f t="shared" si="8"/>
        <v>0.66666736032090523</v>
      </c>
      <c r="I44" s="21">
        <f t="shared" si="9"/>
        <v>1.7341355964843349E-8</v>
      </c>
      <c r="J44" s="21">
        <f t="shared" si="10"/>
        <v>1.6666684008022632E-2</v>
      </c>
    </row>
    <row r="45" spans="1:10" x14ac:dyDescent="0.2">
      <c r="A45" s="1">
        <v>8</v>
      </c>
      <c r="B45" s="21">
        <f t="shared" si="3"/>
        <v>9.6771930333887342E-7</v>
      </c>
      <c r="C45" s="21">
        <f>SUM(B$37:$B44)</f>
        <v>1.9477329965670156</v>
      </c>
      <c r="D45" s="21">
        <f t="shared" si="4"/>
        <v>1.0556937854605893E-6</v>
      </c>
      <c r="E45" s="21">
        <f t="shared" si="5"/>
        <v>0.51341711607868945</v>
      </c>
      <c r="F45" s="21">
        <f t="shared" si="6"/>
        <v>8.3333333333333329E-2</v>
      </c>
      <c r="G45" s="21">
        <f t="shared" si="7"/>
        <v>4.9273750799397311E-8</v>
      </c>
      <c r="H45" s="21">
        <f t="shared" si="8"/>
        <v>0.66666671594041738</v>
      </c>
      <c r="I45" s="21">
        <f t="shared" si="9"/>
        <v>1.2318437699849327E-9</v>
      </c>
      <c r="J45" s="21">
        <f t="shared" si="10"/>
        <v>1.6666667898510436E-2</v>
      </c>
    </row>
    <row r="46" spans="1:10" x14ac:dyDescent="0.2">
      <c r="A46" s="1">
        <v>9</v>
      </c>
      <c r="B46" s="21">
        <f t="shared" si="3"/>
        <v>7.1682911358435057E-8</v>
      </c>
      <c r="C46" s="21">
        <f>SUM(B$37:$B45)</f>
        <v>1.947733964286319</v>
      </c>
      <c r="D46" s="21">
        <f t="shared" si="4"/>
        <v>7.7417544267109867E-8</v>
      </c>
      <c r="E46" s="21">
        <f t="shared" si="5"/>
        <v>0.51341711886146801</v>
      </c>
      <c r="F46" s="21">
        <f t="shared" si="6"/>
        <v>7.407407407407407E-2</v>
      </c>
      <c r="G46" s="21">
        <f t="shared" si="7"/>
        <v>3.1797994021559763E-9</v>
      </c>
      <c r="H46" s="21">
        <f t="shared" si="8"/>
        <v>0.66666666984646605</v>
      </c>
      <c r="I46" s="21">
        <f t="shared" si="9"/>
        <v>7.9494985053899402E-11</v>
      </c>
      <c r="J46" s="21">
        <f t="shared" si="10"/>
        <v>1.666666674616165E-2</v>
      </c>
    </row>
    <row r="47" spans="1:10" x14ac:dyDescent="0.2">
      <c r="A47" s="1">
        <v>10</v>
      </c>
      <c r="B47" s="21">
        <f t="shared" si="3"/>
        <v>4.7788607572290039E-9</v>
      </c>
      <c r="C47" s="21">
        <f>SUM(B$37:$B46)</f>
        <v>1.9477340359692303</v>
      </c>
      <c r="D47" s="21">
        <f t="shared" si="4"/>
        <v>5.1202079541739325E-9</v>
      </c>
      <c r="E47" s="21">
        <f t="shared" si="5"/>
        <v>0.51341711902342868</v>
      </c>
      <c r="F47" s="21">
        <f t="shared" si="6"/>
        <v>6.6666666666666666E-2</v>
      </c>
      <c r="G47" s="21">
        <f t="shared" si="7"/>
        <v>1.8777160118805887E-10</v>
      </c>
      <c r="H47" s="21">
        <f t="shared" si="8"/>
        <v>0.66666666685443821</v>
      </c>
      <c r="I47" s="21">
        <f t="shared" si="9"/>
        <v>4.6942900297014719E-12</v>
      </c>
      <c r="J47" s="21">
        <f t="shared" si="10"/>
        <v>1.6666666671360957E-2</v>
      </c>
    </row>
    <row r="48" spans="1:10" x14ac:dyDescent="0.2">
      <c r="A48" s="1">
        <v>11</v>
      </c>
      <c r="B48" s="21">
        <f t="shared" si="3"/>
        <v>2.8962792468054571E-10</v>
      </c>
      <c r="C48" s="21">
        <f>SUM(B$37:$B47)</f>
        <v>1.9477340407480912</v>
      </c>
      <c r="D48" s="21">
        <f t="shared" si="4"/>
        <v>3.083135972405809E-10</v>
      </c>
      <c r="E48" s="21">
        <f t="shared" si="5"/>
        <v>0.51341711903213627</v>
      </c>
      <c r="F48" s="21">
        <f t="shared" si="6"/>
        <v>6.0606060606060608E-2</v>
      </c>
      <c r="G48" s="21">
        <f t="shared" si="7"/>
        <v>1.02124825066899E-11</v>
      </c>
      <c r="H48" s="21">
        <f t="shared" si="8"/>
        <v>0.66666666667687913</v>
      </c>
      <c r="I48" s="21">
        <f t="shared" si="9"/>
        <v>2.5531206266724753E-13</v>
      </c>
      <c r="J48" s="21">
        <f t="shared" si="10"/>
        <v>1.666666666692198E-2</v>
      </c>
    </row>
    <row r="49" spans="1:10" x14ac:dyDescent="0.2">
      <c r="A49" s="1">
        <v>12</v>
      </c>
      <c r="B49" s="21">
        <f t="shared" si="3"/>
        <v>1.6090440260030318E-11</v>
      </c>
      <c r="C49" s="21">
        <f>SUM(B$37:$B48)</f>
        <v>1.9477340410377191</v>
      </c>
      <c r="D49" s="21">
        <f t="shared" si="4"/>
        <v>1.7036936745914456E-11</v>
      </c>
      <c r="E49" s="21">
        <f t="shared" si="5"/>
        <v>0.51341711903257092</v>
      </c>
      <c r="F49" s="21">
        <f t="shared" si="6"/>
        <v>5.5555555555555552E-2</v>
      </c>
      <c r="G49" s="21">
        <f t="shared" si="7"/>
        <v>5.1453264595456128E-13</v>
      </c>
      <c r="H49" s="21">
        <f t="shared" si="8"/>
        <v>0.66666666666718111</v>
      </c>
      <c r="I49" s="21">
        <f t="shared" si="9"/>
        <v>1.2863316148864032E-14</v>
      </c>
      <c r="J49" s="21">
        <f t="shared" si="10"/>
        <v>1.6666666666679531E-2</v>
      </c>
    </row>
    <row r="50" spans="1:10" x14ac:dyDescent="0.2">
      <c r="A50" s="1">
        <v>13</v>
      </c>
      <c r="B50" s="21">
        <f t="shared" si="3"/>
        <v>8.2515078256565714E-13</v>
      </c>
      <c r="C50" s="21">
        <f>SUM(B$37:$B49)</f>
        <v>1.9477340410538095</v>
      </c>
      <c r="D50" s="21">
        <f t="shared" si="4"/>
        <v>8.6975352756920624E-13</v>
      </c>
      <c r="E50" s="21">
        <f t="shared" si="5"/>
        <v>0.51341711903259113</v>
      </c>
      <c r="F50" s="21">
        <f t="shared" si="6"/>
        <v>5.128205128205128E-2</v>
      </c>
      <c r="G50" s="21">
        <f t="shared" si="7"/>
        <v>2.4137640561784606E-14</v>
      </c>
      <c r="H50" s="21">
        <f t="shared" si="8"/>
        <v>0.66666666666669072</v>
      </c>
      <c r="I50" s="21">
        <f t="shared" si="9"/>
        <v>6.0344101404461511E-16</v>
      </c>
      <c r="J50" s="21">
        <f t="shared" si="10"/>
        <v>1.666666666666727E-2</v>
      </c>
    </row>
    <row r="51" spans="1:10" x14ac:dyDescent="0.2">
      <c r="A51" s="1">
        <v>14</v>
      </c>
      <c r="B51" s="21">
        <f t="shared" si="3"/>
        <v>3.9292894407888437E-14</v>
      </c>
      <c r="C51" s="21">
        <f>SUM(B$37:$B50)</f>
        <v>1.9477340410546347</v>
      </c>
      <c r="D51" s="21">
        <f t="shared" si="4"/>
        <v>4.1257539128282863E-14</v>
      </c>
      <c r="E51" s="21">
        <f t="shared" si="5"/>
        <v>0.51341711903259202</v>
      </c>
      <c r="F51" s="21">
        <f t="shared" si="6"/>
        <v>4.7619047619047616E-2</v>
      </c>
      <c r="G51" s="21">
        <f t="shared" si="7"/>
        <v>1.059116343880871E-15</v>
      </c>
      <c r="H51" s="21">
        <f t="shared" si="8"/>
        <v>0.66666666666666774</v>
      </c>
      <c r="I51" s="21">
        <f t="shared" si="9"/>
        <v>2.6477908597021777E-17</v>
      </c>
      <c r="J51" s="21">
        <f t="shared" si="10"/>
        <v>1.6666666666666694E-2</v>
      </c>
    </row>
    <row r="52" spans="1:10" x14ac:dyDescent="0.2">
      <c r="A52" s="1">
        <v>15</v>
      </c>
      <c r="B52" s="21">
        <f t="shared" si="3"/>
        <v>1.7463508625728193E-15</v>
      </c>
      <c r="C52" s="21">
        <f>SUM(B$37:$B51)</f>
        <v>1.947734041054674</v>
      </c>
      <c r="D52" s="21">
        <f t="shared" si="4"/>
        <v>1.8275764840878341E-15</v>
      </c>
      <c r="E52" s="21">
        <f t="shared" si="5"/>
        <v>0.51341711903259202</v>
      </c>
      <c r="F52" s="21">
        <f t="shared" si="6"/>
        <v>4.4444444444444446E-2</v>
      </c>
      <c r="G52" s="21">
        <f t="shared" si="7"/>
        <v>4.3642281547539051E-17</v>
      </c>
      <c r="H52" s="21">
        <f t="shared" si="8"/>
        <v>0.66666666666666663</v>
      </c>
      <c r="I52" s="21">
        <f t="shared" si="9"/>
        <v>1.0910570386884762E-18</v>
      </c>
      <c r="J52" s="21">
        <f t="shared" si="10"/>
        <v>1.6666666666666666E-2</v>
      </c>
    </row>
    <row r="53" spans="1:10" x14ac:dyDescent="0.2">
      <c r="A53" s="1">
        <v>16</v>
      </c>
      <c r="B53" s="21">
        <f t="shared" si="3"/>
        <v>7.2764619273867469E-17</v>
      </c>
      <c r="C53" s="21">
        <f>SUM(B$37:$B52)</f>
        <v>1.9477340410546757</v>
      </c>
      <c r="D53" s="21">
        <f t="shared" si="4"/>
        <v>7.5928298372731272E-17</v>
      </c>
      <c r="E53" s="21">
        <f t="shared" si="5"/>
        <v>0.51341711903259202</v>
      </c>
      <c r="F53" s="21">
        <f t="shared" si="6"/>
        <v>4.1666666666666664E-2</v>
      </c>
      <c r="G53" s="21">
        <f t="shared" si="7"/>
        <v>1.6949081827641187E-18</v>
      </c>
      <c r="H53" s="21">
        <f t="shared" si="8"/>
        <v>0.66666666666666663</v>
      </c>
      <c r="I53" s="21">
        <f t="shared" si="9"/>
        <v>4.237270456910297E-20</v>
      </c>
      <c r="J53" s="21">
        <f t="shared" si="10"/>
        <v>1.6666666666666666E-2</v>
      </c>
    </row>
    <row r="54" spans="1:10" x14ac:dyDescent="0.2">
      <c r="A54" s="1">
        <v>17</v>
      </c>
      <c r="B54" s="21">
        <f t="shared" si="3"/>
        <v>2.8535144813281359E-18</v>
      </c>
      <c r="C54" s="21">
        <f>SUM(B$37:$B53)</f>
        <v>1.9477340410546757</v>
      </c>
      <c r="D54" s="21">
        <f t="shared" si="4"/>
        <v>2.9699844601578557E-18</v>
      </c>
      <c r="E54" s="21">
        <f t="shared" si="5"/>
        <v>0.51341711903259202</v>
      </c>
      <c r="F54" s="21">
        <f t="shared" si="6"/>
        <v>3.9215686274509803E-2</v>
      </c>
      <c r="G54" s="21">
        <f t="shared" si="7"/>
        <v>6.2238402657380175E-20</v>
      </c>
      <c r="H54" s="21">
        <f t="shared" si="8"/>
        <v>0.66666666666666663</v>
      </c>
      <c r="I54" s="21">
        <f t="shared" si="9"/>
        <v>1.5559600664345043E-21</v>
      </c>
      <c r="J54" s="21">
        <f t="shared" si="10"/>
        <v>1.6666666666666666E-2</v>
      </c>
    </row>
    <row r="55" spans="1:10" x14ac:dyDescent="0.2">
      <c r="A55" s="1">
        <v>18</v>
      </c>
      <c r="B55" s="21">
        <f t="shared" si="3"/>
        <v>1.0568572153067171E-19</v>
      </c>
      <c r="C55" s="21">
        <f>SUM(B$37:$B54)</f>
        <v>1.9477340410546757</v>
      </c>
      <c r="D55" s="21">
        <f t="shared" si="4"/>
        <v>1.0975055697415907E-19</v>
      </c>
      <c r="E55" s="21">
        <f t="shared" si="5"/>
        <v>0.51341711903259202</v>
      </c>
      <c r="F55" s="21">
        <f t="shared" si="6"/>
        <v>3.7037037037037035E-2</v>
      </c>
      <c r="G55" s="21">
        <f t="shared" si="7"/>
        <v>2.1672236451498118E-21</v>
      </c>
      <c r="H55" s="21">
        <f t="shared" si="8"/>
        <v>0.66666666666666663</v>
      </c>
      <c r="I55" s="21">
        <f t="shared" si="9"/>
        <v>5.4180591128745289E-23</v>
      </c>
      <c r="J55" s="21">
        <f t="shared" si="10"/>
        <v>1.6666666666666666E-2</v>
      </c>
    </row>
    <row r="56" spans="1:10" x14ac:dyDescent="0.2">
      <c r="A56" s="1">
        <v>19</v>
      </c>
      <c r="B56" s="21">
        <f t="shared" si="3"/>
        <v>3.7082709309007619E-21</v>
      </c>
      <c r="C56" s="21">
        <f>SUM(B$37:$B55)</f>
        <v>1.9477340410546757</v>
      </c>
      <c r="D56" s="21">
        <f t="shared" si="4"/>
        <v>3.8431171465698805E-21</v>
      </c>
      <c r="E56" s="21">
        <f t="shared" si="5"/>
        <v>0.51341711903259202</v>
      </c>
      <c r="F56" s="21">
        <f t="shared" si="6"/>
        <v>3.5087719298245612E-2</v>
      </c>
      <c r="G56" s="21">
        <f t="shared" si="7"/>
        <v>7.1749895763515037E-23</v>
      </c>
      <c r="H56" s="21">
        <f t="shared" si="8"/>
        <v>0.66666666666666663</v>
      </c>
      <c r="I56" s="21">
        <f t="shared" si="9"/>
        <v>1.7937473940878758E-24</v>
      </c>
      <c r="J56" s="21">
        <f t="shared" si="10"/>
        <v>1.6666666666666666E-2</v>
      </c>
    </row>
    <row r="57" spans="1:10" x14ac:dyDescent="0.2">
      <c r="A57" s="1">
        <v>20</v>
      </c>
      <c r="B57" s="21">
        <f t="shared" si="3"/>
        <v>1.2360903103002539E-22</v>
      </c>
      <c r="C57" s="21">
        <f>SUM(B$37:$B56)</f>
        <v>1.9477340410546757</v>
      </c>
      <c r="D57" s="21">
        <f t="shared" si="4"/>
        <v>1.278714114103711E-22</v>
      </c>
      <c r="E57" s="21">
        <f t="shared" si="5"/>
        <v>0.51341711903259202</v>
      </c>
      <c r="F57" s="21">
        <f t="shared" si="6"/>
        <v>3.3333333333333333E-2</v>
      </c>
      <c r="G57" s="21">
        <f t="shared" si="7"/>
        <v>2.2638404018256567E-24</v>
      </c>
      <c r="H57" s="21">
        <f t="shared" si="8"/>
        <v>0.66666666666666663</v>
      </c>
      <c r="I57" s="21">
        <f t="shared" si="9"/>
        <v>5.6596010045641412E-26</v>
      </c>
      <c r="J57" s="21">
        <f t="shared" si="10"/>
        <v>1.6666666666666666E-2</v>
      </c>
    </row>
    <row r="58" spans="1:10" x14ac:dyDescent="0.2">
      <c r="A58" s="1">
        <v>21</v>
      </c>
      <c r="B58" s="21">
        <f t="shared" si="3"/>
        <v>3.9240962231754087E-24</v>
      </c>
      <c r="C58" s="21">
        <f>SUM(B$37:$B57)</f>
        <v>1.9477340410546757</v>
      </c>
      <c r="D58" s="21">
        <f t="shared" si="4"/>
        <v>4.0527551157385369E-24</v>
      </c>
      <c r="E58" s="21">
        <f t="shared" si="5"/>
        <v>0.51341711903259202</v>
      </c>
      <c r="F58" s="21">
        <f t="shared" si="6"/>
        <v>3.1746031746031744E-2</v>
      </c>
      <c r="G58" s="21">
        <f t="shared" si="7"/>
        <v>6.8221437890723888E-26</v>
      </c>
      <c r="H58" s="21">
        <f t="shared" si="8"/>
        <v>0.66666666666666663</v>
      </c>
      <c r="I58" s="21">
        <f t="shared" si="9"/>
        <v>1.7055359472680973E-27</v>
      </c>
      <c r="J58" s="21">
        <f t="shared" si="10"/>
        <v>1.6666666666666666E-2</v>
      </c>
    </row>
    <row r="59" spans="1:10" x14ac:dyDescent="0.2">
      <c r="A59" s="1">
        <v>22</v>
      </c>
      <c r="B59" s="21">
        <f t="shared" si="3"/>
        <v>1.189120067628912E-25</v>
      </c>
      <c r="C59" s="21">
        <f>SUM(B$37:$B58)</f>
        <v>1.9477340410546757</v>
      </c>
      <c r="D59" s="21">
        <f t="shared" si="4"/>
        <v>1.2262800697423154E-25</v>
      </c>
      <c r="E59" s="21">
        <f t="shared" si="5"/>
        <v>0.51341711903259202</v>
      </c>
      <c r="F59" s="21">
        <f t="shared" si="6"/>
        <v>3.0303030303030304E-2</v>
      </c>
      <c r="G59" s="21">
        <f t="shared" si="7"/>
        <v>1.9674786891693298E-27</v>
      </c>
      <c r="H59" s="21">
        <f t="shared" si="8"/>
        <v>0.66666666666666663</v>
      </c>
      <c r="I59" s="21">
        <f t="shared" si="9"/>
        <v>4.9186967229233244E-29</v>
      </c>
      <c r="J59" s="21">
        <f t="shared" si="10"/>
        <v>1.6666666666666666E-2</v>
      </c>
    </row>
    <row r="60" spans="1:10" x14ac:dyDescent="0.2">
      <c r="A60" s="1">
        <v>23</v>
      </c>
      <c r="B60" s="21">
        <f t="shared" si="3"/>
        <v>3.4467248337069903E-27</v>
      </c>
      <c r="C60" s="21">
        <f>SUM(B$37:$B59)</f>
        <v>1.9477340410546757</v>
      </c>
      <c r="D60" s="21">
        <f t="shared" si="4"/>
        <v>3.5496121421758554E-27</v>
      </c>
      <c r="E60" s="21">
        <f t="shared" si="5"/>
        <v>0.51341711903259202</v>
      </c>
      <c r="F60" s="21">
        <f t="shared" si="6"/>
        <v>2.8985507246376812E-2</v>
      </c>
      <c r="G60" s="21">
        <f t="shared" si="7"/>
        <v>5.4400944469224934E-29</v>
      </c>
      <c r="H60" s="21">
        <f t="shared" si="8"/>
        <v>0.66666666666666663</v>
      </c>
      <c r="I60" s="21">
        <f t="shared" si="9"/>
        <v>1.3600236117306234E-30</v>
      </c>
      <c r="J60" s="21">
        <f t="shared" si="10"/>
        <v>1.6666666666666666E-2</v>
      </c>
    </row>
    <row r="61" spans="1:10" x14ac:dyDescent="0.2">
      <c r="A61" s="1">
        <v>24</v>
      </c>
      <c r="B61" s="21">
        <f t="shared" si="3"/>
        <v>9.5742356491860857E-29</v>
      </c>
      <c r="C61" s="21">
        <f>SUM(B$37:$B60)</f>
        <v>1.9477340410546757</v>
      </c>
      <c r="D61" s="21">
        <f t="shared" si="4"/>
        <v>9.8477852391628311E-29</v>
      </c>
      <c r="E61" s="21">
        <f t="shared" si="5"/>
        <v>0.51341711903259202</v>
      </c>
      <c r="F61" s="21">
        <f t="shared" si="6"/>
        <v>2.7777777777777776E-2</v>
      </c>
      <c r="G61" s="21">
        <f t="shared" si="7"/>
        <v>1.4445775789550474E-30</v>
      </c>
      <c r="H61" s="21">
        <f t="shared" si="8"/>
        <v>0.66666666666666663</v>
      </c>
      <c r="I61" s="21">
        <f t="shared" si="9"/>
        <v>3.6114439473876187E-32</v>
      </c>
      <c r="J61" s="21">
        <f t="shared" si="10"/>
        <v>1.6666666666666666E-2</v>
      </c>
    </row>
    <row r="62" spans="1:10" x14ac:dyDescent="0.2">
      <c r="A62" s="1">
        <v>25</v>
      </c>
      <c r="B62" s="21">
        <f t="shared" si="3"/>
        <v>2.553129506449623E-30</v>
      </c>
      <c r="C62" s="21">
        <f>SUM(B$37:$B61)</f>
        <v>1.9477340410546757</v>
      </c>
      <c r="D62" s="21">
        <f t="shared" si="4"/>
        <v>2.6230782600509824E-30</v>
      </c>
      <c r="E62" s="21">
        <f t="shared" si="5"/>
        <v>0.51341711903259202</v>
      </c>
      <c r="F62" s="21">
        <f t="shared" si="6"/>
        <v>2.6666666666666668E-2</v>
      </c>
      <c r="G62" s="21">
        <f t="shared" si="7"/>
        <v>3.6896802281435603E-32</v>
      </c>
      <c r="H62" s="21">
        <f t="shared" si="8"/>
        <v>0.66666666666666663</v>
      </c>
      <c r="I62" s="21">
        <f t="shared" si="9"/>
        <v>9.2242005703589011E-34</v>
      </c>
      <c r="J62" s="21">
        <f t="shared" si="10"/>
        <v>1.6666666666666666E-2</v>
      </c>
    </row>
    <row r="63" spans="1:10" x14ac:dyDescent="0.2">
      <c r="A63" s="1">
        <v>26</v>
      </c>
      <c r="B63" s="21">
        <f t="shared" si="3"/>
        <v>6.5464859139733887E-32</v>
      </c>
      <c r="C63" s="21">
        <f>SUM(B$37:$B62)</f>
        <v>1.9477340410546757</v>
      </c>
      <c r="D63" s="21">
        <f t="shared" si="4"/>
        <v>6.718761859077952E-32</v>
      </c>
      <c r="E63" s="21">
        <f t="shared" si="5"/>
        <v>0.51341711903259202</v>
      </c>
      <c r="F63" s="21">
        <f t="shared" si="6"/>
        <v>2.564102564102564E-2</v>
      </c>
      <c r="G63" s="21">
        <f t="shared" si="7"/>
        <v>9.0777035714575367E-34</v>
      </c>
      <c r="H63" s="21">
        <f t="shared" si="8"/>
        <v>0.66666666666666663</v>
      </c>
      <c r="I63" s="21">
        <f t="shared" si="9"/>
        <v>2.2694258928643842E-35</v>
      </c>
      <c r="J63" s="21">
        <f t="shared" si="10"/>
        <v>1.6666666666666666E-2</v>
      </c>
    </row>
    <row r="64" spans="1:10" x14ac:dyDescent="0.2">
      <c r="A64" s="1">
        <v>27</v>
      </c>
      <c r="B64" s="21">
        <f t="shared" si="3"/>
        <v>1.6164162750551583E-33</v>
      </c>
      <c r="C64" s="21">
        <f>SUM(B$37:$B63)</f>
        <v>1.9477340410546757</v>
      </c>
      <c r="D64" s="21">
        <f t="shared" si="4"/>
        <v>1.6573382060692129E-33</v>
      </c>
      <c r="E64" s="21">
        <f t="shared" si="5"/>
        <v>0.51341711903259202</v>
      </c>
      <c r="F64" s="21">
        <f t="shared" si="6"/>
        <v>2.4691358024691357E-2</v>
      </c>
      <c r="G64" s="21">
        <f t="shared" si="7"/>
        <v>2.1541919165131636E-35</v>
      </c>
      <c r="H64" s="21">
        <f t="shared" si="8"/>
        <v>0.66666666666666663</v>
      </c>
      <c r="I64" s="21">
        <f t="shared" si="9"/>
        <v>5.3854797912829091E-37</v>
      </c>
      <c r="J64" s="21">
        <f t="shared" si="10"/>
        <v>1.6666666666666666E-2</v>
      </c>
    </row>
    <row r="65" spans="1:10" x14ac:dyDescent="0.2">
      <c r="A65" s="1">
        <v>28</v>
      </c>
      <c r="B65" s="21">
        <f t="shared" si="3"/>
        <v>3.8486101787027589E-35</v>
      </c>
      <c r="C65" s="21">
        <f>SUM(B$37:$B64)</f>
        <v>1.9477340410546757</v>
      </c>
      <c r="D65" s="21">
        <f t="shared" si="4"/>
        <v>3.9424787196467288E-35</v>
      </c>
      <c r="E65" s="21">
        <f t="shared" si="5"/>
        <v>0.51341711903259202</v>
      </c>
      <c r="F65" s="21">
        <f t="shared" si="6"/>
        <v>2.3809523809523808E-2</v>
      </c>
      <c r="G65" s="21">
        <f t="shared" si="7"/>
        <v>4.93691723436177E-37</v>
      </c>
      <c r="H65" s="21">
        <f t="shared" si="8"/>
        <v>0.66666666666666663</v>
      </c>
      <c r="I65" s="21">
        <f t="shared" si="9"/>
        <v>1.2342293085904426E-38</v>
      </c>
      <c r="J65" s="21">
        <f t="shared" si="10"/>
        <v>1.6666666666666666E-2</v>
      </c>
    </row>
    <row r="66" spans="1:10" x14ac:dyDescent="0.2">
      <c r="A66" s="1">
        <v>29</v>
      </c>
      <c r="B66" s="21">
        <f t="shared" si="3"/>
        <v>8.8473797211557651E-37</v>
      </c>
      <c r="C66" s="21">
        <f>SUM(B$37:$B65)</f>
        <v>1.9477340410546757</v>
      </c>
      <c r="D66" s="21">
        <f t="shared" si="4"/>
        <v>9.055553361653547E-37</v>
      </c>
      <c r="E66" s="21">
        <f t="shared" si="5"/>
        <v>0.51341711903259202</v>
      </c>
      <c r="F66" s="21">
        <f t="shared" si="6"/>
        <v>2.2988505747126436E-2</v>
      </c>
      <c r="G66" s="21">
        <f t="shared" si="7"/>
        <v>1.0939473219261336E-38</v>
      </c>
      <c r="H66" s="21">
        <f t="shared" si="8"/>
        <v>0.66666666666666663</v>
      </c>
      <c r="I66" s="21">
        <f t="shared" si="9"/>
        <v>2.734868304815334E-40</v>
      </c>
      <c r="J66" s="21">
        <f t="shared" si="10"/>
        <v>1.6666666666666666E-2</v>
      </c>
    </row>
    <row r="67" spans="1:10" x14ac:dyDescent="0.2">
      <c r="A67" s="1">
        <v>30</v>
      </c>
      <c r="B67" s="21">
        <f t="shared" si="3"/>
        <v>1.9660843824790586E-38</v>
      </c>
      <c r="C67" s="21">
        <f>SUM(B$37:$B66)</f>
        <v>1.9477340410546757</v>
      </c>
      <c r="D67" s="21">
        <f t="shared" si="4"/>
        <v>2.0107681184444918E-38</v>
      </c>
      <c r="E67" s="21">
        <f t="shared" si="5"/>
        <v>0.51341711903259202</v>
      </c>
      <c r="F67" s="21">
        <f t="shared" si="6"/>
        <v>2.2222222222222223E-2</v>
      </c>
      <c r="G67" s="21">
        <f t="shared" si="7"/>
        <v>2.346279032759902E-40</v>
      </c>
      <c r="H67" s="21">
        <f t="shared" si="8"/>
        <v>0.66666666666666663</v>
      </c>
      <c r="I67" s="21">
        <f t="shared" si="9"/>
        <v>5.8656975818997548E-42</v>
      </c>
      <c r="J67" s="21">
        <f t="shared" si="10"/>
        <v>1.6666666666666666E-2</v>
      </c>
    </row>
    <row r="68" spans="1:10" x14ac:dyDescent="0.2">
      <c r="B68" s="21"/>
      <c r="C68" s="21"/>
      <c r="D68" s="21"/>
      <c r="E68" s="21"/>
      <c r="F68" s="21"/>
      <c r="G68" s="21"/>
      <c r="H68" s="21"/>
      <c r="I68" s="21"/>
      <c r="J68" s="21"/>
    </row>
    <row r="69" spans="1:10" x14ac:dyDescent="0.2">
      <c r="B69" s="21"/>
      <c r="C69" s="21"/>
      <c r="D69" s="21"/>
      <c r="E69" s="21"/>
      <c r="F69" s="21"/>
      <c r="G69" s="21"/>
      <c r="H69" s="21"/>
      <c r="I69" s="21"/>
      <c r="J69" s="21"/>
    </row>
  </sheetData>
  <printOptions headings="1" gridLines="1"/>
  <pageMargins left="0.75" right="0.75" top="1" bottom="1" header="0.5" footer="0.5"/>
  <pageSetup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69"/>
  <sheetViews>
    <sheetView zoomScale="184" zoomScaleNormal="184" workbookViewId="0">
      <selection activeCell="A14" sqref="A14"/>
    </sheetView>
  </sheetViews>
  <sheetFormatPr defaultColWidth="9.140625" defaultRowHeight="12.75" x14ac:dyDescent="0.2"/>
  <cols>
    <col min="1" max="1" width="20.42578125" style="1" customWidth="1"/>
    <col min="2" max="2" width="7.42578125" style="1" customWidth="1"/>
    <col min="3" max="3" width="12.7109375" style="1" customWidth="1"/>
    <col min="4" max="4" width="43.85546875" style="1" bestFit="1" customWidth="1"/>
    <col min="5" max="5" width="14.7109375" style="1" customWidth="1"/>
    <col min="6" max="6" width="12.85546875" style="1" bestFit="1" customWidth="1"/>
    <col min="7" max="7" width="13" style="1" bestFit="1" customWidth="1"/>
    <col min="8" max="9" width="13.7109375" style="1" bestFit="1" customWidth="1"/>
    <col min="10" max="16384" width="9.140625" style="1"/>
  </cols>
  <sheetData>
    <row r="1" spans="1:8" ht="18" x14ac:dyDescent="0.25">
      <c r="A1" s="29" t="s">
        <v>35</v>
      </c>
      <c r="B1" s="29"/>
      <c r="C1" s="29"/>
      <c r="D1" s="30"/>
    </row>
    <row r="2" spans="1:8" ht="13.5" thickBot="1" x14ac:dyDescent="0.25">
      <c r="A2" s="2" t="s">
        <v>0</v>
      </c>
      <c r="C2" s="31" t="s">
        <v>33</v>
      </c>
      <c r="D2" s="3" t="s">
        <v>1</v>
      </c>
    </row>
    <row r="3" spans="1:8" ht="18" x14ac:dyDescent="0.25">
      <c r="A3" s="4" t="s">
        <v>17</v>
      </c>
      <c r="B3" s="24">
        <v>40</v>
      </c>
      <c r="C3" s="1" t="s">
        <v>38</v>
      </c>
      <c r="D3" s="5" t="s">
        <v>18</v>
      </c>
      <c r="E3" s="35">
        <f>B3/(B4*B5)</f>
        <v>0.95238095238095233</v>
      </c>
      <c r="F3" s="23" t="s">
        <v>29</v>
      </c>
    </row>
    <row r="4" spans="1:8" ht="18.75" x14ac:dyDescent="0.3">
      <c r="A4" s="6" t="s">
        <v>19</v>
      </c>
      <c r="B4" s="25">
        <v>42</v>
      </c>
      <c r="C4" s="1" t="s">
        <v>38</v>
      </c>
      <c r="D4" s="7" t="s">
        <v>20</v>
      </c>
      <c r="E4" s="33">
        <f>VLOOKUP($B$5,$A$38:$G$67,7,)</f>
        <v>19.04761904761903</v>
      </c>
      <c r="F4" s="23" t="s">
        <v>30</v>
      </c>
    </row>
    <row r="5" spans="1:8" ht="18.75" thickBot="1" x14ac:dyDescent="0.3">
      <c r="A5" s="8" t="s">
        <v>2</v>
      </c>
      <c r="B5" s="28">
        <v>1</v>
      </c>
      <c r="C5" s="1" t="s">
        <v>26</v>
      </c>
      <c r="D5" s="7" t="s">
        <v>3</v>
      </c>
      <c r="E5" s="33">
        <f>E4+B3/B4</f>
        <v>19.999999999999982</v>
      </c>
      <c r="F5" s="23" t="s">
        <v>31</v>
      </c>
      <c r="G5" s="36"/>
      <c r="H5" s="36"/>
    </row>
    <row r="6" spans="1:8" ht="19.5" thickBot="1" x14ac:dyDescent="0.35">
      <c r="A6" s="23" t="s">
        <v>27</v>
      </c>
      <c r="B6" s="32">
        <v>15</v>
      </c>
      <c r="C6" s="23" t="s">
        <v>25</v>
      </c>
      <c r="D6" s="7" t="s">
        <v>21</v>
      </c>
      <c r="E6" s="33">
        <f>E4/B3</f>
        <v>0.47619047619047572</v>
      </c>
      <c r="F6" s="23" t="str">
        <f>C3</f>
        <v>day</v>
      </c>
      <c r="G6" s="37"/>
      <c r="H6" s="37"/>
    </row>
    <row r="7" spans="1:8" ht="18" x14ac:dyDescent="0.25">
      <c r="A7" s="23" t="s">
        <v>28</v>
      </c>
      <c r="B7" s="32">
        <v>60</v>
      </c>
      <c r="C7" s="23" t="s">
        <v>25</v>
      </c>
      <c r="D7" s="7" t="s">
        <v>4</v>
      </c>
      <c r="E7" s="33">
        <f>E6+1/B4</f>
        <v>0.49999999999999956</v>
      </c>
      <c r="F7" s="23" t="str">
        <f>C3</f>
        <v>day</v>
      </c>
      <c r="G7" s="37"/>
      <c r="H7" s="37"/>
    </row>
    <row r="8" spans="1:8" ht="19.5" thickBot="1" x14ac:dyDescent="0.35">
      <c r="D8" s="9" t="s">
        <v>22</v>
      </c>
      <c r="E8" s="34">
        <f>VLOOKUP($B$5,$A$38:$G$67,5)</f>
        <v>4.7619047619047679E-2</v>
      </c>
      <c r="F8" s="23" t="s">
        <v>32</v>
      </c>
    </row>
    <row r="10" spans="1:8" x14ac:dyDescent="0.2">
      <c r="A10" s="10" t="str">
        <f>IF(ISNUMBER(B4*B5),IF(B3&lt;B4*B5,"","ERROR. The total service rate (rate x servers) must be greater than the arrival rate."),"ERROR. The total service rate (rate x servers) must be greater than the arrival rate.")</f>
        <v/>
      </c>
    </row>
    <row r="11" spans="1:8" x14ac:dyDescent="0.2">
      <c r="A11" s="10"/>
    </row>
    <row r="12" spans="1:8" s="12" customFormat="1" ht="13.5" thickBot="1" x14ac:dyDescent="0.25">
      <c r="A12" s="11" t="s">
        <v>5</v>
      </c>
      <c r="C12" s="22"/>
    </row>
    <row r="13" spans="1:8" x14ac:dyDescent="0.2">
      <c r="A13" s="13" t="s">
        <v>36</v>
      </c>
      <c r="B13" s="14" t="s">
        <v>24</v>
      </c>
      <c r="C13" s="15" t="s">
        <v>23</v>
      </c>
    </row>
    <row r="14" spans="1:8" x14ac:dyDescent="0.2">
      <c r="A14" s="16">
        <v>0</v>
      </c>
      <c r="B14" s="17">
        <f>VLOOKUP(B5,A37:E67,5)</f>
        <v>4.7619047619047679E-2</v>
      </c>
      <c r="C14" s="26">
        <f>B14</f>
        <v>4.7619047619047679E-2</v>
      </c>
    </row>
    <row r="15" spans="1:8" x14ac:dyDescent="0.2">
      <c r="A15" s="16">
        <f t="shared" ref="A15:A34" si="0">A14+1</f>
        <v>1</v>
      </c>
      <c r="B15" s="17">
        <f t="shared" ref="B15:B34" si="1">IF(A15&lt;=$B$5,($B$3/$B$4)^A15*$E$8/FACT(A15),($B$3/$B$4)^A15*$E$8/(FACT($B$5)*$B$5^(A15-$B$5)))</f>
        <v>4.5351473922902549E-2</v>
      </c>
      <c r="C15" s="26">
        <f t="shared" ref="C15:C34" si="2">C14+B15</f>
        <v>9.2970521541950235E-2</v>
      </c>
    </row>
    <row r="16" spans="1:8" x14ac:dyDescent="0.2">
      <c r="A16" s="16">
        <f t="shared" si="0"/>
        <v>2</v>
      </c>
      <c r="B16" s="17">
        <f t="shared" si="1"/>
        <v>4.3191879926573855E-2</v>
      </c>
      <c r="C16" s="26">
        <f t="shared" si="2"/>
        <v>0.1361624014685241</v>
      </c>
    </row>
    <row r="17" spans="1:3" x14ac:dyDescent="0.2">
      <c r="A17" s="16">
        <f t="shared" si="0"/>
        <v>3</v>
      </c>
      <c r="B17" s="17">
        <f t="shared" si="1"/>
        <v>4.1135123739594145E-2</v>
      </c>
      <c r="C17" s="26">
        <f t="shared" si="2"/>
        <v>0.17729752520811826</v>
      </c>
    </row>
    <row r="18" spans="1:3" x14ac:dyDescent="0.2">
      <c r="A18" s="16">
        <f t="shared" si="0"/>
        <v>4</v>
      </c>
      <c r="B18" s="17">
        <f t="shared" si="1"/>
        <v>3.9176308323422997E-2</v>
      </c>
      <c r="C18" s="26">
        <f t="shared" si="2"/>
        <v>0.21647383353154126</v>
      </c>
    </row>
    <row r="19" spans="1:3" x14ac:dyDescent="0.2">
      <c r="A19" s="16">
        <f t="shared" si="0"/>
        <v>5</v>
      </c>
      <c r="B19" s="17">
        <f t="shared" si="1"/>
        <v>3.7310769831831424E-2</v>
      </c>
      <c r="C19" s="26">
        <f t="shared" si="2"/>
        <v>0.25378460336337266</v>
      </c>
    </row>
    <row r="20" spans="1:3" x14ac:dyDescent="0.2">
      <c r="A20" s="16">
        <f t="shared" si="0"/>
        <v>6</v>
      </c>
      <c r="B20" s="17">
        <f t="shared" si="1"/>
        <v>3.5534066506506118E-2</v>
      </c>
      <c r="C20" s="26">
        <f t="shared" si="2"/>
        <v>0.28931866986987875</v>
      </c>
    </row>
    <row r="21" spans="1:3" x14ac:dyDescent="0.2">
      <c r="A21" s="16">
        <f t="shared" si="0"/>
        <v>7</v>
      </c>
      <c r="B21" s="17">
        <f t="shared" si="1"/>
        <v>3.3841968101434396E-2</v>
      </c>
      <c r="C21" s="26">
        <f t="shared" si="2"/>
        <v>0.32316063797131317</v>
      </c>
    </row>
    <row r="22" spans="1:3" x14ac:dyDescent="0.2">
      <c r="A22" s="16">
        <f t="shared" si="0"/>
        <v>8</v>
      </c>
      <c r="B22" s="17">
        <f t="shared" si="1"/>
        <v>3.22304458108899E-2</v>
      </c>
      <c r="C22" s="26">
        <f t="shared" si="2"/>
        <v>0.35539108378220308</v>
      </c>
    </row>
    <row r="23" spans="1:3" x14ac:dyDescent="0.2">
      <c r="A23" s="16">
        <f t="shared" si="0"/>
        <v>9</v>
      </c>
      <c r="B23" s="17">
        <f t="shared" si="1"/>
        <v>3.0695662677037997E-2</v>
      </c>
      <c r="C23" s="26">
        <f t="shared" si="2"/>
        <v>0.38608674645924107</v>
      </c>
    </row>
    <row r="24" spans="1:3" x14ac:dyDescent="0.2">
      <c r="A24" s="16">
        <f t="shared" si="0"/>
        <v>10</v>
      </c>
      <c r="B24" s="17">
        <f t="shared" si="1"/>
        <v>2.9233964454321897E-2</v>
      </c>
      <c r="C24" s="26">
        <f t="shared" si="2"/>
        <v>0.41532071091356298</v>
      </c>
    </row>
    <row r="25" spans="1:3" x14ac:dyDescent="0.2">
      <c r="A25" s="16">
        <f t="shared" si="0"/>
        <v>11</v>
      </c>
      <c r="B25" s="17">
        <f t="shared" si="1"/>
        <v>2.7841870908878002E-2</v>
      </c>
      <c r="C25" s="26">
        <f t="shared" si="2"/>
        <v>0.443162581822441</v>
      </c>
    </row>
    <row r="26" spans="1:3" x14ac:dyDescent="0.2">
      <c r="A26" s="16">
        <f t="shared" si="0"/>
        <v>12</v>
      </c>
      <c r="B26" s="17">
        <f t="shared" si="1"/>
        <v>2.6516067532264761E-2</v>
      </c>
      <c r="C26" s="26">
        <f t="shared" si="2"/>
        <v>0.46967864935470577</v>
      </c>
    </row>
    <row r="27" spans="1:3" x14ac:dyDescent="0.2">
      <c r="A27" s="16">
        <f t="shared" si="0"/>
        <v>13</v>
      </c>
      <c r="B27" s="17">
        <f t="shared" si="1"/>
        <v>2.5253397649775959E-2</v>
      </c>
      <c r="C27" s="26">
        <f t="shared" si="2"/>
        <v>0.49493204700448173</v>
      </c>
    </row>
    <row r="28" spans="1:3" x14ac:dyDescent="0.2">
      <c r="A28" s="16">
        <f t="shared" si="0"/>
        <v>14</v>
      </c>
      <c r="B28" s="17">
        <f t="shared" si="1"/>
        <v>2.4050854904548533E-2</v>
      </c>
      <c r="C28" s="26">
        <f t="shared" si="2"/>
        <v>0.51898290190903029</v>
      </c>
    </row>
    <row r="29" spans="1:3" x14ac:dyDescent="0.2">
      <c r="A29" s="16">
        <f t="shared" si="0"/>
        <v>15</v>
      </c>
      <c r="B29" s="17">
        <f t="shared" si="1"/>
        <v>2.290557609957003E-2</v>
      </c>
      <c r="C29" s="26">
        <f t="shared" si="2"/>
        <v>0.54188847800860029</v>
      </c>
    </row>
    <row r="30" spans="1:3" x14ac:dyDescent="0.2">
      <c r="A30" s="16">
        <f t="shared" si="0"/>
        <v>16</v>
      </c>
      <c r="B30" s="17">
        <f t="shared" si="1"/>
        <v>2.1814834380542887E-2</v>
      </c>
      <c r="C30" s="26">
        <f t="shared" si="2"/>
        <v>0.56370331238914317</v>
      </c>
    </row>
    <row r="31" spans="1:3" x14ac:dyDescent="0.2">
      <c r="A31" s="16">
        <f t="shared" si="0"/>
        <v>17</v>
      </c>
      <c r="B31" s="17">
        <f t="shared" si="1"/>
        <v>2.0776032743374178E-2</v>
      </c>
      <c r="C31" s="26">
        <f t="shared" si="2"/>
        <v>0.58447934513251731</v>
      </c>
    </row>
    <row r="32" spans="1:3" x14ac:dyDescent="0.2">
      <c r="A32" s="16">
        <f t="shared" si="0"/>
        <v>18</v>
      </c>
      <c r="B32" s="17">
        <f t="shared" si="1"/>
        <v>1.9786697850832549E-2</v>
      </c>
      <c r="C32" s="26">
        <f t="shared" si="2"/>
        <v>0.60426604298334985</v>
      </c>
    </row>
    <row r="33" spans="1:10" x14ac:dyDescent="0.2">
      <c r="A33" s="16">
        <f t="shared" si="0"/>
        <v>19</v>
      </c>
      <c r="B33" s="17">
        <f t="shared" si="1"/>
        <v>1.8844474143650047E-2</v>
      </c>
      <c r="C33" s="26">
        <f t="shared" si="2"/>
        <v>0.62311051712699994</v>
      </c>
    </row>
    <row r="34" spans="1:10" ht="13.5" thickBot="1" x14ac:dyDescent="0.25">
      <c r="A34" s="18">
        <f t="shared" si="0"/>
        <v>20</v>
      </c>
      <c r="B34" s="19">
        <f t="shared" si="1"/>
        <v>1.7947118232047664E-2</v>
      </c>
      <c r="C34" s="27">
        <f t="shared" si="2"/>
        <v>0.64105763535904758</v>
      </c>
    </row>
    <row r="35" spans="1:10" x14ac:dyDescent="0.2">
      <c r="A35" s="1" t="s">
        <v>6</v>
      </c>
      <c r="B35" s="20"/>
      <c r="C35" s="20"/>
    </row>
    <row r="36" spans="1:10" x14ac:dyDescent="0.2">
      <c r="A36" s="1" t="s">
        <v>7</v>
      </c>
      <c r="B36" s="1" t="s">
        <v>8</v>
      </c>
      <c r="C36" s="1" t="s">
        <v>9</v>
      </c>
      <c r="D36" s="1" t="s">
        <v>10</v>
      </c>
      <c r="E36" s="1" t="s">
        <v>11</v>
      </c>
      <c r="F36" s="1" t="s">
        <v>12</v>
      </c>
      <c r="G36" s="1" t="s">
        <v>13</v>
      </c>
      <c r="H36" s="1" t="s">
        <v>14</v>
      </c>
      <c r="I36" s="1" t="s">
        <v>15</v>
      </c>
      <c r="J36" s="1" t="s">
        <v>16</v>
      </c>
    </row>
    <row r="37" spans="1:10" x14ac:dyDescent="0.2">
      <c r="A37" s="1">
        <v>0</v>
      </c>
      <c r="B37" s="1">
        <v>1</v>
      </c>
    </row>
    <row r="38" spans="1:10" x14ac:dyDescent="0.2">
      <c r="A38" s="1">
        <v>1</v>
      </c>
      <c r="B38" s="21">
        <f t="shared" ref="B38:B67" si="3">($B$3/$B$4)^A38/FACT(A38)</f>
        <v>0.95238095238095233</v>
      </c>
      <c r="C38" s="21">
        <f>SUM(B37:$B$37)</f>
        <v>1</v>
      </c>
      <c r="D38" s="21">
        <f t="shared" ref="D38:D67" si="4">+B38/(1-$B$3/(A38*$B$4))</f>
        <v>19.999999999999975</v>
      </c>
      <c r="E38" s="21">
        <f t="shared" ref="E38:E67" si="5">1/(C38+D38)</f>
        <v>4.7619047619047679E-2</v>
      </c>
      <c r="F38" s="21">
        <f t="shared" ref="F38:F67" si="6">$B$3/($B$4*A38)</f>
        <v>0.95238095238095233</v>
      </c>
      <c r="G38" s="21">
        <f t="shared" ref="G38:G67" si="7">+E38*B38*F38/(1-F38)^2</f>
        <v>19.04761904761903</v>
      </c>
      <c r="H38" s="21">
        <f t="shared" ref="H38:H67" si="8">G38+$B$3/$B$4</f>
        <v>19.999999999999982</v>
      </c>
      <c r="I38" s="21">
        <f t="shared" ref="I38:I67" si="9">G38/$B$3</f>
        <v>0.47619047619047572</v>
      </c>
      <c r="J38" s="21">
        <f t="shared" ref="J38:J67" si="10">I38+1/$B$4</f>
        <v>0.49999999999999956</v>
      </c>
    </row>
    <row r="39" spans="1:10" x14ac:dyDescent="0.2">
      <c r="A39" s="1">
        <v>2</v>
      </c>
      <c r="B39" s="21">
        <f t="shared" si="3"/>
        <v>0.45351473922902491</v>
      </c>
      <c r="C39" s="21">
        <f>SUM(B$37:$B38)</f>
        <v>1.9523809523809523</v>
      </c>
      <c r="D39" s="21">
        <f t="shared" si="4"/>
        <v>0.86580086580086568</v>
      </c>
      <c r="E39" s="21">
        <f t="shared" si="5"/>
        <v>0.35483870967741937</v>
      </c>
      <c r="F39" s="21">
        <f t="shared" si="6"/>
        <v>0.47619047619047616</v>
      </c>
      <c r="G39" s="21">
        <f t="shared" si="7"/>
        <v>0.27929060187124699</v>
      </c>
      <c r="H39" s="21">
        <f t="shared" si="8"/>
        <v>1.2316715542521992</v>
      </c>
      <c r="I39" s="21">
        <f t="shared" si="9"/>
        <v>6.9822650467811749E-3</v>
      </c>
      <c r="J39" s="21">
        <f t="shared" si="10"/>
        <v>3.0791788856304982E-2</v>
      </c>
    </row>
    <row r="40" spans="1:10" x14ac:dyDescent="0.2">
      <c r="A40" s="1">
        <v>3</v>
      </c>
      <c r="B40" s="21">
        <f t="shared" si="3"/>
        <v>0.14397293308857934</v>
      </c>
      <c r="C40" s="21">
        <f>SUM(B$37:$B39)</f>
        <v>2.4058956916099774</v>
      </c>
      <c r="D40" s="21">
        <f t="shared" si="4"/>
        <v>0.21093708801349995</v>
      </c>
      <c r="E40" s="21">
        <f t="shared" si="5"/>
        <v>0.38214134574693187</v>
      </c>
      <c r="F40" s="21">
        <f t="shared" si="6"/>
        <v>0.31746031746031744</v>
      </c>
      <c r="G40" s="21">
        <f t="shared" si="7"/>
        <v>3.7491991944845517E-2</v>
      </c>
      <c r="H40" s="21">
        <f t="shared" si="8"/>
        <v>0.98987294432579787</v>
      </c>
      <c r="I40" s="21">
        <f t="shared" si="9"/>
        <v>9.3729979862113792E-4</v>
      </c>
      <c r="J40" s="21">
        <f t="shared" si="10"/>
        <v>2.4746823608144945E-2</v>
      </c>
    </row>
    <row r="41" spans="1:10" x14ac:dyDescent="0.2">
      <c r="A41" s="1">
        <v>4</v>
      </c>
      <c r="B41" s="21">
        <f t="shared" si="3"/>
        <v>3.427926978299508E-2</v>
      </c>
      <c r="C41" s="21">
        <f>SUM(B$37:$B40)</f>
        <v>2.5498686246985569</v>
      </c>
      <c r="D41" s="21">
        <f t="shared" si="4"/>
        <v>4.4991541590181046E-2</v>
      </c>
      <c r="E41" s="21">
        <f t="shared" si="5"/>
        <v>0.38537722108942613</v>
      </c>
      <c r="F41" s="21">
        <f t="shared" si="6"/>
        <v>0.23809523809523808</v>
      </c>
      <c r="G41" s="21">
        <f t="shared" si="7"/>
        <v>5.41834852204791E-3</v>
      </c>
      <c r="H41" s="21">
        <f t="shared" si="8"/>
        <v>0.95779930090300025</v>
      </c>
      <c r="I41" s="21">
        <f t="shared" si="9"/>
        <v>1.3545871305119776E-4</v>
      </c>
      <c r="J41" s="21">
        <f t="shared" si="10"/>
        <v>2.3944982522575008E-2</v>
      </c>
    </row>
    <row r="42" spans="1:10" x14ac:dyDescent="0.2">
      <c r="A42" s="1">
        <v>5</v>
      </c>
      <c r="B42" s="21">
        <f t="shared" si="3"/>
        <v>6.5293847205704905E-3</v>
      </c>
      <c r="C42" s="21">
        <f>SUM(B$37:$B41)</f>
        <v>2.5841478944815521</v>
      </c>
      <c r="D42" s="21">
        <f t="shared" si="4"/>
        <v>8.0657105371753114E-3</v>
      </c>
      <c r="E42" s="21">
        <f t="shared" si="5"/>
        <v>0.38577067802742876</v>
      </c>
      <c r="F42" s="21">
        <f t="shared" si="6"/>
        <v>0.19047619047619047</v>
      </c>
      <c r="G42" s="21">
        <f t="shared" si="7"/>
        <v>7.3212108769390505E-4</v>
      </c>
      <c r="H42" s="21">
        <f t="shared" si="8"/>
        <v>0.95311307346864627</v>
      </c>
      <c r="I42" s="21">
        <f t="shared" si="9"/>
        <v>1.8303027192347628E-5</v>
      </c>
      <c r="J42" s="21">
        <f t="shared" si="10"/>
        <v>2.3827826836716155E-2</v>
      </c>
    </row>
    <row r="43" spans="1:10" x14ac:dyDescent="0.2">
      <c r="A43" s="1">
        <v>6</v>
      </c>
      <c r="B43" s="21">
        <f t="shared" si="3"/>
        <v>1.036410273106427E-3</v>
      </c>
      <c r="C43" s="21">
        <f>SUM(B$37:$B42)</f>
        <v>2.5906772792021227</v>
      </c>
      <c r="D43" s="21">
        <f t="shared" si="4"/>
        <v>1.2319593812397151E-3</v>
      </c>
      <c r="E43" s="21">
        <f t="shared" si="5"/>
        <v>0.38581597885987762</v>
      </c>
      <c r="F43" s="21">
        <f t="shared" si="6"/>
        <v>0.15873015873015872</v>
      </c>
      <c r="G43" s="21">
        <f t="shared" si="7"/>
        <v>8.9681059356341467E-5</v>
      </c>
      <c r="H43" s="21">
        <f t="shared" si="8"/>
        <v>0.95247063344030869</v>
      </c>
      <c r="I43" s="21">
        <f t="shared" si="9"/>
        <v>2.2420264839085368E-6</v>
      </c>
      <c r="J43" s="21">
        <f t="shared" si="10"/>
        <v>2.3811765836007717E-2</v>
      </c>
    </row>
    <row r="44" spans="1:10" x14ac:dyDescent="0.2">
      <c r="A44" s="1">
        <v>7</v>
      </c>
      <c r="B44" s="21">
        <f t="shared" si="3"/>
        <v>1.4100820042264314E-4</v>
      </c>
      <c r="C44" s="21">
        <f>SUM(B$37:$B43)</f>
        <v>2.5917136894752293</v>
      </c>
      <c r="D44" s="21">
        <f t="shared" si="4"/>
        <v>1.6321421623723261E-4</v>
      </c>
      <c r="E44" s="21">
        <f t="shared" si="5"/>
        <v>0.3858207920969377</v>
      </c>
      <c r="F44" s="21">
        <f t="shared" si="6"/>
        <v>0.1360544217687075</v>
      </c>
      <c r="G44" s="21">
        <f t="shared" si="7"/>
        <v>9.9167619197055057E-6</v>
      </c>
      <c r="H44" s="21">
        <f t="shared" si="8"/>
        <v>0.95239086914287208</v>
      </c>
      <c r="I44" s="21">
        <f t="shared" si="9"/>
        <v>2.4791904799263764E-7</v>
      </c>
      <c r="J44" s="21">
        <f t="shared" si="10"/>
        <v>2.3809771728571801E-2</v>
      </c>
    </row>
    <row r="45" spans="1:10" x14ac:dyDescent="0.2">
      <c r="A45" s="1">
        <v>8</v>
      </c>
      <c r="B45" s="21">
        <f t="shared" si="3"/>
        <v>1.6786690526505135E-5</v>
      </c>
      <c r="C45" s="21">
        <f>SUM(B$37:$B44)</f>
        <v>2.591854697675652</v>
      </c>
      <c r="D45" s="21">
        <f t="shared" si="4"/>
        <v>1.9055162219276101E-5</v>
      </c>
      <c r="E45" s="21">
        <f t="shared" si="5"/>
        <v>0.38582126112627552</v>
      </c>
      <c r="F45" s="21">
        <f t="shared" si="6"/>
        <v>0.11904761904761904</v>
      </c>
      <c r="G45" s="21">
        <f t="shared" si="7"/>
        <v>9.9349820519011681E-7</v>
      </c>
      <c r="H45" s="21">
        <f t="shared" si="8"/>
        <v>0.95238194587915748</v>
      </c>
      <c r="I45" s="21">
        <f t="shared" si="9"/>
        <v>2.4837455129752919E-8</v>
      </c>
      <c r="J45" s="21">
        <f t="shared" si="10"/>
        <v>2.3809548646978939E-2</v>
      </c>
    </row>
    <row r="46" spans="1:10" x14ac:dyDescent="0.2">
      <c r="A46" s="1">
        <v>9</v>
      </c>
      <c r="B46" s="21">
        <f t="shared" si="3"/>
        <v>1.7763693678841412E-6</v>
      </c>
      <c r="C46" s="21">
        <f>SUM(B$37:$B45)</f>
        <v>2.5918714843661785</v>
      </c>
      <c r="D46" s="21">
        <f t="shared" si="4"/>
        <v>1.9865905948526786E-6</v>
      </c>
      <c r="E46" s="21">
        <f t="shared" si="5"/>
        <v>0.38582130308654938</v>
      </c>
      <c r="F46" s="21">
        <f t="shared" si="6"/>
        <v>0.10582010582010581</v>
      </c>
      <c r="G46" s="21">
        <f t="shared" si="7"/>
        <v>9.0706387219590968E-8</v>
      </c>
      <c r="H46" s="21">
        <f t="shared" si="8"/>
        <v>0.95238104308733951</v>
      </c>
      <c r="I46" s="21">
        <f t="shared" si="9"/>
        <v>2.2676596804897743E-9</v>
      </c>
      <c r="J46" s="21">
        <f t="shared" si="10"/>
        <v>2.380952607718349E-2</v>
      </c>
    </row>
    <row r="47" spans="1:10" x14ac:dyDescent="0.2">
      <c r="A47" s="1">
        <v>10</v>
      </c>
      <c r="B47" s="21">
        <f t="shared" si="3"/>
        <v>1.6917803503658484E-7</v>
      </c>
      <c r="C47" s="21">
        <f>SUM(B$37:$B46)</f>
        <v>2.5918732607355466</v>
      </c>
      <c r="D47" s="21">
        <f t="shared" si="4"/>
        <v>1.8698624925096218E-7</v>
      </c>
      <c r="E47" s="21">
        <f t="shared" si="5"/>
        <v>0.38582130654526353</v>
      </c>
      <c r="F47" s="21">
        <f t="shared" si="6"/>
        <v>9.5238095238095233E-2</v>
      </c>
      <c r="G47" s="21">
        <f t="shared" si="7"/>
        <v>7.594029367579423E-9</v>
      </c>
      <c r="H47" s="21">
        <f t="shared" si="8"/>
        <v>0.95238095997498173</v>
      </c>
      <c r="I47" s="21">
        <f t="shared" si="9"/>
        <v>1.8985073418948556E-10</v>
      </c>
      <c r="J47" s="21">
        <f t="shared" si="10"/>
        <v>2.3809523999374544E-2</v>
      </c>
    </row>
    <row r="48" spans="1:10" x14ac:dyDescent="0.2">
      <c r="A48" s="1">
        <v>11</v>
      </c>
      <c r="B48" s="21">
        <f t="shared" si="3"/>
        <v>1.4647448920916439E-8</v>
      </c>
      <c r="C48" s="21">
        <f>SUM(B$37:$B47)</f>
        <v>2.5918734299135817</v>
      </c>
      <c r="D48" s="21">
        <f t="shared" si="4"/>
        <v>1.6035832704889561E-8</v>
      </c>
      <c r="E48" s="21">
        <f t="shared" si="5"/>
        <v>0.38582130680909682</v>
      </c>
      <c r="F48" s="21">
        <f t="shared" si="6"/>
        <v>8.6580086580086577E-2</v>
      </c>
      <c r="G48" s="21">
        <f t="shared" si="7"/>
        <v>5.8644226824384301E-10</v>
      </c>
      <c r="H48" s="21">
        <f t="shared" si="8"/>
        <v>0.95238095296739456</v>
      </c>
      <c r="I48" s="21">
        <f t="shared" si="9"/>
        <v>1.4661056706096076E-11</v>
      </c>
      <c r="J48" s="21">
        <f t="shared" si="10"/>
        <v>2.3809523824184865E-2</v>
      </c>
    </row>
    <row r="49" spans="1:10" x14ac:dyDescent="0.2">
      <c r="A49" s="1">
        <v>12</v>
      </c>
      <c r="B49" s="21">
        <f t="shared" si="3"/>
        <v>1.1624959461044792E-9</v>
      </c>
      <c r="C49" s="21">
        <f>SUM(B$37:$B48)</f>
        <v>2.5918734445610307</v>
      </c>
      <c r="D49" s="21">
        <f t="shared" si="4"/>
        <v>1.2627111138721065E-9</v>
      </c>
      <c r="E49" s="21">
        <f t="shared" si="5"/>
        <v>0.38582130682780413</v>
      </c>
      <c r="F49" s="21">
        <f t="shared" si="6"/>
        <v>7.9365079365079361E-2</v>
      </c>
      <c r="G49" s="21">
        <f t="shared" si="7"/>
        <v>4.1998349318976574E-11</v>
      </c>
      <c r="H49" s="21">
        <f t="shared" si="8"/>
        <v>0.95238095242295073</v>
      </c>
      <c r="I49" s="21">
        <f t="shared" si="9"/>
        <v>1.0499587329744143E-12</v>
      </c>
      <c r="J49" s="21">
        <f t="shared" si="10"/>
        <v>2.3809523810573767E-2</v>
      </c>
    </row>
    <row r="50" spans="1:10" x14ac:dyDescent="0.2">
      <c r="A50" s="1">
        <v>13</v>
      </c>
      <c r="B50" s="21">
        <f t="shared" si="3"/>
        <v>8.5164538176152314E-11</v>
      </c>
      <c r="C50" s="21">
        <f>SUM(B$37:$B49)</f>
        <v>2.5918734457235266</v>
      </c>
      <c r="D50" s="21">
        <f t="shared" si="4"/>
        <v>9.1896912735531936E-11</v>
      </c>
      <c r="E50" s="21">
        <f t="shared" si="5"/>
        <v>0.38582130682904248</v>
      </c>
      <c r="F50" s="21">
        <f t="shared" si="6"/>
        <v>7.3260073260073263E-2</v>
      </c>
      <c r="G50" s="21">
        <f t="shared" si="7"/>
        <v>2.8028290091049336E-12</v>
      </c>
      <c r="H50" s="21">
        <f t="shared" si="8"/>
        <v>0.9523809523837552</v>
      </c>
      <c r="I50" s="21">
        <f t="shared" si="9"/>
        <v>7.0070725227623341E-14</v>
      </c>
      <c r="J50" s="21">
        <f t="shared" si="10"/>
        <v>2.3809523809593881E-2</v>
      </c>
    </row>
    <row r="51" spans="1:10" x14ac:dyDescent="0.2">
      <c r="A51" s="1">
        <v>14</v>
      </c>
      <c r="B51" s="21">
        <f t="shared" si="3"/>
        <v>5.7935059983777079E-12</v>
      </c>
      <c r="C51" s="21">
        <f>SUM(B$37:$B50)</f>
        <v>2.5918734458086909</v>
      </c>
      <c r="D51" s="21">
        <f t="shared" si="4"/>
        <v>6.2163896478943291E-12</v>
      </c>
      <c r="E51" s="21">
        <f t="shared" si="5"/>
        <v>0.38582130682911925</v>
      </c>
      <c r="F51" s="21">
        <f t="shared" si="6"/>
        <v>6.8027210884353748E-2</v>
      </c>
      <c r="G51" s="21">
        <f t="shared" si="7"/>
        <v>1.7506683048975169E-13</v>
      </c>
      <c r="H51" s="21">
        <f t="shared" si="8"/>
        <v>0.95238095238112741</v>
      </c>
      <c r="I51" s="21">
        <f t="shared" si="9"/>
        <v>4.3766707622437926E-15</v>
      </c>
      <c r="J51" s="21">
        <f t="shared" si="10"/>
        <v>2.3809523809528183E-2</v>
      </c>
    </row>
    <row r="52" spans="1:10" x14ac:dyDescent="0.2">
      <c r="A52" s="1">
        <v>15</v>
      </c>
      <c r="B52" s="21">
        <f t="shared" si="3"/>
        <v>3.6784165069064812E-13</v>
      </c>
      <c r="C52" s="21">
        <f>SUM(B$37:$B51)</f>
        <v>2.5918734458144845</v>
      </c>
      <c r="D52" s="21">
        <f t="shared" si="4"/>
        <v>3.9278006768662424E-13</v>
      </c>
      <c r="E52" s="21">
        <f t="shared" si="5"/>
        <v>0.38582130682912374</v>
      </c>
      <c r="F52" s="21">
        <f t="shared" si="6"/>
        <v>6.3492063492063489E-2</v>
      </c>
      <c r="G52" s="21">
        <f t="shared" si="7"/>
        <v>1.0274096204154919E-14</v>
      </c>
      <c r="H52" s="21">
        <f t="shared" si="8"/>
        <v>0.95238095238096265</v>
      </c>
      <c r="I52" s="21">
        <f t="shared" si="9"/>
        <v>2.5685240510387295E-16</v>
      </c>
      <c r="J52" s="21">
        <f t="shared" si="10"/>
        <v>2.3809523809524065E-2</v>
      </c>
    </row>
    <row r="53" spans="1:10" x14ac:dyDescent="0.2">
      <c r="A53" s="1">
        <v>16</v>
      </c>
      <c r="B53" s="21">
        <f t="shared" si="3"/>
        <v>2.1895336350633817E-14</v>
      </c>
      <c r="C53" s="21">
        <f>SUM(B$37:$B52)</f>
        <v>2.5918734458148522</v>
      </c>
      <c r="D53" s="21">
        <f t="shared" si="4"/>
        <v>2.3281117132319502E-14</v>
      </c>
      <c r="E53" s="21">
        <f t="shared" si="5"/>
        <v>0.38582130682912402</v>
      </c>
      <c r="F53" s="21">
        <f t="shared" si="6"/>
        <v>5.9523809523809521E-2</v>
      </c>
      <c r="G53" s="21">
        <f t="shared" si="7"/>
        <v>5.6850323015401393E-16</v>
      </c>
      <c r="H53" s="21">
        <f t="shared" si="8"/>
        <v>0.95238095238095288</v>
      </c>
      <c r="I53" s="21">
        <f t="shared" si="9"/>
        <v>1.4212580753850348E-17</v>
      </c>
      <c r="J53" s="21">
        <f t="shared" si="10"/>
        <v>2.3809523809523822E-2</v>
      </c>
    </row>
    <row r="54" spans="1:10" x14ac:dyDescent="0.2">
      <c r="A54" s="1">
        <v>17</v>
      </c>
      <c r="B54" s="21">
        <f t="shared" si="3"/>
        <v>1.2266294874304659E-15</v>
      </c>
      <c r="C54" s="21">
        <f>SUM(B$37:$B53)</f>
        <v>2.591873445814874</v>
      </c>
      <c r="D54" s="21">
        <f t="shared" si="4"/>
        <v>1.2994264896518587E-15</v>
      </c>
      <c r="E54" s="21">
        <f t="shared" si="5"/>
        <v>0.38582130682912402</v>
      </c>
      <c r="F54" s="21">
        <f t="shared" si="6"/>
        <v>5.6022408963585436E-2</v>
      </c>
      <c r="G54" s="21">
        <f t="shared" si="7"/>
        <v>2.9753497113700973E-17</v>
      </c>
      <c r="H54" s="21">
        <f t="shared" si="8"/>
        <v>0.95238095238095233</v>
      </c>
      <c r="I54" s="21">
        <f t="shared" si="9"/>
        <v>7.4383742784252431E-19</v>
      </c>
      <c r="J54" s="21">
        <f t="shared" si="10"/>
        <v>2.3809523809523808E-2</v>
      </c>
    </row>
    <row r="55" spans="1:10" x14ac:dyDescent="0.2">
      <c r="A55" s="1">
        <v>18</v>
      </c>
      <c r="B55" s="21">
        <f t="shared" si="3"/>
        <v>6.4901031080977027E-17</v>
      </c>
      <c r="C55" s="21">
        <f>SUM(B$37:$B54)</f>
        <v>2.5918734458148753</v>
      </c>
      <c r="D55" s="21">
        <f t="shared" si="4"/>
        <v>6.8526787007288597E-17</v>
      </c>
      <c r="E55" s="21">
        <f t="shared" si="5"/>
        <v>0.38582130682912402</v>
      </c>
      <c r="F55" s="21">
        <f t="shared" si="6"/>
        <v>5.2910052910052907E-2</v>
      </c>
      <c r="G55" s="21">
        <f t="shared" si="7"/>
        <v>1.4770443863660961E-18</v>
      </c>
      <c r="H55" s="21">
        <f t="shared" si="8"/>
        <v>0.95238095238095233</v>
      </c>
      <c r="I55" s="21">
        <f t="shared" si="9"/>
        <v>3.69261096591524E-20</v>
      </c>
      <c r="J55" s="21">
        <f t="shared" si="10"/>
        <v>2.3809523809523808E-2</v>
      </c>
    </row>
    <row r="56" spans="1:10" x14ac:dyDescent="0.2">
      <c r="A56" s="1">
        <v>19</v>
      </c>
      <c r="B56" s="21">
        <f t="shared" si="3"/>
        <v>3.2531845153371944E-18</v>
      </c>
      <c r="C56" s="21">
        <f>SUM(B$37:$B55)</f>
        <v>2.5918734458148753</v>
      </c>
      <c r="D56" s="21">
        <f t="shared" si="4"/>
        <v>3.42485652142359E-18</v>
      </c>
      <c r="E56" s="21">
        <f t="shared" si="5"/>
        <v>0.38582130682912402</v>
      </c>
      <c r="F56" s="21">
        <f t="shared" si="6"/>
        <v>5.0125313283208017E-2</v>
      </c>
      <c r="G56" s="21">
        <f t="shared" si="7"/>
        <v>6.9729953498569771E-20</v>
      </c>
      <c r="H56" s="21">
        <f t="shared" si="8"/>
        <v>0.95238095238095233</v>
      </c>
      <c r="I56" s="21">
        <f t="shared" si="9"/>
        <v>1.7432488374642443E-21</v>
      </c>
      <c r="J56" s="21">
        <f t="shared" si="10"/>
        <v>2.3809523809523808E-2</v>
      </c>
    </row>
    <row r="57" spans="1:10" x14ac:dyDescent="0.2">
      <c r="A57" s="1">
        <v>20</v>
      </c>
      <c r="B57" s="21">
        <f t="shared" si="3"/>
        <v>1.549135483493902E-19</v>
      </c>
      <c r="C57" s="21">
        <f>SUM(B$37:$B56)</f>
        <v>2.5918734458148753</v>
      </c>
      <c r="D57" s="21">
        <f t="shared" si="4"/>
        <v>1.6265922576685972E-19</v>
      </c>
      <c r="E57" s="21">
        <f t="shared" si="5"/>
        <v>0.38582130682912402</v>
      </c>
      <c r="F57" s="21">
        <f t="shared" si="6"/>
        <v>4.7619047619047616E-2</v>
      </c>
      <c r="G57" s="21">
        <f t="shared" si="7"/>
        <v>3.1378697526591664E-21</v>
      </c>
      <c r="H57" s="21">
        <f t="shared" si="8"/>
        <v>0.95238095238095233</v>
      </c>
      <c r="I57" s="21">
        <f t="shared" si="9"/>
        <v>7.8446743816479166E-23</v>
      </c>
      <c r="J57" s="21">
        <f t="shared" si="10"/>
        <v>2.3809523809523808E-2</v>
      </c>
    </row>
    <row r="58" spans="1:10" x14ac:dyDescent="0.2">
      <c r="A58" s="1">
        <v>21</v>
      </c>
      <c r="B58" s="21">
        <f t="shared" si="3"/>
        <v>7.0255577482716637E-21</v>
      </c>
      <c r="C58" s="21">
        <f>SUM(B$37:$B57)</f>
        <v>2.5918734458148753</v>
      </c>
      <c r="D58" s="21">
        <f t="shared" si="4"/>
        <v>7.3593134607786304E-21</v>
      </c>
      <c r="E58" s="21">
        <f t="shared" si="5"/>
        <v>0.38582130682912402</v>
      </c>
      <c r="F58" s="21">
        <f t="shared" si="6"/>
        <v>4.5351473922902494E-2</v>
      </c>
      <c r="G58" s="21">
        <f t="shared" si="7"/>
        <v>1.348874079241223E-22</v>
      </c>
      <c r="H58" s="21">
        <f t="shared" si="8"/>
        <v>0.95238095238095233</v>
      </c>
      <c r="I58" s="21">
        <f t="shared" si="9"/>
        <v>3.3721851981030577E-24</v>
      </c>
      <c r="J58" s="21">
        <f t="shared" si="10"/>
        <v>2.3809523809523808E-2</v>
      </c>
    </row>
    <row r="59" spans="1:10" x14ac:dyDescent="0.2">
      <c r="A59" s="1">
        <v>22</v>
      </c>
      <c r="B59" s="21">
        <f t="shared" si="3"/>
        <v>3.0413669905937941E-22</v>
      </c>
      <c r="C59" s="21">
        <f>SUM(B$37:$B58)</f>
        <v>2.5918734458148753</v>
      </c>
      <c r="D59" s="21">
        <f t="shared" si="4"/>
        <v>3.1789854064577665E-22</v>
      </c>
      <c r="E59" s="21">
        <f t="shared" si="5"/>
        <v>0.38582130682912402</v>
      </c>
      <c r="F59" s="21">
        <f t="shared" si="6"/>
        <v>4.3290043290043288E-2</v>
      </c>
      <c r="G59" s="21">
        <f t="shared" si="7"/>
        <v>5.5498656285531647E-24</v>
      </c>
      <c r="H59" s="21">
        <f t="shared" si="8"/>
        <v>0.95238095238095233</v>
      </c>
      <c r="I59" s="21">
        <f t="shared" si="9"/>
        <v>1.3874664071382912E-25</v>
      </c>
      <c r="J59" s="21">
        <f t="shared" si="10"/>
        <v>2.3809523809523808E-2</v>
      </c>
    </row>
    <row r="60" spans="1:10" x14ac:dyDescent="0.2">
      <c r="A60" s="1">
        <v>23</v>
      </c>
      <c r="B60" s="21">
        <f t="shared" si="3"/>
        <v>1.2593652134963947E-23</v>
      </c>
      <c r="C60" s="21">
        <f>SUM(B$37:$B59)</f>
        <v>2.5918734458148753</v>
      </c>
      <c r="D60" s="21">
        <f t="shared" si="4"/>
        <v>1.3137654387014227E-23</v>
      </c>
      <c r="E60" s="21">
        <f t="shared" si="5"/>
        <v>0.38582130682912402</v>
      </c>
      <c r="F60" s="21">
        <f t="shared" si="6"/>
        <v>4.1407867494824016E-2</v>
      </c>
      <c r="G60" s="21">
        <f t="shared" si="7"/>
        <v>2.1895408139383169E-25</v>
      </c>
      <c r="H60" s="21">
        <f t="shared" si="8"/>
        <v>0.95238095238095233</v>
      </c>
      <c r="I60" s="21">
        <f t="shared" si="9"/>
        <v>5.4738520348457923E-27</v>
      </c>
      <c r="J60" s="21">
        <f t="shared" si="10"/>
        <v>2.3809523809523808E-2</v>
      </c>
    </row>
    <row r="61" spans="1:10" x14ac:dyDescent="0.2">
      <c r="A61" s="1">
        <v>24</v>
      </c>
      <c r="B61" s="21">
        <f t="shared" si="3"/>
        <v>4.9974810059380748E-25</v>
      </c>
      <c r="C61" s="21">
        <f>SUM(B$37:$B60)</f>
        <v>2.5918734458148753</v>
      </c>
      <c r="D61" s="21">
        <f t="shared" si="4"/>
        <v>5.2039884855222926E-25</v>
      </c>
      <c r="E61" s="21">
        <f t="shared" si="5"/>
        <v>0.38582130682912402</v>
      </c>
      <c r="F61" s="21">
        <f t="shared" si="6"/>
        <v>3.968253968253968E-2</v>
      </c>
      <c r="G61" s="21">
        <f t="shared" si="7"/>
        <v>8.296734042181508E-27</v>
      </c>
      <c r="H61" s="21">
        <f t="shared" si="8"/>
        <v>0.95238095238095233</v>
      </c>
      <c r="I61" s="21">
        <f t="shared" si="9"/>
        <v>2.0741835105453771E-28</v>
      </c>
      <c r="J61" s="21">
        <f t="shared" si="10"/>
        <v>2.3809523809523808E-2</v>
      </c>
    </row>
    <row r="62" spans="1:10" x14ac:dyDescent="0.2">
      <c r="A62" s="1">
        <v>25</v>
      </c>
      <c r="B62" s="21">
        <f t="shared" si="3"/>
        <v>1.9038022879764098E-26</v>
      </c>
      <c r="C62" s="21">
        <f>SUM(B$37:$B61)</f>
        <v>2.5918734458148753</v>
      </c>
      <c r="D62" s="21">
        <f t="shared" si="4"/>
        <v>1.979200398391317E-26</v>
      </c>
      <c r="E62" s="21">
        <f t="shared" si="5"/>
        <v>0.38582130682912402</v>
      </c>
      <c r="F62" s="21">
        <f t="shared" si="6"/>
        <v>3.8095238095238099E-2</v>
      </c>
      <c r="G62" s="21">
        <f t="shared" si="7"/>
        <v>3.0242284522141028E-28</v>
      </c>
      <c r="H62" s="21">
        <f t="shared" si="8"/>
        <v>0.95238095238095233</v>
      </c>
      <c r="I62" s="21">
        <f t="shared" si="9"/>
        <v>7.5605711305352569E-30</v>
      </c>
      <c r="J62" s="21">
        <f t="shared" si="10"/>
        <v>2.3809523809523808E-2</v>
      </c>
    </row>
    <row r="63" spans="1:10" x14ac:dyDescent="0.2">
      <c r="A63" s="1">
        <v>26</v>
      </c>
      <c r="B63" s="21">
        <f t="shared" si="3"/>
        <v>6.9736347544923404E-28</v>
      </c>
      <c r="C63" s="21">
        <f>SUM(B$37:$B62)</f>
        <v>2.5918734458148753</v>
      </c>
      <c r="D63" s="21">
        <f t="shared" si="4"/>
        <v>7.2387919694920488E-28</v>
      </c>
      <c r="E63" s="21">
        <f t="shared" si="5"/>
        <v>0.38582130682912402</v>
      </c>
      <c r="F63" s="21">
        <f t="shared" si="6"/>
        <v>3.6630036630036632E-2</v>
      </c>
      <c r="G63" s="21">
        <f t="shared" si="7"/>
        <v>1.0619316264386278E-29</v>
      </c>
      <c r="H63" s="21">
        <f t="shared" si="8"/>
        <v>0.95238095238095233</v>
      </c>
      <c r="I63" s="21">
        <f t="shared" si="9"/>
        <v>2.6548290660965694E-31</v>
      </c>
      <c r="J63" s="21">
        <f t="shared" si="10"/>
        <v>2.3809523809523808E-2</v>
      </c>
    </row>
    <row r="64" spans="1:10" x14ac:dyDescent="0.2">
      <c r="A64" s="1">
        <v>27</v>
      </c>
      <c r="B64" s="21">
        <f t="shared" si="3"/>
        <v>2.4598358922371575E-29</v>
      </c>
      <c r="C64" s="21">
        <f>SUM(B$37:$B63)</f>
        <v>2.5918734458148753</v>
      </c>
      <c r="D64" s="21">
        <f t="shared" si="4"/>
        <v>2.5497750473463771E-29</v>
      </c>
      <c r="E64" s="21">
        <f t="shared" si="5"/>
        <v>0.38582130682912402</v>
      </c>
      <c r="F64" s="21">
        <f t="shared" si="6"/>
        <v>3.5273368606701938E-2</v>
      </c>
      <c r="G64" s="21">
        <f t="shared" si="7"/>
        <v>3.5969197107402952E-31</v>
      </c>
      <c r="H64" s="21">
        <f t="shared" si="8"/>
        <v>0.95238095238095233</v>
      </c>
      <c r="I64" s="21">
        <f t="shared" si="9"/>
        <v>8.9922992768507381E-33</v>
      </c>
      <c r="J64" s="21">
        <f t="shared" si="10"/>
        <v>2.3809523809523808E-2</v>
      </c>
    </row>
    <row r="65" spans="1:10" x14ac:dyDescent="0.2">
      <c r="A65" s="1">
        <v>28</v>
      </c>
      <c r="B65" s="21">
        <f t="shared" si="3"/>
        <v>8.3667887491059788E-31</v>
      </c>
      <c r="C65" s="21">
        <f>SUM(B$37:$B64)</f>
        <v>2.5918734458148753</v>
      </c>
      <c r="D65" s="21">
        <f t="shared" si="4"/>
        <v>8.6613939867505551E-31</v>
      </c>
      <c r="E65" s="21">
        <f t="shared" si="5"/>
        <v>0.38582130682912402</v>
      </c>
      <c r="F65" s="21">
        <f t="shared" si="6"/>
        <v>3.4013605442176874E-2</v>
      </c>
      <c r="G65" s="21">
        <f t="shared" si="7"/>
        <v>1.176672657369724E-32</v>
      </c>
      <c r="H65" s="21">
        <f t="shared" si="8"/>
        <v>0.95238095238095233</v>
      </c>
      <c r="I65" s="21">
        <f t="shared" si="9"/>
        <v>2.9416816434243102E-34</v>
      </c>
      <c r="J65" s="21">
        <f t="shared" si="10"/>
        <v>2.3809523809523808E-2</v>
      </c>
    </row>
    <row r="66" spans="1:10" x14ac:dyDescent="0.2">
      <c r="A66" s="1">
        <v>29</v>
      </c>
      <c r="B66" s="21">
        <f t="shared" si="3"/>
        <v>2.7477138749116515E-32</v>
      </c>
      <c r="C66" s="21">
        <f>SUM(B$37:$B65)</f>
        <v>2.5918734458148753</v>
      </c>
      <c r="D66" s="21">
        <f t="shared" si="4"/>
        <v>2.8410148553840334E-32</v>
      </c>
      <c r="E66" s="21">
        <f t="shared" si="5"/>
        <v>0.38582130682912402</v>
      </c>
      <c r="F66" s="21">
        <f t="shared" si="6"/>
        <v>3.2840722495894911E-2</v>
      </c>
      <c r="G66" s="21">
        <f t="shared" si="7"/>
        <v>3.7219832401535568E-34</v>
      </c>
      <c r="H66" s="21">
        <f t="shared" si="8"/>
        <v>0.95238095238095233</v>
      </c>
      <c r="I66" s="21">
        <f t="shared" si="9"/>
        <v>9.3049581003838917E-36</v>
      </c>
      <c r="J66" s="21">
        <f t="shared" si="10"/>
        <v>2.3809523809523808E-2</v>
      </c>
    </row>
    <row r="67" spans="1:10" x14ac:dyDescent="0.2">
      <c r="A67" s="1">
        <v>30</v>
      </c>
      <c r="B67" s="21">
        <f t="shared" si="3"/>
        <v>8.7229011901957138E-34</v>
      </c>
      <c r="C67" s="21">
        <f>SUM(B$37:$B66)</f>
        <v>2.5918734458148753</v>
      </c>
      <c r="D67" s="21">
        <f t="shared" si="4"/>
        <v>9.0088979505299996E-34</v>
      </c>
      <c r="E67" s="21">
        <f t="shared" si="5"/>
        <v>0.38582130682912402</v>
      </c>
      <c r="F67" s="21">
        <f t="shared" si="6"/>
        <v>3.1746031746031744E-2</v>
      </c>
      <c r="G67" s="21">
        <f t="shared" si="7"/>
        <v>1.1396146820864596E-35</v>
      </c>
      <c r="H67" s="21">
        <f t="shared" si="8"/>
        <v>0.95238095238095233</v>
      </c>
      <c r="I67" s="21">
        <f t="shared" si="9"/>
        <v>2.8490367052161489E-37</v>
      </c>
      <c r="J67" s="21">
        <f t="shared" si="10"/>
        <v>2.3809523809523808E-2</v>
      </c>
    </row>
    <row r="68" spans="1:10" x14ac:dyDescent="0.2">
      <c r="B68" s="21"/>
      <c r="C68" s="21"/>
      <c r="D68" s="21"/>
      <c r="E68" s="21"/>
      <c r="F68" s="21"/>
      <c r="G68" s="21"/>
      <c r="H68" s="21"/>
      <c r="I68" s="21"/>
      <c r="J68" s="21"/>
    </row>
    <row r="69" spans="1:10" x14ac:dyDescent="0.2">
      <c r="B69" s="21"/>
      <c r="C69" s="21"/>
      <c r="D69" s="21"/>
      <c r="E69" s="21"/>
      <c r="F69" s="21"/>
      <c r="G69" s="21"/>
      <c r="H69" s="21"/>
      <c r="I69" s="21"/>
      <c r="J69" s="21"/>
    </row>
  </sheetData>
  <phoneticPr fontId="0" type="noConversion"/>
  <printOptions headings="1" gridLines="1"/>
  <pageMargins left="0.75" right="0.75" top="1" bottom="1" header="0.5" footer="0.5"/>
  <pageSetup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9"/>
  <sheetViews>
    <sheetView topLeftCell="A2" zoomScale="184" zoomScaleNormal="184" workbookViewId="0">
      <selection activeCell="A2" sqref="A2"/>
    </sheetView>
  </sheetViews>
  <sheetFormatPr defaultColWidth="9.140625" defaultRowHeight="12.75" x14ac:dyDescent="0.2"/>
  <cols>
    <col min="1" max="1" width="20.42578125" style="1" customWidth="1"/>
    <col min="2" max="2" width="7.42578125" style="1" customWidth="1"/>
    <col min="3" max="3" width="12.7109375" style="1" customWidth="1"/>
    <col min="4" max="4" width="43.85546875" style="1" bestFit="1" customWidth="1"/>
    <col min="5" max="5" width="14.7109375" style="1" customWidth="1"/>
    <col min="6" max="6" width="12.85546875" style="1" bestFit="1" customWidth="1"/>
    <col min="7" max="7" width="15.7109375" style="1" bestFit="1" customWidth="1"/>
    <col min="8" max="9" width="13.7109375" style="1" bestFit="1" customWidth="1"/>
    <col min="10" max="16384" width="9.140625" style="1"/>
  </cols>
  <sheetData>
    <row r="1" spans="1:8" ht="18" x14ac:dyDescent="0.25">
      <c r="A1" s="29" t="s">
        <v>35</v>
      </c>
      <c r="B1" s="29"/>
      <c r="C1" s="29"/>
      <c r="D1" s="30"/>
    </row>
    <row r="2" spans="1:8" ht="13.5" thickBot="1" x14ac:dyDescent="0.25">
      <c r="A2" s="2" t="s">
        <v>0</v>
      </c>
      <c r="C2" s="31" t="s">
        <v>33</v>
      </c>
      <c r="D2" s="3" t="s">
        <v>1</v>
      </c>
    </row>
    <row r="3" spans="1:8" ht="18" x14ac:dyDescent="0.25">
      <c r="A3" s="4" t="s">
        <v>17</v>
      </c>
      <c r="B3" s="24">
        <v>100</v>
      </c>
      <c r="C3" s="1" t="s">
        <v>39</v>
      </c>
      <c r="D3" s="5" t="s">
        <v>18</v>
      </c>
      <c r="E3" s="35">
        <f>B3/(B4*B5)</f>
        <v>0.7407407407407407</v>
      </c>
      <c r="F3" s="23" t="s">
        <v>29</v>
      </c>
    </row>
    <row r="4" spans="1:8" ht="18.75" x14ac:dyDescent="0.3">
      <c r="A4" s="6" t="s">
        <v>19</v>
      </c>
      <c r="B4" s="25">
        <v>45</v>
      </c>
      <c r="C4" s="1" t="s">
        <v>39</v>
      </c>
      <c r="D4" s="7" t="s">
        <v>20</v>
      </c>
      <c r="E4" s="33">
        <f>VLOOKUP($B$5,$A$38:$G$67,7,)</f>
        <v>1.581371444385143</v>
      </c>
      <c r="F4" s="23" t="s">
        <v>30</v>
      </c>
    </row>
    <row r="5" spans="1:8" ht="18.75" thickBot="1" x14ac:dyDescent="0.3">
      <c r="A5" s="8" t="s">
        <v>2</v>
      </c>
      <c r="B5" s="28">
        <v>3</v>
      </c>
      <c r="C5" s="1" t="s">
        <v>26</v>
      </c>
      <c r="D5" s="7" t="s">
        <v>3</v>
      </c>
      <c r="E5" s="33">
        <f>E4+B3/B4</f>
        <v>3.8035936666073651</v>
      </c>
      <c r="F5" s="23" t="s">
        <v>31</v>
      </c>
      <c r="G5" s="36"/>
      <c r="H5" s="36"/>
    </row>
    <row r="6" spans="1:8" ht="19.5" thickBot="1" x14ac:dyDescent="0.35">
      <c r="A6" s="23" t="s">
        <v>27</v>
      </c>
      <c r="B6" s="32">
        <v>30</v>
      </c>
      <c r="C6" s="23" t="s">
        <v>25</v>
      </c>
      <c r="D6" s="7" t="s">
        <v>21</v>
      </c>
      <c r="E6" s="33">
        <f>E4/B3</f>
        <v>1.5813714443851431E-2</v>
      </c>
      <c r="F6" s="23" t="str">
        <f>C3</f>
        <v>hour</v>
      </c>
      <c r="G6" s="37"/>
      <c r="H6" s="37"/>
    </row>
    <row r="7" spans="1:8" ht="18" x14ac:dyDescent="0.25">
      <c r="A7" s="23" t="s">
        <v>28</v>
      </c>
      <c r="B7" s="32">
        <v>10</v>
      </c>
      <c r="C7" s="23" t="s">
        <v>25</v>
      </c>
      <c r="D7" s="7" t="s">
        <v>4</v>
      </c>
      <c r="E7" s="33">
        <f>E6+1/B4</f>
        <v>3.8035936666073654E-2</v>
      </c>
      <c r="F7" s="23" t="str">
        <f>C3</f>
        <v>hour</v>
      </c>
      <c r="G7" s="37"/>
      <c r="H7" s="37"/>
    </row>
    <row r="8" spans="1:8" ht="19.5" thickBot="1" x14ac:dyDescent="0.35">
      <c r="D8" s="9" t="s">
        <v>22</v>
      </c>
      <c r="E8" s="34">
        <f>VLOOKUP($B$5,$A$38:$G$67,5)</f>
        <v>7.8455790784557902E-2</v>
      </c>
      <c r="F8" s="23" t="s">
        <v>32</v>
      </c>
    </row>
    <row r="10" spans="1:8" x14ac:dyDescent="0.2">
      <c r="A10" s="10" t="str">
        <f>IF(ISNUMBER(B4*B5),IF(B3&lt;B4*B5,"","ERROR. The total service rate (rate x servers) must be greater than the arrival rate."),"ERROR. The total service rate (rate x servers) must be greater than the arrival rate.")</f>
        <v/>
      </c>
      <c r="D10" s="38"/>
      <c r="E10" s="38"/>
      <c r="F10" s="38" t="s">
        <v>44</v>
      </c>
      <c r="G10" s="38" t="s">
        <v>45</v>
      </c>
    </row>
    <row r="11" spans="1:8" x14ac:dyDescent="0.2">
      <c r="A11" s="10"/>
      <c r="D11" s="39" t="s">
        <v>40</v>
      </c>
      <c r="E11" s="38" t="s">
        <v>41</v>
      </c>
      <c r="F11" s="38" t="s">
        <v>42</v>
      </c>
      <c r="G11" s="38" t="s">
        <v>43</v>
      </c>
    </row>
    <row r="12" spans="1:8" s="12" customFormat="1" ht="13.5" thickBot="1" x14ac:dyDescent="0.25">
      <c r="A12" s="11" t="s">
        <v>5</v>
      </c>
      <c r="C12" s="22"/>
      <c r="D12" s="40">
        <v>3</v>
      </c>
      <c r="E12" s="41">
        <f>F12+G12</f>
        <v>2372.1561999644191</v>
      </c>
      <c r="F12" s="41">
        <f>B6*B5</f>
        <v>90</v>
      </c>
      <c r="G12" s="41">
        <f>B7*60*E5</f>
        <v>2282.1561999644191</v>
      </c>
    </row>
    <row r="13" spans="1:8" x14ac:dyDescent="0.2">
      <c r="A13" s="13" t="s">
        <v>36</v>
      </c>
      <c r="B13" s="14" t="s">
        <v>24</v>
      </c>
      <c r="C13" s="15" t="s">
        <v>23</v>
      </c>
      <c r="D13" s="38">
        <v>4</v>
      </c>
      <c r="E13" s="42">
        <f t="dataTable" ref="E13:G19" dt2D="0" dtr="0" r1="B5"/>
        <v>1628.1829626521192</v>
      </c>
      <c r="F13" s="42">
        <v>120</v>
      </c>
      <c r="G13" s="42">
        <v>1508.1829626521192</v>
      </c>
    </row>
    <row r="14" spans="1:8" x14ac:dyDescent="0.2">
      <c r="A14" s="16">
        <v>0</v>
      </c>
      <c r="B14" s="17">
        <f>VLOOKUP(B5,A37:E67,5)</f>
        <v>7.8455790784557902E-2</v>
      </c>
      <c r="C14" s="26">
        <f>B14</f>
        <v>7.8455790784557902E-2</v>
      </c>
      <c r="D14" s="38">
        <v>5</v>
      </c>
      <c r="E14" s="42">
        <v>1525.0672470289039</v>
      </c>
      <c r="F14" s="42">
        <v>150</v>
      </c>
      <c r="G14" s="42">
        <v>1375.0672470289039</v>
      </c>
    </row>
    <row r="15" spans="1:8" x14ac:dyDescent="0.2">
      <c r="A15" s="16">
        <f t="shared" ref="A15:A34" si="0">A14+1</f>
        <v>1</v>
      </c>
      <c r="B15" s="17">
        <f t="shared" ref="B15:B34" si="1">IF(A15&lt;=$B$5,($B$3/$B$4)^A15*$E$8/FACT(A15),($B$3/$B$4)^A15*$E$8/(FACT($B$5)*$B$5^(A15-$B$5)))</f>
        <v>0.17434620174346202</v>
      </c>
      <c r="C15" s="26">
        <f t="shared" ref="C15:C34" si="2">C14+B15</f>
        <v>0.25280199252801994</v>
      </c>
      <c r="D15" s="39">
        <v>6</v>
      </c>
      <c r="E15" s="42">
        <v>1523.4653060136598</v>
      </c>
      <c r="F15" s="42">
        <v>180</v>
      </c>
      <c r="G15" s="42">
        <v>1343.4653060136598</v>
      </c>
    </row>
    <row r="16" spans="1:8" x14ac:dyDescent="0.2">
      <c r="A16" s="16">
        <f t="shared" si="0"/>
        <v>2</v>
      </c>
      <c r="B16" s="17">
        <f t="shared" si="1"/>
        <v>0.19371800193718003</v>
      </c>
      <c r="C16" s="26">
        <f t="shared" si="2"/>
        <v>0.44651999446519997</v>
      </c>
      <c r="D16" s="39">
        <v>7</v>
      </c>
      <c r="E16" s="42">
        <v>1545.6846910875979</v>
      </c>
      <c r="F16" s="42">
        <v>210</v>
      </c>
      <c r="G16" s="42">
        <v>1335.6846910875979</v>
      </c>
    </row>
    <row r="17" spans="1:7" x14ac:dyDescent="0.2">
      <c r="A17" s="16">
        <f t="shared" si="0"/>
        <v>3</v>
      </c>
      <c r="B17" s="17">
        <f t="shared" si="1"/>
        <v>0.14349481624976299</v>
      </c>
      <c r="C17" s="26">
        <f t="shared" si="2"/>
        <v>0.59001481071496298</v>
      </c>
      <c r="D17" s="39">
        <v>8</v>
      </c>
      <c r="E17" s="42">
        <v>1573.8440023212352</v>
      </c>
      <c r="F17" s="42">
        <v>240</v>
      </c>
      <c r="G17" s="42">
        <v>1333.8440023212352</v>
      </c>
    </row>
    <row r="18" spans="1:7" x14ac:dyDescent="0.2">
      <c r="A18" s="16">
        <f t="shared" si="0"/>
        <v>4</v>
      </c>
      <c r="B18" s="17">
        <f t="shared" si="1"/>
        <v>0.10629245648130593</v>
      </c>
      <c r="C18" s="26">
        <f t="shared" si="2"/>
        <v>0.6963072671962689</v>
      </c>
      <c r="D18" s="39">
        <v>9</v>
      </c>
      <c r="E18" s="42">
        <v>1603.4364249594942</v>
      </c>
      <c r="F18" s="42">
        <v>270</v>
      </c>
      <c r="G18" s="42">
        <v>1333.4364249594942</v>
      </c>
    </row>
    <row r="19" spans="1:7" x14ac:dyDescent="0.2">
      <c r="A19" s="16">
        <f t="shared" si="0"/>
        <v>5</v>
      </c>
      <c r="B19" s="17">
        <f t="shared" si="1"/>
        <v>7.8735152949115511E-2</v>
      </c>
      <c r="C19" s="26">
        <f t="shared" si="2"/>
        <v>0.77504242014538438</v>
      </c>
      <c r="D19" s="39">
        <v>10</v>
      </c>
      <c r="E19" s="42">
        <v>1633.3526636595045</v>
      </c>
      <c r="F19" s="42">
        <v>300</v>
      </c>
      <c r="G19" s="42">
        <v>1333.3526636595045</v>
      </c>
    </row>
    <row r="20" spans="1:7" x14ac:dyDescent="0.2">
      <c r="A20" s="16">
        <f t="shared" si="0"/>
        <v>6</v>
      </c>
      <c r="B20" s="17">
        <f t="shared" si="1"/>
        <v>5.8322335517863338E-2</v>
      </c>
      <c r="C20" s="26">
        <f t="shared" si="2"/>
        <v>0.83336475566324775</v>
      </c>
    </row>
    <row r="21" spans="1:7" x14ac:dyDescent="0.2">
      <c r="A21" s="16">
        <f t="shared" si="0"/>
        <v>7</v>
      </c>
      <c r="B21" s="17">
        <f t="shared" si="1"/>
        <v>4.3201730013232104E-2</v>
      </c>
      <c r="C21" s="26">
        <f t="shared" si="2"/>
        <v>0.87656648567647988</v>
      </c>
    </row>
    <row r="22" spans="1:7" x14ac:dyDescent="0.2">
      <c r="A22" s="16">
        <f t="shared" si="0"/>
        <v>8</v>
      </c>
      <c r="B22" s="17">
        <f t="shared" si="1"/>
        <v>3.2001281491283042E-2</v>
      </c>
      <c r="C22" s="26">
        <f t="shared" si="2"/>
        <v>0.90856776716776289</v>
      </c>
    </row>
    <row r="23" spans="1:7" x14ac:dyDescent="0.2">
      <c r="A23" s="16">
        <f t="shared" si="0"/>
        <v>9</v>
      </c>
      <c r="B23" s="17">
        <f t="shared" si="1"/>
        <v>2.3704652956505961E-2</v>
      </c>
      <c r="C23" s="26">
        <f t="shared" si="2"/>
        <v>0.93227242012426881</v>
      </c>
    </row>
    <row r="24" spans="1:7" x14ac:dyDescent="0.2">
      <c r="A24" s="16">
        <f t="shared" si="0"/>
        <v>10</v>
      </c>
      <c r="B24" s="17">
        <f t="shared" si="1"/>
        <v>1.7559002190004416E-2</v>
      </c>
      <c r="C24" s="26">
        <f t="shared" si="2"/>
        <v>0.9498314223142732</v>
      </c>
    </row>
    <row r="25" spans="1:7" x14ac:dyDescent="0.2">
      <c r="A25" s="16">
        <f t="shared" si="0"/>
        <v>11</v>
      </c>
      <c r="B25" s="17">
        <f t="shared" si="1"/>
        <v>1.3006668288892161E-2</v>
      </c>
      <c r="C25" s="26">
        <f t="shared" si="2"/>
        <v>0.96283809060316539</v>
      </c>
    </row>
    <row r="26" spans="1:7" x14ac:dyDescent="0.2">
      <c r="A26" s="16">
        <f t="shared" si="0"/>
        <v>12</v>
      </c>
      <c r="B26" s="17">
        <f t="shared" si="1"/>
        <v>9.6345691028830813E-3</v>
      </c>
      <c r="C26" s="26">
        <f t="shared" si="2"/>
        <v>0.97247265970604846</v>
      </c>
    </row>
    <row r="27" spans="1:7" x14ac:dyDescent="0.2">
      <c r="A27" s="16">
        <f t="shared" si="0"/>
        <v>13</v>
      </c>
      <c r="B27" s="17">
        <f t="shared" si="1"/>
        <v>7.1367178539874692E-3</v>
      </c>
      <c r="C27" s="26">
        <f t="shared" si="2"/>
        <v>0.97960937756003597</v>
      </c>
    </row>
    <row r="28" spans="1:7" x14ac:dyDescent="0.2">
      <c r="A28" s="16">
        <f t="shared" si="0"/>
        <v>14</v>
      </c>
      <c r="B28" s="17">
        <f t="shared" si="1"/>
        <v>5.2864576696203466E-3</v>
      </c>
      <c r="C28" s="26">
        <f t="shared" si="2"/>
        <v>0.98489583522965629</v>
      </c>
    </row>
    <row r="29" spans="1:7" x14ac:dyDescent="0.2">
      <c r="A29" s="16">
        <f t="shared" si="0"/>
        <v>15</v>
      </c>
      <c r="B29" s="17">
        <f t="shared" si="1"/>
        <v>3.9158945700891465E-3</v>
      </c>
      <c r="C29" s="26">
        <f t="shared" si="2"/>
        <v>0.98881172979974541</v>
      </c>
    </row>
    <row r="30" spans="1:7" x14ac:dyDescent="0.2">
      <c r="A30" s="16">
        <f t="shared" si="0"/>
        <v>16</v>
      </c>
      <c r="B30" s="17">
        <f t="shared" si="1"/>
        <v>2.9006626445104789E-3</v>
      </c>
      <c r="C30" s="26">
        <f t="shared" si="2"/>
        <v>0.99171239244425591</v>
      </c>
    </row>
    <row r="31" spans="1:7" x14ac:dyDescent="0.2">
      <c r="A31" s="16">
        <f t="shared" si="0"/>
        <v>17</v>
      </c>
      <c r="B31" s="17">
        <f t="shared" si="1"/>
        <v>2.1486389959336884E-3</v>
      </c>
      <c r="C31" s="26">
        <f t="shared" si="2"/>
        <v>0.99386103144018956</v>
      </c>
    </row>
    <row r="32" spans="1:7" x14ac:dyDescent="0.2">
      <c r="A32" s="16">
        <f t="shared" si="0"/>
        <v>18</v>
      </c>
      <c r="B32" s="17">
        <f t="shared" si="1"/>
        <v>1.5915844414323616E-3</v>
      </c>
      <c r="C32" s="26">
        <f t="shared" si="2"/>
        <v>0.99545261588162193</v>
      </c>
    </row>
    <row r="33" spans="1:10" x14ac:dyDescent="0.2">
      <c r="A33" s="16">
        <f t="shared" si="0"/>
        <v>19</v>
      </c>
      <c r="B33" s="17">
        <f t="shared" si="1"/>
        <v>1.1789514380980458E-3</v>
      </c>
      <c r="C33" s="26">
        <f t="shared" si="2"/>
        <v>0.99663156731972002</v>
      </c>
    </row>
    <row r="34" spans="1:10" ht="13.5" thickBot="1" x14ac:dyDescent="0.25">
      <c r="A34" s="18">
        <f t="shared" si="0"/>
        <v>20</v>
      </c>
      <c r="B34" s="19">
        <f t="shared" si="1"/>
        <v>8.7329736155410814E-4</v>
      </c>
      <c r="C34" s="27">
        <f t="shared" si="2"/>
        <v>0.99750486468127408</v>
      </c>
    </row>
    <row r="35" spans="1:10" x14ac:dyDescent="0.2">
      <c r="A35" s="1" t="s">
        <v>6</v>
      </c>
      <c r="B35" s="20"/>
      <c r="C35" s="20"/>
    </row>
    <row r="36" spans="1:10" x14ac:dyDescent="0.2">
      <c r="A36" s="1" t="s">
        <v>7</v>
      </c>
      <c r="B36" s="1" t="s">
        <v>8</v>
      </c>
      <c r="C36" s="1" t="s">
        <v>9</v>
      </c>
      <c r="D36" s="1" t="s">
        <v>10</v>
      </c>
      <c r="E36" s="1" t="s">
        <v>11</v>
      </c>
      <c r="F36" s="1" t="s">
        <v>12</v>
      </c>
      <c r="G36" s="1" t="s">
        <v>13</v>
      </c>
      <c r="H36" s="1" t="s">
        <v>14</v>
      </c>
      <c r="I36" s="1" t="s">
        <v>15</v>
      </c>
      <c r="J36" s="1" t="s">
        <v>16</v>
      </c>
    </row>
    <row r="37" spans="1:10" x14ac:dyDescent="0.2">
      <c r="A37" s="1">
        <v>0</v>
      </c>
      <c r="B37" s="1">
        <v>1</v>
      </c>
    </row>
    <row r="38" spans="1:10" x14ac:dyDescent="0.2">
      <c r="A38" s="1">
        <v>1</v>
      </c>
      <c r="B38" s="21">
        <f t="shared" ref="B38:B67" si="3">($B$3/$B$4)^A38/FACT(A38)</f>
        <v>2.2222222222222223</v>
      </c>
      <c r="C38" s="21">
        <f>SUM(B37:$B$37)</f>
        <v>1</v>
      </c>
      <c r="D38" s="21">
        <f t="shared" ref="D38:D67" si="4">+B38/(1-$B$3/(A38*$B$4))</f>
        <v>-1.8181818181818181</v>
      </c>
      <c r="E38" s="21">
        <f t="shared" ref="E38:E67" si="5">1/(C38+D38)</f>
        <v>-1.2222222222222223</v>
      </c>
      <c r="F38" s="21">
        <f t="shared" ref="F38:F67" si="6">$B$3/($B$4*A38)</f>
        <v>2.2222222222222223</v>
      </c>
      <c r="G38" s="21">
        <f t="shared" ref="G38:G67" si="7">+E38*B38*F38/(1-F38)^2</f>
        <v>-4.0404040404040407</v>
      </c>
      <c r="H38" s="21">
        <f t="shared" ref="H38:H67" si="8">G38+$B$3/$B$4</f>
        <v>-1.8181818181818183</v>
      </c>
      <c r="I38" s="21">
        <f t="shared" ref="I38:I67" si="9">G38/$B$3</f>
        <v>-4.0404040404040407E-2</v>
      </c>
      <c r="J38" s="21">
        <f t="shared" ref="J38:J67" si="10">I38+1/$B$4</f>
        <v>-1.8181818181818184E-2</v>
      </c>
    </row>
    <row r="39" spans="1:10" x14ac:dyDescent="0.2">
      <c r="A39" s="1">
        <v>2</v>
      </c>
      <c r="B39" s="21">
        <f t="shared" si="3"/>
        <v>2.4691358024691361</v>
      </c>
      <c r="C39" s="21">
        <f>SUM(B$37:$B38)</f>
        <v>3.2222222222222223</v>
      </c>
      <c r="D39" s="21">
        <f t="shared" si="4"/>
        <v>-22.222222222222214</v>
      </c>
      <c r="E39" s="21">
        <f t="shared" si="5"/>
        <v>-5.2631578947368439E-2</v>
      </c>
      <c r="F39" s="21">
        <f t="shared" si="6"/>
        <v>1.1111111111111112</v>
      </c>
      <c r="G39" s="21">
        <f t="shared" si="7"/>
        <v>-11.695906432748533</v>
      </c>
      <c r="H39" s="21">
        <f t="shared" si="8"/>
        <v>-9.4736842105263115</v>
      </c>
      <c r="I39" s="21">
        <f t="shared" si="9"/>
        <v>-0.11695906432748533</v>
      </c>
      <c r="J39" s="21">
        <f t="shared" si="10"/>
        <v>-9.4736842105263105E-2</v>
      </c>
    </row>
    <row r="40" spans="1:10" x14ac:dyDescent="0.2">
      <c r="A40" s="1">
        <v>3</v>
      </c>
      <c r="B40" s="21">
        <f t="shared" si="3"/>
        <v>1.8289894833104714</v>
      </c>
      <c r="C40" s="21">
        <f>SUM(B$37:$B39)</f>
        <v>5.6913580246913584</v>
      </c>
      <c r="D40" s="21">
        <f t="shared" si="4"/>
        <v>7.0546737213403885</v>
      </c>
      <c r="E40" s="21">
        <f t="shared" si="5"/>
        <v>7.8455790784557902E-2</v>
      </c>
      <c r="F40" s="21">
        <f t="shared" si="6"/>
        <v>0.7407407407407407</v>
      </c>
      <c r="G40" s="21">
        <f t="shared" si="7"/>
        <v>1.581371444385143</v>
      </c>
      <c r="H40" s="21">
        <f t="shared" si="8"/>
        <v>3.8035936666073651</v>
      </c>
      <c r="I40" s="21">
        <f t="shared" si="9"/>
        <v>1.5813714443851431E-2</v>
      </c>
      <c r="J40" s="21">
        <f t="shared" si="10"/>
        <v>3.8035936666073654E-2</v>
      </c>
    </row>
    <row r="41" spans="1:10" x14ac:dyDescent="0.2">
      <c r="A41" s="1">
        <v>4</v>
      </c>
      <c r="B41" s="21">
        <f t="shared" si="3"/>
        <v>1.0161052685058174</v>
      </c>
      <c r="C41" s="21">
        <f>SUM(B$37:$B40)</f>
        <v>7.5203475080018301</v>
      </c>
      <c r="D41" s="21">
        <f t="shared" si="4"/>
        <v>2.2862368541380893</v>
      </c>
      <c r="E41" s="21">
        <f t="shared" si="5"/>
        <v>0.10197230381871589</v>
      </c>
      <c r="F41" s="21">
        <f t="shared" si="6"/>
        <v>0.55555555555555558</v>
      </c>
      <c r="G41" s="21">
        <f t="shared" si="7"/>
        <v>0.29141604886464312</v>
      </c>
      <c r="H41" s="21">
        <f t="shared" si="8"/>
        <v>2.5136382710868652</v>
      </c>
      <c r="I41" s="21">
        <f t="shared" si="9"/>
        <v>2.9141604886464313E-3</v>
      </c>
      <c r="J41" s="21">
        <f t="shared" si="10"/>
        <v>2.5136382710868654E-2</v>
      </c>
    </row>
    <row r="42" spans="1:10" x14ac:dyDescent="0.2">
      <c r="A42" s="1">
        <v>5</v>
      </c>
      <c r="B42" s="21">
        <f t="shared" si="3"/>
        <v>0.45160234155814111</v>
      </c>
      <c r="C42" s="21">
        <f>SUM(B$37:$B41)</f>
        <v>8.5364527765076481</v>
      </c>
      <c r="D42" s="21">
        <f t="shared" si="4"/>
        <v>0.812884214804654</v>
      </c>
      <c r="E42" s="21">
        <f t="shared" si="5"/>
        <v>0.10695945615493713</v>
      </c>
      <c r="F42" s="21">
        <f t="shared" si="6"/>
        <v>0.44444444444444442</v>
      </c>
      <c r="G42" s="21">
        <f t="shared" si="7"/>
        <v>6.9556522825951095E-2</v>
      </c>
      <c r="H42" s="21">
        <f t="shared" si="8"/>
        <v>2.2917787450481732</v>
      </c>
      <c r="I42" s="21">
        <f t="shared" si="9"/>
        <v>6.95565228259511E-4</v>
      </c>
      <c r="J42" s="21">
        <f t="shared" si="10"/>
        <v>2.2917787450481734E-2</v>
      </c>
    </row>
    <row r="43" spans="1:10" x14ac:dyDescent="0.2">
      <c r="A43" s="1">
        <v>6</v>
      </c>
      <c r="B43" s="21">
        <f t="shared" si="3"/>
        <v>0.16726012650301522</v>
      </c>
      <c r="C43" s="21">
        <f>SUM(B$37:$B42)</f>
        <v>8.9880551180657893</v>
      </c>
      <c r="D43" s="21">
        <f t="shared" si="4"/>
        <v>0.26564843621067125</v>
      </c>
      <c r="E43" s="21">
        <f t="shared" si="5"/>
        <v>0.10806484064835478</v>
      </c>
      <c r="F43" s="21">
        <f t="shared" si="6"/>
        <v>0.37037037037037035</v>
      </c>
      <c r="G43" s="21">
        <f t="shared" si="7"/>
        <v>1.6886621133876956E-2</v>
      </c>
      <c r="H43" s="21">
        <f t="shared" si="8"/>
        <v>2.2391088433560995</v>
      </c>
      <c r="I43" s="21">
        <f t="shared" si="9"/>
        <v>1.6886621133876956E-4</v>
      </c>
      <c r="J43" s="21">
        <f t="shared" si="10"/>
        <v>2.2391088433560993E-2</v>
      </c>
    </row>
    <row r="44" spans="1:10" x14ac:dyDescent="0.2">
      <c r="A44" s="1">
        <v>7</v>
      </c>
      <c r="B44" s="21">
        <f t="shared" si="3"/>
        <v>5.3098452858100074E-2</v>
      </c>
      <c r="C44" s="21">
        <f>SUM(B$37:$B43)</f>
        <v>9.1553152445688042</v>
      </c>
      <c r="D44" s="21">
        <f t="shared" si="4"/>
        <v>7.7795407675821035E-2</v>
      </c>
      <c r="E44" s="21">
        <f t="shared" si="5"/>
        <v>0.10830586111917699</v>
      </c>
      <c r="F44" s="21">
        <f t="shared" si="6"/>
        <v>0.31746031746031744</v>
      </c>
      <c r="G44" s="21">
        <f t="shared" si="7"/>
        <v>3.9189295904405713E-3</v>
      </c>
      <c r="H44" s="21">
        <f t="shared" si="8"/>
        <v>2.226141151812663</v>
      </c>
      <c r="I44" s="21">
        <f t="shared" si="9"/>
        <v>3.9189295904405715E-5</v>
      </c>
      <c r="J44" s="21">
        <f t="shared" si="10"/>
        <v>2.226141151812663E-2</v>
      </c>
    </row>
    <row r="45" spans="1:10" x14ac:dyDescent="0.2">
      <c r="A45" s="1">
        <v>8</v>
      </c>
      <c r="B45" s="21">
        <f t="shared" si="3"/>
        <v>1.4749570238361133E-2</v>
      </c>
      <c r="C45" s="21">
        <f>SUM(B$37:$B44)</f>
        <v>9.208413697426904</v>
      </c>
      <c r="D45" s="21">
        <f t="shared" si="4"/>
        <v>2.0422481868500032E-2</v>
      </c>
      <c r="E45" s="21">
        <f t="shared" si="5"/>
        <v>0.10835602459207887</v>
      </c>
      <c r="F45" s="21">
        <f t="shared" si="6"/>
        <v>0.27777777777777779</v>
      </c>
      <c r="G45" s="21">
        <f t="shared" si="7"/>
        <v>8.5111497983633613E-4</v>
      </c>
      <c r="H45" s="21">
        <f t="shared" si="8"/>
        <v>2.2230733372020586</v>
      </c>
      <c r="I45" s="21">
        <f t="shared" si="9"/>
        <v>8.511149798363362E-6</v>
      </c>
      <c r="J45" s="21">
        <f t="shared" si="10"/>
        <v>2.2230733372020587E-2</v>
      </c>
    </row>
    <row r="46" spans="1:10" x14ac:dyDescent="0.2">
      <c r="A46" s="1">
        <v>9</v>
      </c>
      <c r="B46" s="21">
        <f t="shared" si="3"/>
        <v>3.6418691946570702E-3</v>
      </c>
      <c r="C46" s="21">
        <f>SUM(B$37:$B45)</f>
        <v>9.2231632676652655</v>
      </c>
      <c r="D46" s="21">
        <f t="shared" si="4"/>
        <v>4.8359246683151256E-3</v>
      </c>
      <c r="E46" s="21">
        <f t="shared" si="5"/>
        <v>0.10836585257081276</v>
      </c>
      <c r="F46" s="21">
        <f t="shared" si="6"/>
        <v>0.24691358024691357</v>
      </c>
      <c r="G46" s="21">
        <f t="shared" si="7"/>
        <v>1.7181937693448967E-4</v>
      </c>
      <c r="H46" s="21">
        <f t="shared" si="8"/>
        <v>2.222394041599157</v>
      </c>
      <c r="I46" s="21">
        <f t="shared" si="9"/>
        <v>1.7181937693448966E-6</v>
      </c>
      <c r="J46" s="21">
        <f t="shared" si="10"/>
        <v>2.2223940415991569E-2</v>
      </c>
    </row>
    <row r="47" spans="1:10" x14ac:dyDescent="0.2">
      <c r="A47" s="1">
        <v>10</v>
      </c>
      <c r="B47" s="21">
        <f t="shared" si="3"/>
        <v>8.0930426547934896E-4</v>
      </c>
      <c r="C47" s="21">
        <f>SUM(B$37:$B46)</f>
        <v>9.2268051368599231</v>
      </c>
      <c r="D47" s="21">
        <f t="shared" si="4"/>
        <v>1.0405340556163057E-3</v>
      </c>
      <c r="E47" s="21">
        <f t="shared" si="5"/>
        <v>0.10836765542707491</v>
      </c>
      <c r="F47" s="21">
        <f t="shared" si="6"/>
        <v>0.22222222222222221</v>
      </c>
      <c r="G47" s="21">
        <f t="shared" si="7"/>
        <v>3.2217210285475603E-5</v>
      </c>
      <c r="H47" s="21">
        <f t="shared" si="8"/>
        <v>2.2222544394325077</v>
      </c>
      <c r="I47" s="21">
        <f t="shared" si="9"/>
        <v>3.2217210285475602E-7</v>
      </c>
      <c r="J47" s="21">
        <f t="shared" si="10"/>
        <v>2.2222544394325076E-2</v>
      </c>
    </row>
    <row r="48" spans="1:10" x14ac:dyDescent="0.2">
      <c r="A48" s="1">
        <v>11</v>
      </c>
      <c r="B48" s="21">
        <f t="shared" si="3"/>
        <v>1.634958112079493E-4</v>
      </c>
      <c r="C48" s="21">
        <f>SUM(B$37:$B47)</f>
        <v>9.227614441125402</v>
      </c>
      <c r="D48" s="21">
        <f t="shared" si="4"/>
        <v>2.0488715581755673E-4</v>
      </c>
      <c r="E48" s="21">
        <f t="shared" si="5"/>
        <v>0.10836796478396817</v>
      </c>
      <c r="F48" s="21">
        <f t="shared" si="6"/>
        <v>0.20202020202020202</v>
      </c>
      <c r="G48" s="21">
        <f t="shared" si="7"/>
        <v>5.6210643256517431E-6</v>
      </c>
      <c r="H48" s="21">
        <f t="shared" si="8"/>
        <v>2.2222278432865479</v>
      </c>
      <c r="I48" s="21">
        <f t="shared" si="9"/>
        <v>5.6210643256517431E-8</v>
      </c>
      <c r="J48" s="21">
        <f t="shared" si="10"/>
        <v>2.2222278432865481E-2</v>
      </c>
    </row>
    <row r="49" spans="1:10" x14ac:dyDescent="0.2">
      <c r="A49" s="1">
        <v>12</v>
      </c>
      <c r="B49" s="21">
        <f t="shared" si="3"/>
        <v>3.0277002075546168E-5</v>
      </c>
      <c r="C49" s="21">
        <f>SUM(B$37:$B48)</f>
        <v>9.2277779369366097</v>
      </c>
      <c r="D49" s="21">
        <f t="shared" si="4"/>
        <v>3.7158138910897568E-5</v>
      </c>
      <c r="E49" s="21">
        <f t="shared" si="5"/>
        <v>0.10836801449713226</v>
      </c>
      <c r="F49" s="21">
        <f t="shared" si="6"/>
        <v>0.18518518518518517</v>
      </c>
      <c r="G49" s="21">
        <f t="shared" si="7"/>
        <v>9.1517130367786397E-7</v>
      </c>
      <c r="H49" s="21">
        <f t="shared" si="8"/>
        <v>2.2222231373935259</v>
      </c>
      <c r="I49" s="21">
        <f t="shared" si="9"/>
        <v>9.1517130367786397E-9</v>
      </c>
      <c r="J49" s="21">
        <f t="shared" si="10"/>
        <v>2.222223137393526E-2</v>
      </c>
    </row>
    <row r="50" spans="1:10" x14ac:dyDescent="0.2">
      <c r="A50" s="1">
        <v>13</v>
      </c>
      <c r="B50" s="21">
        <f t="shared" si="3"/>
        <v>5.1755559103497725E-6</v>
      </c>
      <c r="C50" s="21">
        <f>SUM(B$37:$B49)</f>
        <v>9.227808213938685</v>
      </c>
      <c r="D50" s="21">
        <f t="shared" si="4"/>
        <v>6.2426808403187981E-6</v>
      </c>
      <c r="E50" s="21">
        <f t="shared" si="5"/>
        <v>0.10836802199492158</v>
      </c>
      <c r="F50" s="21">
        <f t="shared" si="6"/>
        <v>0.17094017094017094</v>
      </c>
      <c r="G50" s="21">
        <f t="shared" si="7"/>
        <v>1.3948597414658622E-7</v>
      </c>
      <c r="H50" s="21">
        <f t="shared" si="8"/>
        <v>2.2222223617081966</v>
      </c>
      <c r="I50" s="21">
        <f t="shared" si="9"/>
        <v>1.3948597414658622E-9</v>
      </c>
      <c r="J50" s="21">
        <f t="shared" si="10"/>
        <v>2.2222223617081965E-2</v>
      </c>
    </row>
    <row r="51" spans="1:10" x14ac:dyDescent="0.2">
      <c r="A51" s="1">
        <v>14</v>
      </c>
      <c r="B51" s="21">
        <f t="shared" si="3"/>
        <v>8.2151681116663053E-7</v>
      </c>
      <c r="C51" s="21">
        <f>SUM(B$37:$B50)</f>
        <v>9.227813389494596</v>
      </c>
      <c r="D51" s="21">
        <f t="shared" si="4"/>
        <v>9.7651998308486259E-7</v>
      </c>
      <c r="E51" s="21">
        <f t="shared" si="5"/>
        <v>0.10836802305895239</v>
      </c>
      <c r="F51" s="21">
        <f t="shared" si="6"/>
        <v>0.15873015873015872</v>
      </c>
      <c r="G51" s="21">
        <f t="shared" si="7"/>
        <v>1.9966705668767586E-8</v>
      </c>
      <c r="H51" s="21">
        <f t="shared" si="8"/>
        <v>2.2222222421889279</v>
      </c>
      <c r="I51" s="21">
        <f t="shared" si="9"/>
        <v>1.9966705668767585E-10</v>
      </c>
      <c r="J51" s="21">
        <f t="shared" si="10"/>
        <v>2.222222242188928E-2</v>
      </c>
    </row>
    <row r="52" spans="1:10" x14ac:dyDescent="0.2">
      <c r="A52" s="1">
        <v>15</v>
      </c>
      <c r="B52" s="21">
        <f t="shared" si="3"/>
        <v>1.2170619424690823E-7</v>
      </c>
      <c r="C52" s="21">
        <f>SUM(B$37:$B51)</f>
        <v>9.2278142110114079</v>
      </c>
      <c r="D52" s="21">
        <f t="shared" si="4"/>
        <v>1.4287248889854444E-7</v>
      </c>
      <c r="E52" s="21">
        <f t="shared" si="5"/>
        <v>0.10836802320141062</v>
      </c>
      <c r="F52" s="21">
        <f t="shared" si="6"/>
        <v>0.14814814814814814</v>
      </c>
      <c r="G52" s="21">
        <f t="shared" si="7"/>
        <v>2.6926624681392598E-9</v>
      </c>
      <c r="H52" s="21">
        <f t="shared" si="8"/>
        <v>2.2222222249148849</v>
      </c>
      <c r="I52" s="21">
        <f t="shared" si="9"/>
        <v>2.6926624681392599E-11</v>
      </c>
      <c r="J52" s="21">
        <f t="shared" si="10"/>
        <v>2.2222222249148847E-2</v>
      </c>
    </row>
    <row r="53" spans="1:10" x14ac:dyDescent="0.2">
      <c r="A53" s="1">
        <v>16</v>
      </c>
      <c r="B53" s="21">
        <f t="shared" si="3"/>
        <v>1.6903638089848369E-8</v>
      </c>
      <c r="C53" s="21">
        <f>SUM(B$37:$B52)</f>
        <v>9.2278143327176014</v>
      </c>
      <c r="D53" s="21">
        <f t="shared" si="4"/>
        <v>1.9630031330146491E-8</v>
      </c>
      <c r="E53" s="21">
        <f t="shared" si="5"/>
        <v>0.10836802321945194</v>
      </c>
      <c r="F53" s="21">
        <f t="shared" si="6"/>
        <v>0.1388888888888889</v>
      </c>
      <c r="G53" s="21">
        <f t="shared" si="7"/>
        <v>3.4310769209417477E-10</v>
      </c>
      <c r="H53" s="21">
        <f t="shared" si="8"/>
        <v>2.2222222225653301</v>
      </c>
      <c r="I53" s="21">
        <f t="shared" si="9"/>
        <v>3.4310769209417479E-12</v>
      </c>
      <c r="J53" s="21">
        <f t="shared" si="10"/>
        <v>2.2222222225653301E-2</v>
      </c>
    </row>
    <row r="54" spans="1:10" x14ac:dyDescent="0.2">
      <c r="A54" s="1">
        <v>17</v>
      </c>
      <c r="B54" s="21">
        <f t="shared" si="3"/>
        <v>2.2096258940978259E-9</v>
      </c>
      <c r="C54" s="21">
        <f>SUM(B$37:$B53)</f>
        <v>9.227814349621239</v>
      </c>
      <c r="D54" s="21">
        <f t="shared" si="4"/>
        <v>2.5419004646388525E-9</v>
      </c>
      <c r="E54" s="21">
        <f t="shared" si="5"/>
        <v>0.10836802322161854</v>
      </c>
      <c r="F54" s="21">
        <f t="shared" si="6"/>
        <v>0.13071895424836602</v>
      </c>
      <c r="G54" s="21">
        <f t="shared" si="7"/>
        <v>4.1422665951733247E-11</v>
      </c>
      <c r="H54" s="21">
        <f t="shared" si="8"/>
        <v>2.2222222222636452</v>
      </c>
      <c r="I54" s="21">
        <f t="shared" si="9"/>
        <v>4.1422665951733245E-13</v>
      </c>
      <c r="J54" s="21">
        <f t="shared" si="10"/>
        <v>2.2222222222636451E-2</v>
      </c>
    </row>
    <row r="55" spans="1:10" x14ac:dyDescent="0.2">
      <c r="A55" s="1">
        <v>18</v>
      </c>
      <c r="B55" s="21">
        <f t="shared" si="3"/>
        <v>2.7279332025899087E-10</v>
      </c>
      <c r="C55" s="21">
        <f>SUM(B$37:$B54)</f>
        <v>9.2278143518308653</v>
      </c>
      <c r="D55" s="21">
        <f t="shared" si="4"/>
        <v>3.1121491466166563E-10</v>
      </c>
      <c r="E55" s="21">
        <f t="shared" si="5"/>
        <v>0.10836802322186587</v>
      </c>
      <c r="F55" s="21">
        <f t="shared" si="6"/>
        <v>0.12345679012345678</v>
      </c>
      <c r="G55" s="21">
        <f t="shared" si="7"/>
        <v>4.7501049435276596E-12</v>
      </c>
      <c r="H55" s="21">
        <f t="shared" si="8"/>
        <v>2.2222222222269723</v>
      </c>
      <c r="I55" s="21">
        <f t="shared" si="9"/>
        <v>4.7501049435276597E-14</v>
      </c>
      <c r="J55" s="21">
        <f t="shared" si="10"/>
        <v>2.2222222222269723E-2</v>
      </c>
    </row>
    <row r="56" spans="1:10" x14ac:dyDescent="0.2">
      <c r="A56" s="1">
        <v>19</v>
      </c>
      <c r="B56" s="21">
        <f t="shared" si="3"/>
        <v>3.1905651492279636E-11</v>
      </c>
      <c r="C56" s="21">
        <f>SUM(B$37:$B55)</f>
        <v>9.2278143521036586</v>
      </c>
      <c r="D56" s="21">
        <f t="shared" si="4"/>
        <v>3.6131565597217333E-11</v>
      </c>
      <c r="E56" s="21">
        <f t="shared" si="5"/>
        <v>0.10836802322189276</v>
      </c>
      <c r="F56" s="21">
        <f t="shared" si="6"/>
        <v>0.11695906432748537</v>
      </c>
      <c r="G56" s="21">
        <f t="shared" si="7"/>
        <v>5.1861011121623701E-13</v>
      </c>
      <c r="H56" s="21">
        <f t="shared" si="8"/>
        <v>2.222222222222741</v>
      </c>
      <c r="I56" s="21">
        <f t="shared" si="9"/>
        <v>5.1861011121623697E-15</v>
      </c>
      <c r="J56" s="21">
        <f t="shared" si="10"/>
        <v>2.222222222222741E-2</v>
      </c>
    </row>
    <row r="57" spans="1:10" x14ac:dyDescent="0.2">
      <c r="A57" s="1">
        <v>20</v>
      </c>
      <c r="B57" s="21">
        <f t="shared" si="3"/>
        <v>3.5450723880310711E-12</v>
      </c>
      <c r="C57" s="21">
        <f>SUM(B$37:$B56)</f>
        <v>9.2278143521355638</v>
      </c>
      <c r="D57" s="21">
        <f t="shared" si="4"/>
        <v>3.9882064365349553E-12</v>
      </c>
      <c r="E57" s="21">
        <f t="shared" si="5"/>
        <v>0.10836802322189555</v>
      </c>
      <c r="F57" s="21">
        <f t="shared" si="6"/>
        <v>0.1111111111111111</v>
      </c>
      <c r="G57" s="21">
        <f t="shared" si="7"/>
        <v>5.4024255966016665E-14</v>
      </c>
      <c r="H57" s="21">
        <f t="shared" si="8"/>
        <v>2.2222222222222765</v>
      </c>
      <c r="I57" s="21">
        <f t="shared" si="9"/>
        <v>5.4024255966016662E-16</v>
      </c>
      <c r="J57" s="21">
        <f t="shared" si="10"/>
        <v>2.2222222222222764E-2</v>
      </c>
    </row>
    <row r="58" spans="1:10" x14ac:dyDescent="0.2">
      <c r="A58" s="1">
        <v>21</v>
      </c>
      <c r="B58" s="21">
        <f t="shared" si="3"/>
        <v>3.7513993524138315E-13</v>
      </c>
      <c r="C58" s="21">
        <f>SUM(B$37:$B57)</f>
        <v>9.2278143521391094</v>
      </c>
      <c r="D58" s="21">
        <f t="shared" si="4"/>
        <v>4.1953519384983086E-13</v>
      </c>
      <c r="E58" s="21">
        <f t="shared" si="5"/>
        <v>0.10836802322189583</v>
      </c>
      <c r="F58" s="21">
        <f t="shared" si="6"/>
        <v>0.10582010582010581</v>
      </c>
      <c r="G58" s="21">
        <f t="shared" si="7"/>
        <v>5.3803786543811878E-15</v>
      </c>
      <c r="H58" s="21">
        <f t="shared" si="8"/>
        <v>2.2222222222222276</v>
      </c>
      <c r="I58" s="21">
        <f t="shared" si="9"/>
        <v>5.3803786543811875E-17</v>
      </c>
      <c r="J58" s="21">
        <f t="shared" si="10"/>
        <v>2.2222222222222279E-2</v>
      </c>
    </row>
    <row r="59" spans="1:10" x14ac:dyDescent="0.2">
      <c r="A59" s="1">
        <v>22</v>
      </c>
      <c r="B59" s="21">
        <f t="shared" si="3"/>
        <v>3.7892922751654868E-14</v>
      </c>
      <c r="C59" s="21">
        <f>SUM(B$37:$B58)</f>
        <v>9.2278143521394842</v>
      </c>
      <c r="D59" s="21">
        <f t="shared" si="4"/>
        <v>4.215055452150373E-14</v>
      </c>
      <c r="E59" s="21">
        <f t="shared" si="5"/>
        <v>0.10836802322189584</v>
      </c>
      <c r="F59" s="21">
        <f t="shared" si="6"/>
        <v>0.10101010101010101</v>
      </c>
      <c r="G59" s="21">
        <f t="shared" si="7"/>
        <v>5.1323283946091044E-16</v>
      </c>
      <c r="H59" s="21">
        <f t="shared" si="8"/>
        <v>2.2222222222222228</v>
      </c>
      <c r="I59" s="21">
        <f t="shared" si="9"/>
        <v>5.1323283946091044E-18</v>
      </c>
      <c r="J59" s="21">
        <f t="shared" si="10"/>
        <v>2.2222222222222227E-2</v>
      </c>
    </row>
    <row r="60" spans="1:10" x14ac:dyDescent="0.2">
      <c r="A60" s="1">
        <v>23</v>
      </c>
      <c r="B60" s="21">
        <f t="shared" si="3"/>
        <v>3.6611519566816294E-15</v>
      </c>
      <c r="C60" s="21">
        <f>SUM(B$37:$B59)</f>
        <v>9.2278143521395215</v>
      </c>
      <c r="D60" s="21">
        <f t="shared" si="4"/>
        <v>4.0527190108721775E-15</v>
      </c>
      <c r="E60" s="21">
        <f t="shared" si="5"/>
        <v>0.10836802322189587</v>
      </c>
      <c r="F60" s="21">
        <f t="shared" si="6"/>
        <v>9.6618357487922704E-2</v>
      </c>
      <c r="G60" s="21">
        <f t="shared" si="7"/>
        <v>4.6971673570268991E-17</v>
      </c>
      <c r="H60" s="21">
        <f t="shared" si="8"/>
        <v>2.2222222222222223</v>
      </c>
      <c r="I60" s="21">
        <f t="shared" si="9"/>
        <v>4.6971673570268987E-19</v>
      </c>
      <c r="J60" s="21">
        <f t="shared" si="10"/>
        <v>2.2222222222222223E-2</v>
      </c>
    </row>
    <row r="61" spans="1:10" x14ac:dyDescent="0.2">
      <c r="A61" s="1">
        <v>24</v>
      </c>
      <c r="B61" s="21">
        <f t="shared" si="3"/>
        <v>3.3899555154459542E-16</v>
      </c>
      <c r="C61" s="21">
        <f>SUM(B$37:$B60)</f>
        <v>9.2278143521395251</v>
      </c>
      <c r="D61" s="21">
        <f t="shared" si="4"/>
        <v>3.735869343552684E-16</v>
      </c>
      <c r="E61" s="21">
        <f t="shared" si="5"/>
        <v>0.10836802322189587</v>
      </c>
      <c r="F61" s="21">
        <f t="shared" si="6"/>
        <v>9.2592592592592587E-2</v>
      </c>
      <c r="G61" s="21">
        <f t="shared" si="7"/>
        <v>4.1311099568988381E-18</v>
      </c>
      <c r="H61" s="21">
        <f t="shared" si="8"/>
        <v>2.2222222222222223</v>
      </c>
      <c r="I61" s="21">
        <f t="shared" si="9"/>
        <v>4.1311099568988381E-20</v>
      </c>
      <c r="J61" s="21">
        <f t="shared" si="10"/>
        <v>2.2222222222222223E-2</v>
      </c>
    </row>
    <row r="62" spans="1:10" x14ac:dyDescent="0.2">
      <c r="A62" s="1">
        <v>25</v>
      </c>
      <c r="B62" s="21">
        <f t="shared" si="3"/>
        <v>3.0132937915075149E-17</v>
      </c>
      <c r="C62" s="21">
        <f>SUM(B$37:$B61)</f>
        <v>9.2278143521395251</v>
      </c>
      <c r="D62" s="21">
        <f t="shared" si="4"/>
        <v>3.307273673605809E-17</v>
      </c>
      <c r="E62" s="21">
        <f t="shared" si="5"/>
        <v>0.10836802322189587</v>
      </c>
      <c r="F62" s="21">
        <f t="shared" si="6"/>
        <v>8.8888888888888892E-2</v>
      </c>
      <c r="G62" s="21">
        <f t="shared" si="7"/>
        <v>3.4966118074388218E-19</v>
      </c>
      <c r="H62" s="21">
        <f t="shared" si="8"/>
        <v>2.2222222222222223</v>
      </c>
      <c r="I62" s="21">
        <f t="shared" si="9"/>
        <v>3.4966118074388216E-21</v>
      </c>
      <c r="J62" s="21">
        <f t="shared" si="10"/>
        <v>2.2222222222222223E-2</v>
      </c>
    </row>
    <row r="63" spans="1:10" x14ac:dyDescent="0.2">
      <c r="A63" s="1">
        <v>26</v>
      </c>
      <c r="B63" s="21">
        <f t="shared" si="3"/>
        <v>2.5754647790662516E-18</v>
      </c>
      <c r="C63" s="21">
        <f>SUM(B$37:$B62)</f>
        <v>9.2278143521395251</v>
      </c>
      <c r="D63" s="21">
        <f t="shared" si="4"/>
        <v>2.8161624219696397E-18</v>
      </c>
      <c r="E63" s="21">
        <f t="shared" si="5"/>
        <v>0.10836802322189587</v>
      </c>
      <c r="F63" s="21">
        <f t="shared" si="6"/>
        <v>8.5470085470085472E-2</v>
      </c>
      <c r="G63" s="21">
        <f t="shared" si="7"/>
        <v>2.8521678013143593E-20</v>
      </c>
      <c r="H63" s="21">
        <f t="shared" si="8"/>
        <v>2.2222222222222223</v>
      </c>
      <c r="I63" s="21">
        <f t="shared" si="9"/>
        <v>2.8521678013143595E-22</v>
      </c>
      <c r="J63" s="21">
        <f t="shared" si="10"/>
        <v>2.2222222222222223E-2</v>
      </c>
    </row>
    <row r="64" spans="1:10" x14ac:dyDescent="0.2">
      <c r="A64" s="1">
        <v>27</v>
      </c>
      <c r="B64" s="21">
        <f t="shared" si="3"/>
        <v>2.1197240979969157E-19</v>
      </c>
      <c r="C64" s="21">
        <f>SUM(B$37:$B63)</f>
        <v>9.2278143521395251</v>
      </c>
      <c r="D64" s="21">
        <f t="shared" si="4"/>
        <v>2.3098338825706298E-19</v>
      </c>
      <c r="E64" s="21">
        <f t="shared" si="5"/>
        <v>0.10836802322189587</v>
      </c>
      <c r="F64" s="21">
        <f t="shared" si="6"/>
        <v>8.2304526748971193E-2</v>
      </c>
      <c r="G64" s="21">
        <f t="shared" si="7"/>
        <v>2.2449518549339541E-21</v>
      </c>
      <c r="H64" s="21">
        <f t="shared" si="8"/>
        <v>2.2222222222222223</v>
      </c>
      <c r="I64" s="21">
        <f t="shared" si="9"/>
        <v>2.2449518549339541E-23</v>
      </c>
      <c r="J64" s="21">
        <f t="shared" si="10"/>
        <v>2.2222222222222223E-2</v>
      </c>
    </row>
    <row r="65" spans="1:10" x14ac:dyDescent="0.2">
      <c r="A65" s="1">
        <v>28</v>
      </c>
      <c r="B65" s="21">
        <f t="shared" si="3"/>
        <v>1.682320712695965E-20</v>
      </c>
      <c r="C65" s="21">
        <f>SUM(B$37:$B64)</f>
        <v>9.2278143521395251</v>
      </c>
      <c r="D65" s="21">
        <f t="shared" si="4"/>
        <v>1.8273483603421687E-20</v>
      </c>
      <c r="E65" s="21">
        <f t="shared" si="5"/>
        <v>0.10836802322189587</v>
      </c>
      <c r="F65" s="21">
        <f t="shared" si="6"/>
        <v>7.9365079365079361E-2</v>
      </c>
      <c r="G65" s="21">
        <f t="shared" si="7"/>
        <v>1.7071218064487367E-22</v>
      </c>
      <c r="H65" s="21">
        <f t="shared" si="8"/>
        <v>2.2222222222222223</v>
      </c>
      <c r="I65" s="21">
        <f t="shared" si="9"/>
        <v>1.7071218064487369E-24</v>
      </c>
      <c r="J65" s="21">
        <f t="shared" si="10"/>
        <v>2.2222222222222223E-2</v>
      </c>
    </row>
    <row r="66" spans="1:10" x14ac:dyDescent="0.2">
      <c r="A66" s="1">
        <v>29</v>
      </c>
      <c r="B66" s="21">
        <f t="shared" si="3"/>
        <v>1.2891346457440347E-21</v>
      </c>
      <c r="C66" s="21">
        <f>SUM(B$37:$B65)</f>
        <v>9.2278143521395251</v>
      </c>
      <c r="D66" s="21">
        <f t="shared" si="4"/>
        <v>1.396116774021548E-21</v>
      </c>
      <c r="E66" s="21">
        <f t="shared" si="5"/>
        <v>0.10836802322189587</v>
      </c>
      <c r="F66" s="21">
        <f t="shared" si="6"/>
        <v>7.662835249042145E-2</v>
      </c>
      <c r="G66" s="21">
        <f t="shared" si="7"/>
        <v>1.255555311100792E-23</v>
      </c>
      <c r="H66" s="21">
        <f t="shared" si="8"/>
        <v>2.2222222222222223</v>
      </c>
      <c r="I66" s="21">
        <f t="shared" si="9"/>
        <v>1.255555311100792E-25</v>
      </c>
      <c r="J66" s="21">
        <f t="shared" si="10"/>
        <v>2.2222222222222223E-2</v>
      </c>
    </row>
    <row r="67" spans="1:10" x14ac:dyDescent="0.2">
      <c r="A67" s="1">
        <v>30</v>
      </c>
      <c r="B67" s="21">
        <f t="shared" si="3"/>
        <v>9.5491455240298834E-23</v>
      </c>
      <c r="C67" s="21">
        <f>SUM(B$37:$B66)</f>
        <v>9.2278143521395251</v>
      </c>
      <c r="D67" s="21">
        <f t="shared" si="4"/>
        <v>1.0313077165952274E-22</v>
      </c>
      <c r="E67" s="21">
        <f t="shared" si="5"/>
        <v>0.10836802322189587</v>
      </c>
      <c r="F67" s="21">
        <f t="shared" si="6"/>
        <v>7.407407407407407E-2</v>
      </c>
      <c r="G67" s="21">
        <f t="shared" si="7"/>
        <v>8.9408622864729597E-25</v>
      </c>
      <c r="H67" s="21">
        <f t="shared" si="8"/>
        <v>2.2222222222222223</v>
      </c>
      <c r="I67" s="21">
        <f t="shared" si="9"/>
        <v>8.9408622864729593E-27</v>
      </c>
      <c r="J67" s="21">
        <f t="shared" si="10"/>
        <v>2.2222222222222223E-2</v>
      </c>
    </row>
    <row r="68" spans="1:10" x14ac:dyDescent="0.2">
      <c r="B68" s="21"/>
      <c r="C68" s="21"/>
      <c r="D68" s="21"/>
      <c r="E68" s="21"/>
      <c r="F68" s="21"/>
      <c r="G68" s="21"/>
      <c r="H68" s="21"/>
      <c r="I68" s="21"/>
      <c r="J68" s="21"/>
    </row>
    <row r="69" spans="1:10" x14ac:dyDescent="0.2">
      <c r="B69" s="21"/>
      <c r="C69" s="21"/>
      <c r="D69" s="21"/>
      <c r="E69" s="21"/>
      <c r="F69" s="21"/>
      <c r="G69" s="21"/>
      <c r="H69" s="21"/>
      <c r="I69" s="21"/>
      <c r="J69" s="21"/>
    </row>
  </sheetData>
  <printOptions headings="1" gridLines="1"/>
  <pageMargins left="0.75" right="0.75" top="1" bottom="1" header="0.5" footer="0.5"/>
  <pageSetup orientation="landscape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9"/>
  <sheetViews>
    <sheetView zoomScale="184" zoomScaleNormal="184" workbookViewId="0"/>
  </sheetViews>
  <sheetFormatPr defaultColWidth="9.140625" defaultRowHeight="12.75" x14ac:dyDescent="0.2"/>
  <cols>
    <col min="1" max="1" width="20.42578125" style="1" customWidth="1"/>
    <col min="2" max="2" width="7.42578125" style="1" customWidth="1"/>
    <col min="3" max="3" width="12.7109375" style="1" customWidth="1"/>
    <col min="4" max="4" width="43.85546875" style="1" bestFit="1" customWidth="1"/>
    <col min="5" max="5" width="14.7109375" style="1" customWidth="1"/>
    <col min="6" max="6" width="12.85546875" style="1" bestFit="1" customWidth="1"/>
    <col min="7" max="7" width="15.7109375" style="1" bestFit="1" customWidth="1"/>
    <col min="8" max="9" width="13.7109375" style="1" bestFit="1" customWidth="1"/>
    <col min="10" max="16384" width="9.140625" style="1"/>
  </cols>
  <sheetData>
    <row r="1" spans="1:8" ht="18" x14ac:dyDescent="0.25">
      <c r="A1" s="29" t="s">
        <v>35</v>
      </c>
      <c r="B1" s="29"/>
      <c r="C1" s="29"/>
      <c r="D1" s="30"/>
    </row>
    <row r="2" spans="1:8" ht="13.5" thickBot="1" x14ac:dyDescent="0.25">
      <c r="A2" s="2" t="s">
        <v>0</v>
      </c>
      <c r="C2" s="31" t="s">
        <v>33</v>
      </c>
      <c r="D2" s="3" t="s">
        <v>1</v>
      </c>
    </row>
    <row r="3" spans="1:8" ht="18" x14ac:dyDescent="0.25">
      <c r="A3" s="4" t="s">
        <v>17</v>
      </c>
      <c r="B3" s="24">
        <v>100</v>
      </c>
      <c r="C3" s="1" t="s">
        <v>39</v>
      </c>
      <c r="D3" s="5" t="s">
        <v>18</v>
      </c>
      <c r="E3" s="35">
        <f>B3/(B4*B5)</f>
        <v>0.73323039331282513</v>
      </c>
      <c r="F3" s="23" t="s">
        <v>29</v>
      </c>
    </row>
    <row r="4" spans="1:8" ht="18.75" x14ac:dyDescent="0.3">
      <c r="A4" s="6" t="s">
        <v>19</v>
      </c>
      <c r="B4" s="25">
        <v>45.460926930114333</v>
      </c>
      <c r="C4" s="1" t="s">
        <v>39</v>
      </c>
      <c r="D4" s="7" t="s">
        <v>20</v>
      </c>
      <c r="E4" s="33">
        <f>VLOOKUP($B$5,$A$38:$G$67,7,)</f>
        <v>1.4897216562042681</v>
      </c>
      <c r="F4" s="23" t="s">
        <v>30</v>
      </c>
    </row>
    <row r="5" spans="1:8" ht="18.75" thickBot="1" x14ac:dyDescent="0.3">
      <c r="A5" s="8" t="s">
        <v>2</v>
      </c>
      <c r="B5" s="28">
        <v>3</v>
      </c>
      <c r="C5" s="1" t="s">
        <v>26</v>
      </c>
      <c r="D5" s="7" t="s">
        <v>3</v>
      </c>
      <c r="E5" s="33">
        <f>E4+B3/B4</f>
        <v>3.6894128361427434</v>
      </c>
      <c r="F5" s="23" t="s">
        <v>31</v>
      </c>
      <c r="G5" s="36"/>
      <c r="H5" s="36"/>
    </row>
    <row r="6" spans="1:8" ht="19.5" thickBot="1" x14ac:dyDescent="0.35">
      <c r="A6" s="23" t="s">
        <v>27</v>
      </c>
      <c r="B6" s="32">
        <v>30</v>
      </c>
      <c r="C6" s="23" t="s">
        <v>25</v>
      </c>
      <c r="D6" s="7" t="s">
        <v>21</v>
      </c>
      <c r="E6" s="33">
        <f>E4/B3</f>
        <v>1.4897216562042681E-2</v>
      </c>
      <c r="F6" s="23" t="str">
        <f>C3</f>
        <v>hour</v>
      </c>
      <c r="G6" s="37"/>
      <c r="H6" s="37"/>
    </row>
    <row r="7" spans="1:8" ht="18" x14ac:dyDescent="0.25">
      <c r="A7" s="23" t="s">
        <v>28</v>
      </c>
      <c r="B7" s="32">
        <v>10</v>
      </c>
      <c r="C7" s="23" t="s">
        <v>25</v>
      </c>
      <c r="D7" s="7" t="s">
        <v>4</v>
      </c>
      <c r="E7" s="33">
        <f>E6+1/B4</f>
        <v>3.6894128361427428E-2</v>
      </c>
      <c r="F7" s="23" t="str">
        <f>C3</f>
        <v>hour</v>
      </c>
      <c r="G7" s="37"/>
      <c r="H7" s="37"/>
    </row>
    <row r="8" spans="1:8" ht="19.5" thickBot="1" x14ac:dyDescent="0.35">
      <c r="D8" s="9" t="s">
        <v>22</v>
      </c>
      <c r="E8" s="34">
        <f>VLOOKUP($B$5,$A$38:$G$67,5)</f>
        <v>8.1508608599550725E-2</v>
      </c>
      <c r="F8" s="23" t="s">
        <v>32</v>
      </c>
    </row>
    <row r="10" spans="1:8" x14ac:dyDescent="0.2">
      <c r="A10" s="10" t="str">
        <f>IF(ISNUMBER(B4*B5),IF(B3&lt;B4*B5,"","ERROR. The total service rate (rate x servers) must be greater than the arrival rate."),"ERROR. The total service rate (rate x servers) must be greater than the arrival rate.")</f>
        <v/>
      </c>
      <c r="D10" s="38"/>
      <c r="E10" s="38"/>
      <c r="F10" s="38" t="s">
        <v>44</v>
      </c>
      <c r="G10" s="38" t="s">
        <v>45</v>
      </c>
    </row>
    <row r="11" spans="1:8" x14ac:dyDescent="0.2">
      <c r="A11" s="10"/>
      <c r="D11" s="39" t="s">
        <v>40</v>
      </c>
      <c r="E11" s="38" t="s">
        <v>41</v>
      </c>
      <c r="F11" s="38" t="s">
        <v>42</v>
      </c>
      <c r="G11" s="38" t="s">
        <v>43</v>
      </c>
    </row>
    <row r="12" spans="1:8" s="12" customFormat="1" ht="13.5" thickBot="1" x14ac:dyDescent="0.25">
      <c r="A12" s="11" t="s">
        <v>5</v>
      </c>
      <c r="C12" s="22"/>
      <c r="D12" s="40">
        <v>3</v>
      </c>
      <c r="E12" s="41">
        <f>F12+G12</f>
        <v>2303.6477016856461</v>
      </c>
      <c r="F12" s="41">
        <f>B6*B5</f>
        <v>90</v>
      </c>
      <c r="G12" s="41">
        <f>B7*60*E5</f>
        <v>2213.6477016856461</v>
      </c>
    </row>
    <row r="13" spans="1:8" x14ac:dyDescent="0.2">
      <c r="A13" s="13" t="s">
        <v>36</v>
      </c>
      <c r="B13" s="14" t="s">
        <v>24</v>
      </c>
      <c r="C13" s="15" t="s">
        <v>23</v>
      </c>
      <c r="D13" s="38">
        <v>4</v>
      </c>
      <c r="E13" s="42">
        <f t="dataTable" ref="E13:G19" dt2D="0" dtr="0" r1="B5"/>
        <v>1606.0179339678525</v>
      </c>
      <c r="F13" s="42">
        <v>120</v>
      </c>
      <c r="G13" s="42">
        <v>1486.0179339678525</v>
      </c>
    </row>
    <row r="14" spans="1:8" x14ac:dyDescent="0.2">
      <c r="A14" s="16">
        <v>0</v>
      </c>
      <c r="B14" s="17">
        <f>VLOOKUP(B5,A37:E67,5)</f>
        <v>8.1508608599550725E-2</v>
      </c>
      <c r="C14" s="26">
        <f>B14</f>
        <v>8.1508608599550725E-2</v>
      </c>
      <c r="D14" s="38">
        <v>5</v>
      </c>
      <c r="E14" s="42">
        <v>1509.3515876123743</v>
      </c>
      <c r="F14" s="42">
        <v>150</v>
      </c>
      <c r="G14" s="42">
        <v>1359.3515876123743</v>
      </c>
    </row>
    <row r="15" spans="1:8" x14ac:dyDescent="0.2">
      <c r="A15" s="16">
        <f t="shared" ref="A15:A34" si="0">A14+1</f>
        <v>1</v>
      </c>
      <c r="B15" s="17">
        <f t="shared" ref="B15:B34" si="1">IF(A15&lt;=$B$5,($B$3/$B$4)^A15*$E$8/FACT(A15),($B$3/$B$4)^A15*$E$8/(FACT($B$5)*$B$5^(A15-$B$5)))</f>
        <v>0.17929376742548908</v>
      </c>
      <c r="C15" s="26">
        <f t="shared" ref="C15:C34" si="2">C14+B15</f>
        <v>0.26080237602503981</v>
      </c>
      <c r="D15" s="39">
        <v>6</v>
      </c>
      <c r="E15" s="42">
        <v>1509.3515867660444</v>
      </c>
      <c r="F15" s="42">
        <v>180</v>
      </c>
      <c r="G15" s="42">
        <v>1329.3515867660444</v>
      </c>
    </row>
    <row r="16" spans="1:8" x14ac:dyDescent="0.2">
      <c r="A16" s="16">
        <f t="shared" si="0"/>
        <v>2</v>
      </c>
      <c r="B16" s="17">
        <f t="shared" si="1"/>
        <v>0.19719545941189431</v>
      </c>
      <c r="C16" s="26">
        <f t="shared" si="2"/>
        <v>0.45799783543693412</v>
      </c>
      <c r="D16" s="39">
        <v>7</v>
      </c>
      <c r="E16" s="42">
        <v>1532.0106857231387</v>
      </c>
      <c r="F16" s="42">
        <v>210</v>
      </c>
      <c r="G16" s="42">
        <v>1322.0106857231387</v>
      </c>
    </row>
    <row r="17" spans="1:7" x14ac:dyDescent="0.2">
      <c r="A17" s="16">
        <f t="shared" si="0"/>
        <v>3</v>
      </c>
      <c r="B17" s="17">
        <f t="shared" si="1"/>
        <v>0.14458970426408649</v>
      </c>
      <c r="C17" s="26">
        <f t="shared" si="2"/>
        <v>0.60258753970102064</v>
      </c>
      <c r="D17" s="39">
        <v>8</v>
      </c>
      <c r="E17" s="42">
        <v>1560.2875495835613</v>
      </c>
      <c r="F17" s="42">
        <v>240</v>
      </c>
      <c r="G17" s="42">
        <v>1320.2875495835613</v>
      </c>
    </row>
    <row r="18" spans="1:7" x14ac:dyDescent="0.2">
      <c r="A18" s="16">
        <f t="shared" si="0"/>
        <v>4</v>
      </c>
      <c r="B18" s="17">
        <f t="shared" si="1"/>
        <v>0.10601756572654121</v>
      </c>
      <c r="C18" s="26">
        <f t="shared" si="2"/>
        <v>0.70860510542756183</v>
      </c>
      <c r="D18" s="39">
        <v>9</v>
      </c>
      <c r="E18" s="42">
        <v>1589.9093031148188</v>
      </c>
      <c r="F18" s="42">
        <v>270</v>
      </c>
      <c r="G18" s="42">
        <v>1319.9093031148188</v>
      </c>
    </row>
    <row r="19" spans="1:7" x14ac:dyDescent="0.2">
      <c r="A19" s="16">
        <f t="shared" si="0"/>
        <v>5</v>
      </c>
      <c r="B19" s="17">
        <f t="shared" si="1"/>
        <v>7.7735301415740102E-2</v>
      </c>
      <c r="C19" s="26">
        <f t="shared" si="2"/>
        <v>0.78634040684330198</v>
      </c>
      <c r="D19" s="39">
        <v>10</v>
      </c>
      <c r="E19" s="42">
        <v>1619.8322802542932</v>
      </c>
      <c r="F19" s="42">
        <v>300</v>
      </c>
      <c r="G19" s="42">
        <v>1319.8322802542932</v>
      </c>
    </row>
    <row r="20" spans="1:7" x14ac:dyDescent="0.2">
      <c r="A20" s="16">
        <f t="shared" si="0"/>
        <v>6</v>
      </c>
      <c r="B20" s="17">
        <f t="shared" si="1"/>
        <v>5.6997885631354113E-2</v>
      </c>
      <c r="C20" s="26">
        <f t="shared" si="2"/>
        <v>0.84333829247465608</v>
      </c>
      <c r="D20" s="43" t="s">
        <v>46</v>
      </c>
      <c r="E20" s="44">
        <f>E15-E14</f>
        <v>-8.4632983998744749E-7</v>
      </c>
    </row>
    <row r="21" spans="1:7" x14ac:dyDescent="0.2">
      <c r="A21" s="16">
        <f t="shared" si="0"/>
        <v>7</v>
      </c>
      <c r="B21" s="17">
        <f t="shared" si="1"/>
        <v>4.1792582099477199E-2</v>
      </c>
      <c r="C21" s="26">
        <f t="shared" si="2"/>
        <v>0.88513087457413331</v>
      </c>
    </row>
    <row r="22" spans="1:7" x14ac:dyDescent="0.2">
      <c r="A22" s="16">
        <f t="shared" si="0"/>
        <v>8</v>
      </c>
      <c r="B22" s="17">
        <f t="shared" si="1"/>
        <v>3.0643591410358197E-2</v>
      </c>
      <c r="C22" s="26">
        <f t="shared" si="2"/>
        <v>0.91577446598449153</v>
      </c>
    </row>
    <row r="23" spans="1:7" x14ac:dyDescent="0.2">
      <c r="A23" s="16">
        <f t="shared" si="0"/>
        <v>9</v>
      </c>
      <c r="B23" s="17">
        <f t="shared" si="1"/>
        <v>2.2468812582334449E-2</v>
      </c>
      <c r="C23" s="26">
        <f t="shared" si="2"/>
        <v>0.93824327856682599</v>
      </c>
    </row>
    <row r="24" spans="1:7" x14ac:dyDescent="0.2">
      <c r="A24" s="16">
        <f t="shared" si="0"/>
        <v>10</v>
      </c>
      <c r="B24" s="17">
        <f t="shared" si="1"/>
        <v>1.647481628701724E-2</v>
      </c>
      <c r="C24" s="26">
        <f t="shared" si="2"/>
        <v>0.95471809485384318</v>
      </c>
    </row>
    <row r="25" spans="1:7" x14ac:dyDescent="0.2">
      <c r="A25" s="16">
        <f t="shared" si="0"/>
        <v>11</v>
      </c>
      <c r="B25" s="17">
        <f t="shared" si="1"/>
        <v>1.2079836025886189E-2</v>
      </c>
      <c r="C25" s="26">
        <f t="shared" si="2"/>
        <v>0.96679793087972932</v>
      </c>
    </row>
    <row r="26" spans="1:7" x14ac:dyDescent="0.2">
      <c r="A26" s="16">
        <f t="shared" si="0"/>
        <v>12</v>
      </c>
      <c r="B26" s="17">
        <f t="shared" si="1"/>
        <v>8.8573029204149639E-3</v>
      </c>
      <c r="C26" s="26">
        <f t="shared" si="2"/>
        <v>0.97565523380014429</v>
      </c>
    </row>
    <row r="27" spans="1:7" x14ac:dyDescent="0.2">
      <c r="A27" s="16">
        <f t="shared" si="0"/>
        <v>13</v>
      </c>
      <c r="B27" s="17">
        <f t="shared" si="1"/>
        <v>6.494443704026698E-3</v>
      </c>
      <c r="C27" s="26">
        <f t="shared" si="2"/>
        <v>0.98214967750417104</v>
      </c>
    </row>
    <row r="28" spans="1:7" x14ac:dyDescent="0.2">
      <c r="A28" s="16">
        <f t="shared" si="0"/>
        <v>14</v>
      </c>
      <c r="B28" s="17">
        <f t="shared" si="1"/>
        <v>4.7619235114514961E-3</v>
      </c>
      <c r="C28" s="26">
        <f t="shared" si="2"/>
        <v>0.98691160101562259</v>
      </c>
    </row>
    <row r="29" spans="1:7" x14ac:dyDescent="0.2">
      <c r="A29" s="16">
        <f t="shared" si="0"/>
        <v>15</v>
      </c>
      <c r="B29" s="17">
        <f t="shared" si="1"/>
        <v>3.4915870492271692E-3</v>
      </c>
      <c r="C29" s="26">
        <f t="shared" si="2"/>
        <v>0.99040318806484973</v>
      </c>
    </row>
    <row r="30" spans="1:7" x14ac:dyDescent="0.2">
      <c r="A30" s="16">
        <f t="shared" si="0"/>
        <v>16</v>
      </c>
      <c r="B30" s="17">
        <f t="shared" si="1"/>
        <v>2.5601377453908039E-3</v>
      </c>
      <c r="C30" s="26">
        <f t="shared" si="2"/>
        <v>0.99296332581024049</v>
      </c>
    </row>
    <row r="31" spans="1:7" x14ac:dyDescent="0.2">
      <c r="A31" s="16">
        <f t="shared" si="0"/>
        <v>17</v>
      </c>
      <c r="B31" s="17">
        <f t="shared" si="1"/>
        <v>1.8771708059879082E-3</v>
      </c>
      <c r="C31" s="26">
        <f t="shared" si="2"/>
        <v>0.99484049661622842</v>
      </c>
    </row>
    <row r="32" spans="1:7" x14ac:dyDescent="0.2">
      <c r="A32" s="16">
        <f t="shared" si="0"/>
        <v>18</v>
      </c>
      <c r="B32" s="17">
        <f t="shared" si="1"/>
        <v>1.3763986883898671E-3</v>
      </c>
      <c r="C32" s="26">
        <f t="shared" si="2"/>
        <v>0.99621689530461832</v>
      </c>
    </row>
    <row r="33" spans="1:10" x14ac:dyDescent="0.2">
      <c r="A33" s="16">
        <f t="shared" si="0"/>
        <v>19</v>
      </c>
      <c r="B33" s="17">
        <f t="shared" si="1"/>
        <v>1.0092173516433587E-3</v>
      </c>
      <c r="C33" s="26">
        <f t="shared" si="2"/>
        <v>0.99722611265626171</v>
      </c>
    </row>
    <row r="34" spans="1:10" ht="13.5" thickBot="1" x14ac:dyDescent="0.25">
      <c r="A34" s="18">
        <f t="shared" si="0"/>
        <v>20</v>
      </c>
      <c r="B34" s="19">
        <f t="shared" si="1"/>
        <v>7.3998883568358756E-4</v>
      </c>
      <c r="C34" s="27">
        <f t="shared" si="2"/>
        <v>0.99796610149194531</v>
      </c>
    </row>
    <row r="35" spans="1:10" x14ac:dyDescent="0.2">
      <c r="A35" s="1" t="s">
        <v>6</v>
      </c>
      <c r="B35" s="20"/>
      <c r="C35" s="20"/>
    </row>
    <row r="36" spans="1:10" x14ac:dyDescent="0.2">
      <c r="A36" s="1" t="s">
        <v>7</v>
      </c>
      <c r="B36" s="1" t="s">
        <v>8</v>
      </c>
      <c r="C36" s="1" t="s">
        <v>9</v>
      </c>
      <c r="D36" s="1" t="s">
        <v>10</v>
      </c>
      <c r="E36" s="1" t="s">
        <v>11</v>
      </c>
      <c r="F36" s="1" t="s">
        <v>12</v>
      </c>
      <c r="G36" s="1" t="s">
        <v>13</v>
      </c>
      <c r="H36" s="1" t="s">
        <v>14</v>
      </c>
      <c r="I36" s="1" t="s">
        <v>15</v>
      </c>
      <c r="J36" s="1" t="s">
        <v>16</v>
      </c>
    </row>
    <row r="37" spans="1:10" x14ac:dyDescent="0.2">
      <c r="A37" s="1">
        <v>0</v>
      </c>
      <c r="B37" s="1">
        <v>1</v>
      </c>
    </row>
    <row r="38" spans="1:10" x14ac:dyDescent="0.2">
      <c r="A38" s="1">
        <v>1</v>
      </c>
      <c r="B38" s="21">
        <f t="shared" ref="B38:B67" si="3">($B$3/$B$4)^A38/FACT(A38)</f>
        <v>2.1996911799384753</v>
      </c>
      <c r="C38" s="21">
        <f>SUM(B37:$B$37)</f>
        <v>1</v>
      </c>
      <c r="D38" s="21">
        <f t="shared" ref="D38:D67" si="4">+B38/(1-$B$3/(A38*$B$4))</f>
        <v>-1.8335478469144733</v>
      </c>
      <c r="E38" s="21">
        <f t="shared" ref="E38:E67" si="5">1/(C38+D38)</f>
        <v>-1.1996911799384753</v>
      </c>
      <c r="F38" s="21">
        <f t="shared" ref="F38:F67" si="6">$B$3/($B$4*A38)</f>
        <v>2.1996911799384753</v>
      </c>
      <c r="G38" s="21">
        <f t="shared" ref="G38:G67" si="7">+E38*B38*F38/(1-F38)^2</f>
        <v>-4.0332390268529483</v>
      </c>
      <c r="H38" s="21">
        <f t="shared" ref="H38:H67" si="8">G38+$B$3/$B$4</f>
        <v>-1.833547846914473</v>
      </c>
      <c r="I38" s="21">
        <f t="shared" ref="I38:I67" si="9">G38/$B$3</f>
        <v>-4.0332390268529486E-2</v>
      </c>
      <c r="J38" s="21">
        <f t="shared" ref="J38:J67" si="10">I38+1/$B$4</f>
        <v>-1.8335478469144736E-2</v>
      </c>
    </row>
    <row r="39" spans="1:10" x14ac:dyDescent="0.2">
      <c r="A39" s="1">
        <v>2</v>
      </c>
      <c r="B39" s="21">
        <f t="shared" si="3"/>
        <v>2.4193206435495607</v>
      </c>
      <c r="C39" s="21">
        <f>SUM(B$37:$B38)</f>
        <v>3.1996911799384753</v>
      </c>
      <c r="D39" s="21">
        <f t="shared" si="4"/>
        <v>-24.230620944750306</v>
      </c>
      <c r="E39" s="21">
        <f t="shared" si="5"/>
        <v>-4.7549015244830628E-2</v>
      </c>
      <c r="F39" s="21">
        <f t="shared" si="6"/>
        <v>1.0998455899692376</v>
      </c>
      <c r="G39" s="21">
        <f t="shared" si="7"/>
        <v>-12.691381554721973</v>
      </c>
      <c r="H39" s="21">
        <f t="shared" si="8"/>
        <v>-10.491690374783499</v>
      </c>
      <c r="I39" s="21">
        <f t="shared" si="9"/>
        <v>-0.12691381554721973</v>
      </c>
      <c r="J39" s="21">
        <f t="shared" si="10"/>
        <v>-0.10491690374783498</v>
      </c>
    </row>
    <row r="40" spans="1:10" x14ac:dyDescent="0.2">
      <c r="A40" s="1">
        <v>3</v>
      </c>
      <c r="B40" s="21">
        <f t="shared" si="3"/>
        <v>1.7739194270196814</v>
      </c>
      <c r="C40" s="21">
        <f>SUM(B$37:$B39)</f>
        <v>5.6190118234880355</v>
      </c>
      <c r="D40" s="21">
        <f t="shared" si="4"/>
        <v>6.6496309270338019</v>
      </c>
      <c r="E40" s="21">
        <f t="shared" si="5"/>
        <v>8.1508608599550725E-2</v>
      </c>
      <c r="F40" s="21">
        <f t="shared" si="6"/>
        <v>0.73323039331282513</v>
      </c>
      <c r="G40" s="21">
        <f t="shared" si="7"/>
        <v>1.4897216562042681</v>
      </c>
      <c r="H40" s="21">
        <f t="shared" si="8"/>
        <v>3.6894128361427434</v>
      </c>
      <c r="I40" s="21">
        <f t="shared" si="9"/>
        <v>1.4897216562042681E-2</v>
      </c>
      <c r="J40" s="21">
        <f t="shared" si="10"/>
        <v>3.6894128361427428E-2</v>
      </c>
    </row>
    <row r="41" spans="1:10" x14ac:dyDescent="0.2">
      <c r="A41" s="1">
        <v>4</v>
      </c>
      <c r="B41" s="21">
        <f t="shared" si="3"/>
        <v>0.97551872938417672</v>
      </c>
      <c r="C41" s="21">
        <f>SUM(B$37:$B40)</f>
        <v>7.3929312505077167</v>
      </c>
      <c r="D41" s="21">
        <f t="shared" si="4"/>
        <v>2.1674475368083543</v>
      </c>
      <c r="E41" s="21">
        <f t="shared" si="5"/>
        <v>0.10459836605289302</v>
      </c>
      <c r="F41" s="21">
        <f t="shared" si="6"/>
        <v>0.54992279498461882</v>
      </c>
      <c r="G41" s="21">
        <f t="shared" si="7"/>
        <v>0.27700537667461228</v>
      </c>
      <c r="H41" s="21">
        <f t="shared" si="8"/>
        <v>2.4766965566130876</v>
      </c>
      <c r="I41" s="21">
        <f t="shared" si="9"/>
        <v>2.7700537667461229E-3</v>
      </c>
      <c r="J41" s="21">
        <f t="shared" si="10"/>
        <v>2.4766965566130873E-2</v>
      </c>
    </row>
    <row r="42" spans="1:10" x14ac:dyDescent="0.2">
      <c r="A42" s="1">
        <v>5</v>
      </c>
      <c r="B42" s="21">
        <f t="shared" si="3"/>
        <v>0.42916798897823238</v>
      </c>
      <c r="C42" s="21">
        <f>SUM(B$37:$B41)</f>
        <v>8.3684499798918939</v>
      </c>
      <c r="D42" s="21">
        <f t="shared" si="4"/>
        <v>0.76628689290205376</v>
      </c>
      <c r="E42" s="21">
        <f t="shared" si="5"/>
        <v>0.10947222825632856</v>
      </c>
      <c r="F42" s="21">
        <f t="shared" si="6"/>
        <v>0.43993823598769505</v>
      </c>
      <c r="G42" s="21">
        <f t="shared" si="7"/>
        <v>6.5894799415482042E-2</v>
      </c>
      <c r="H42" s="21">
        <f t="shared" si="8"/>
        <v>2.2655859793539572</v>
      </c>
      <c r="I42" s="21">
        <f t="shared" si="9"/>
        <v>6.5894799415482043E-4</v>
      </c>
      <c r="J42" s="21">
        <f t="shared" si="10"/>
        <v>2.2655859793539571E-2</v>
      </c>
    </row>
    <row r="43" spans="1:10" x14ac:dyDescent="0.2">
      <c r="A43" s="1">
        <v>6</v>
      </c>
      <c r="B43" s="21">
        <f t="shared" si="3"/>
        <v>0.15733950667789173</v>
      </c>
      <c r="C43" s="21">
        <f>SUM(B$37:$B42)</f>
        <v>8.7976179688701261</v>
      </c>
      <c r="D43" s="21">
        <f t="shared" si="4"/>
        <v>0.24841061207548579</v>
      </c>
      <c r="E43" s="21">
        <f t="shared" si="5"/>
        <v>0.11054574845213087</v>
      </c>
      <c r="F43" s="21">
        <f t="shared" si="6"/>
        <v>0.36661519665641257</v>
      </c>
      <c r="G43" s="21">
        <f t="shared" si="7"/>
        <v>1.5894798004932046E-2</v>
      </c>
      <c r="H43" s="21">
        <f t="shared" si="8"/>
        <v>2.2155859779434075</v>
      </c>
      <c r="I43" s="21">
        <f t="shared" si="9"/>
        <v>1.5894798004932045E-4</v>
      </c>
      <c r="J43" s="21">
        <f t="shared" si="10"/>
        <v>2.2155859779434069E-2</v>
      </c>
    </row>
    <row r="44" spans="1:10" x14ac:dyDescent="0.2">
      <c r="A44" s="1">
        <v>7</v>
      </c>
      <c r="B44" s="21">
        <f t="shared" si="3"/>
        <v>4.9442617870747038E-2</v>
      </c>
      <c r="C44" s="21">
        <f>SUM(B$37:$B43)</f>
        <v>8.9549574755480172</v>
      </c>
      <c r="D44" s="21">
        <f t="shared" si="4"/>
        <v>7.2099179046316741E-2</v>
      </c>
      <c r="E44" s="21">
        <f t="shared" si="5"/>
        <v>0.11077807952950516</v>
      </c>
      <c r="F44" s="21">
        <f t="shared" si="6"/>
        <v>0.31424159713406791</v>
      </c>
      <c r="G44" s="21">
        <f t="shared" si="7"/>
        <v>3.659962933422549E-3</v>
      </c>
      <c r="H44" s="21">
        <f t="shared" si="8"/>
        <v>2.2033511428718979</v>
      </c>
      <c r="I44" s="21">
        <f t="shared" si="9"/>
        <v>3.6599629334225493E-5</v>
      </c>
      <c r="J44" s="21">
        <f t="shared" si="10"/>
        <v>2.2033511428718976E-2</v>
      </c>
    </row>
    <row r="45" spans="1:10" x14ac:dyDescent="0.2">
      <c r="A45" s="1">
        <v>8</v>
      </c>
      <c r="B45" s="21">
        <f t="shared" si="3"/>
        <v>1.3594811305418838E-2</v>
      </c>
      <c r="C45" s="21">
        <f>SUM(B$37:$B44)</f>
        <v>9.0044000934187647</v>
      </c>
      <c r="D45" s="21">
        <f t="shared" si="4"/>
        <v>1.87504655040414E-2</v>
      </c>
      <c r="E45" s="21">
        <f t="shared" si="5"/>
        <v>0.11082603503840693</v>
      </c>
      <c r="F45" s="21">
        <f t="shared" si="6"/>
        <v>0.27496139749230941</v>
      </c>
      <c r="G45" s="21">
        <f t="shared" si="7"/>
        <v>7.8806936746018746E-4</v>
      </c>
      <c r="H45" s="21">
        <f t="shared" si="8"/>
        <v>2.2004792493059355</v>
      </c>
      <c r="I45" s="21">
        <f t="shared" si="9"/>
        <v>7.880693674601874E-6</v>
      </c>
      <c r="J45" s="21">
        <f t="shared" si="10"/>
        <v>2.2004792493059352E-2</v>
      </c>
    </row>
    <row r="46" spans="1:10" x14ac:dyDescent="0.2">
      <c r="A46" s="1">
        <v>9</v>
      </c>
      <c r="B46" s="21">
        <f t="shared" si="3"/>
        <v>3.3227096134952985E-3</v>
      </c>
      <c r="C46" s="21">
        <f>SUM(B$37:$B45)</f>
        <v>9.0179949047241834</v>
      </c>
      <c r="D46" s="21">
        <f t="shared" si="4"/>
        <v>4.3975041888152265E-3</v>
      </c>
      <c r="E46" s="21">
        <f t="shared" si="5"/>
        <v>0.11083534773017904</v>
      </c>
      <c r="F46" s="21">
        <f t="shared" si="6"/>
        <v>0.24441013110427501</v>
      </c>
      <c r="G46" s="21">
        <f t="shared" si="7"/>
        <v>1.5765858622243409E-4</v>
      </c>
      <c r="H46" s="21">
        <f t="shared" si="8"/>
        <v>2.1998488385246979</v>
      </c>
      <c r="I46" s="21">
        <f t="shared" si="9"/>
        <v>1.5765858622243409E-6</v>
      </c>
      <c r="J46" s="21">
        <f t="shared" si="10"/>
        <v>2.1998488385246973E-2</v>
      </c>
    </row>
    <row r="47" spans="1:10" x14ac:dyDescent="0.2">
      <c r="A47" s="1">
        <v>10</v>
      </c>
      <c r="B47" s="21">
        <f t="shared" si="3"/>
        <v>7.3089350303023881E-4</v>
      </c>
      <c r="C47" s="21">
        <f>SUM(B$37:$B46)</f>
        <v>9.0213176143376792</v>
      </c>
      <c r="D47" s="21">
        <f t="shared" si="4"/>
        <v>9.3700585437138362E-4</v>
      </c>
      <c r="E47" s="21">
        <f t="shared" si="5"/>
        <v>0.11083704041803175</v>
      </c>
      <c r="F47" s="21">
        <f t="shared" si="6"/>
        <v>0.21996911799384752</v>
      </c>
      <c r="G47" s="21">
        <f t="shared" si="7"/>
        <v>2.9287152013135087E-5</v>
      </c>
      <c r="H47" s="21">
        <f t="shared" si="8"/>
        <v>2.1997204670904886</v>
      </c>
      <c r="I47" s="21">
        <f t="shared" si="9"/>
        <v>2.9287152013135089E-7</v>
      </c>
      <c r="J47" s="21">
        <f t="shared" si="10"/>
        <v>2.1997204670904883E-2</v>
      </c>
    </row>
    <row r="48" spans="1:10" x14ac:dyDescent="0.2">
      <c r="A48" s="1">
        <v>11</v>
      </c>
      <c r="B48" s="21">
        <f t="shared" si="3"/>
        <v>1.4615818109908648E-4</v>
      </c>
      <c r="C48" s="21">
        <f>SUM(B$37:$B47)</f>
        <v>9.0220485078407098</v>
      </c>
      <c r="D48" s="21">
        <f t="shared" si="4"/>
        <v>1.8269131515304154E-4</v>
      </c>
      <c r="E48" s="21">
        <f t="shared" si="5"/>
        <v>0.11083732814268403</v>
      </c>
      <c r="F48" s="21">
        <f t="shared" si="6"/>
        <v>0.19997192544895229</v>
      </c>
      <c r="G48" s="21">
        <f t="shared" si="7"/>
        <v>5.0613660895477877E-6</v>
      </c>
      <c r="H48" s="21">
        <f t="shared" si="8"/>
        <v>2.1996962413045646</v>
      </c>
      <c r="I48" s="21">
        <f t="shared" si="9"/>
        <v>5.0613660895477875E-8</v>
      </c>
      <c r="J48" s="21">
        <f t="shared" si="10"/>
        <v>2.1996962413045645E-2</v>
      </c>
    </row>
    <row r="49" spans="1:10" x14ac:dyDescent="0.2">
      <c r="A49" s="1">
        <v>12</v>
      </c>
      <c r="B49" s="21">
        <f t="shared" si="3"/>
        <v>2.6791905153292574E-5</v>
      </c>
      <c r="C49" s="21">
        <f>SUM(B$37:$B48)</f>
        <v>9.0221946660218091</v>
      </c>
      <c r="D49" s="21">
        <f t="shared" si="4"/>
        <v>3.2805380702022873E-5</v>
      </c>
      <c r="E49" s="21">
        <f t="shared" si="5"/>
        <v>0.11083737393782972</v>
      </c>
      <c r="F49" s="21">
        <f t="shared" si="6"/>
        <v>0.18330759832820628</v>
      </c>
      <c r="G49" s="21">
        <f t="shared" si="7"/>
        <v>8.1611857376930882E-7</v>
      </c>
      <c r="H49" s="21">
        <f t="shared" si="8"/>
        <v>2.1996919960570489</v>
      </c>
      <c r="I49" s="21">
        <f t="shared" si="9"/>
        <v>8.1611857376930876E-9</v>
      </c>
      <c r="J49" s="21">
        <f t="shared" si="10"/>
        <v>2.1996919960570488E-2</v>
      </c>
    </row>
    <row r="50" spans="1:10" x14ac:dyDescent="0.2">
      <c r="A50" s="1">
        <v>13</v>
      </c>
      <c r="B50" s="21">
        <f t="shared" si="3"/>
        <v>4.5333782661112207E-6</v>
      </c>
      <c r="C50" s="21">
        <f>SUM(B$37:$B49)</f>
        <v>9.0222214579269622</v>
      </c>
      <c r="D50" s="21">
        <f t="shared" si="4"/>
        <v>5.4566881782099031E-6</v>
      </c>
      <c r="E50" s="21">
        <f t="shared" si="5"/>
        <v>0.11083738077792037</v>
      </c>
      <c r="F50" s="21">
        <f t="shared" si="6"/>
        <v>0.16920701384142117</v>
      </c>
      <c r="G50" s="21">
        <f t="shared" si="7"/>
        <v>1.2318020735405689E-7</v>
      </c>
      <c r="H50" s="21">
        <f t="shared" si="8"/>
        <v>2.1996913031186827</v>
      </c>
      <c r="I50" s="21">
        <f t="shared" si="9"/>
        <v>1.2318020735405689E-9</v>
      </c>
      <c r="J50" s="21">
        <f t="shared" si="10"/>
        <v>2.1996913031186824E-2</v>
      </c>
    </row>
    <row r="51" spans="1:10" x14ac:dyDescent="0.2">
      <c r="A51" s="1">
        <v>14</v>
      </c>
      <c r="B51" s="21">
        <f t="shared" si="3"/>
        <v>7.1228801337783067E-7</v>
      </c>
      <c r="C51" s="21">
        <f>SUM(B$37:$B50)</f>
        <v>9.0222259913052287</v>
      </c>
      <c r="D51" s="21">
        <f t="shared" si="4"/>
        <v>8.4506535713169899E-7</v>
      </c>
      <c r="E51" s="21">
        <f t="shared" si="5"/>
        <v>0.11083738173914888</v>
      </c>
      <c r="F51" s="21">
        <f t="shared" si="6"/>
        <v>0.15712079856703395</v>
      </c>
      <c r="G51" s="21">
        <f t="shared" si="7"/>
        <v>1.7460026431946675E-8</v>
      </c>
      <c r="H51" s="21">
        <f t="shared" si="8"/>
        <v>2.1996911973985016</v>
      </c>
      <c r="I51" s="21">
        <f t="shared" si="9"/>
        <v>1.7460026431946676E-10</v>
      </c>
      <c r="J51" s="21">
        <f t="shared" si="10"/>
        <v>2.1996911973985015E-2</v>
      </c>
    </row>
    <row r="52" spans="1:10" x14ac:dyDescent="0.2">
      <c r="A52" s="1">
        <v>15</v>
      </c>
      <c r="B52" s="21">
        <f t="shared" si="3"/>
        <v>1.0445424404020749E-7</v>
      </c>
      <c r="C52" s="21">
        <f>SUM(B$37:$B51)</f>
        <v>9.0222267035932422</v>
      </c>
      <c r="D52" s="21">
        <f t="shared" si="4"/>
        <v>1.2240436403749056E-7</v>
      </c>
      <c r="E52" s="21">
        <f t="shared" si="5"/>
        <v>0.11083738186658014</v>
      </c>
      <c r="F52" s="21">
        <f t="shared" si="6"/>
        <v>0.14664607866256502</v>
      </c>
      <c r="G52" s="21">
        <f t="shared" si="7"/>
        <v>2.3314409823905782E-9</v>
      </c>
      <c r="H52" s="21">
        <f t="shared" si="8"/>
        <v>2.1996911822699161</v>
      </c>
      <c r="I52" s="21">
        <f t="shared" si="9"/>
        <v>2.3314409823905782E-11</v>
      </c>
      <c r="J52" s="21">
        <f t="shared" si="10"/>
        <v>2.199691182269916E-2</v>
      </c>
    </row>
    <row r="53" spans="1:10" x14ac:dyDescent="0.2">
      <c r="A53" s="1">
        <v>16</v>
      </c>
      <c r="B53" s="21">
        <f t="shared" si="3"/>
        <v>1.4360442457649093E-8</v>
      </c>
      <c r="C53" s="21">
        <f>SUM(B$37:$B52)</f>
        <v>9.0222268080474866</v>
      </c>
      <c r="D53" s="21">
        <f t="shared" si="4"/>
        <v>1.6649415771650912E-8</v>
      </c>
      <c r="E53" s="21">
        <f t="shared" si="5"/>
        <v>0.11083738188255919</v>
      </c>
      <c r="F53" s="21">
        <f t="shared" si="6"/>
        <v>0.13748069874615471</v>
      </c>
      <c r="G53" s="21">
        <f t="shared" si="7"/>
        <v>2.9414276173784957E-10</v>
      </c>
      <c r="H53" s="21">
        <f t="shared" si="8"/>
        <v>2.1996911802326182</v>
      </c>
      <c r="I53" s="21">
        <f t="shared" si="9"/>
        <v>2.9414276173784957E-12</v>
      </c>
      <c r="J53" s="21">
        <f t="shared" si="10"/>
        <v>2.1996911802326179E-2</v>
      </c>
    </row>
    <row r="54" spans="1:10" x14ac:dyDescent="0.2">
      <c r="A54" s="1">
        <v>17</v>
      </c>
      <c r="B54" s="21">
        <f t="shared" si="3"/>
        <v>1.8581493302414536E-9</v>
      </c>
      <c r="C54" s="21">
        <f>SUM(B$37:$B53)</f>
        <v>9.0222268224079283</v>
      </c>
      <c r="D54" s="21">
        <f t="shared" si="4"/>
        <v>2.1343161820574361E-9</v>
      </c>
      <c r="E54" s="21">
        <f t="shared" si="5"/>
        <v>0.11083738188445916</v>
      </c>
      <c r="F54" s="21">
        <f t="shared" si="6"/>
        <v>0.1293935988199103</v>
      </c>
      <c r="G54" s="21">
        <f t="shared" si="7"/>
        <v>3.5158954467904415E-11</v>
      </c>
      <c r="H54" s="21">
        <f t="shared" si="8"/>
        <v>2.1996911799736343</v>
      </c>
      <c r="I54" s="21">
        <f t="shared" si="9"/>
        <v>3.5158954467904415E-13</v>
      </c>
      <c r="J54" s="21">
        <f t="shared" si="10"/>
        <v>2.1996911799736341E-2</v>
      </c>
    </row>
    <row r="55" spans="1:10" x14ac:dyDescent="0.2">
      <c r="A55" s="1">
        <v>18</v>
      </c>
      <c r="B55" s="21">
        <f t="shared" si="3"/>
        <v>2.2707526070781727E-10</v>
      </c>
      <c r="C55" s="21">
        <f>SUM(B$37:$B54)</f>
        <v>9.0222268242660775</v>
      </c>
      <c r="D55" s="21">
        <f t="shared" si="4"/>
        <v>2.5868827877281925E-10</v>
      </c>
      <c r="E55" s="21">
        <f t="shared" si="5"/>
        <v>0.11083738188467387</v>
      </c>
      <c r="F55" s="21">
        <f t="shared" si="6"/>
        <v>0.1222050655521375</v>
      </c>
      <c r="G55" s="21">
        <f t="shared" si="7"/>
        <v>3.9917115242886366E-12</v>
      </c>
      <c r="H55" s="21">
        <f t="shared" si="8"/>
        <v>2.1996911799424672</v>
      </c>
      <c r="I55" s="21">
        <f t="shared" si="9"/>
        <v>3.9917115242886364E-14</v>
      </c>
      <c r="J55" s="21">
        <f t="shared" si="10"/>
        <v>2.1996911799424666E-2</v>
      </c>
    </row>
    <row r="56" spans="1:10" x14ac:dyDescent="0.2">
      <c r="A56" s="1">
        <v>19</v>
      </c>
      <c r="B56" s="21">
        <f t="shared" si="3"/>
        <v>2.6289234113748182E-11</v>
      </c>
      <c r="C56" s="21">
        <f>SUM(B$37:$B55)</f>
        <v>9.0222268244931527</v>
      </c>
      <c r="D56" s="21">
        <f t="shared" si="4"/>
        <v>2.9731325388778551E-11</v>
      </c>
      <c r="E56" s="21">
        <f t="shared" si="5"/>
        <v>0.11083738188469699</v>
      </c>
      <c r="F56" s="21">
        <f t="shared" si="6"/>
        <v>0.11577321999676186</v>
      </c>
      <c r="G56" s="21">
        <f t="shared" si="7"/>
        <v>4.3146440908646496E-13</v>
      </c>
      <c r="H56" s="21">
        <f t="shared" si="8"/>
        <v>2.1996911799389069</v>
      </c>
      <c r="I56" s="21">
        <f t="shared" si="9"/>
        <v>4.3146440908646494E-15</v>
      </c>
      <c r="J56" s="21">
        <f t="shared" si="10"/>
        <v>2.1996911799389066E-2</v>
      </c>
    </row>
    <row r="57" spans="1:10" x14ac:dyDescent="0.2">
      <c r="A57" s="1">
        <v>20</v>
      </c>
      <c r="B57" s="21">
        <f t="shared" si="3"/>
        <v>2.8914098203674776E-12</v>
      </c>
      <c r="C57" s="21">
        <f>SUM(B$37:$B56)</f>
        <v>9.0222268245194428</v>
      </c>
      <c r="D57" s="21">
        <f t="shared" si="4"/>
        <v>3.2487187156087596E-12</v>
      </c>
      <c r="E57" s="21">
        <f t="shared" si="5"/>
        <v>0.11083738188469935</v>
      </c>
      <c r="F57" s="21">
        <f t="shared" si="6"/>
        <v>0.10998455899692376</v>
      </c>
      <c r="G57" s="21">
        <f t="shared" si="7"/>
        <v>4.4497185833117607E-14</v>
      </c>
      <c r="H57" s="21">
        <f t="shared" si="8"/>
        <v>2.1996911799385197</v>
      </c>
      <c r="I57" s="21">
        <f t="shared" si="9"/>
        <v>4.4497185833117607E-16</v>
      </c>
      <c r="J57" s="21">
        <f t="shared" si="10"/>
        <v>2.1996911799385194E-2</v>
      </c>
    </row>
    <row r="58" spans="1:10" x14ac:dyDescent="0.2">
      <c r="A58" s="1">
        <v>21</v>
      </c>
      <c r="B58" s="21">
        <f t="shared" si="3"/>
        <v>3.0286707997380151E-13</v>
      </c>
      <c r="C58" s="21">
        <f>SUM(B$37:$B57)</f>
        <v>9.0222268245223347</v>
      </c>
      <c r="D58" s="21">
        <f t="shared" si="4"/>
        <v>3.3830341513661466E-13</v>
      </c>
      <c r="E58" s="21">
        <f t="shared" si="5"/>
        <v>0.1108373818846996</v>
      </c>
      <c r="F58" s="21">
        <f t="shared" si="6"/>
        <v>0.10474719904468929</v>
      </c>
      <c r="G58" s="21">
        <f t="shared" si="7"/>
        <v>4.3872195751231037E-15</v>
      </c>
      <c r="H58" s="21">
        <f t="shared" si="8"/>
        <v>2.1996911799384797</v>
      </c>
      <c r="I58" s="21">
        <f t="shared" si="9"/>
        <v>4.3872195751231036E-17</v>
      </c>
      <c r="J58" s="21">
        <f t="shared" si="10"/>
        <v>2.1996911799384795E-2</v>
      </c>
    </row>
    <row r="59" spans="1:10" x14ac:dyDescent="0.2">
      <c r="A59" s="1">
        <v>22</v>
      </c>
      <c r="B59" s="21">
        <f t="shared" si="3"/>
        <v>3.0282456568731451E-14</v>
      </c>
      <c r="C59" s="21">
        <f>SUM(B$37:$B58)</f>
        <v>9.0222268245226367</v>
      </c>
      <c r="D59" s="21">
        <f t="shared" si="4"/>
        <v>3.3646649179384961E-14</v>
      </c>
      <c r="E59" s="21">
        <f t="shared" si="5"/>
        <v>0.11083738188469962</v>
      </c>
      <c r="F59" s="21">
        <f t="shared" si="6"/>
        <v>9.9985962724476143E-2</v>
      </c>
      <c r="G59" s="21">
        <f t="shared" si="7"/>
        <v>4.143027615985254E-16</v>
      </c>
      <c r="H59" s="21">
        <f t="shared" si="8"/>
        <v>2.1996911799384757</v>
      </c>
      <c r="I59" s="21">
        <f t="shared" si="9"/>
        <v>4.1430276159852543E-18</v>
      </c>
      <c r="J59" s="21">
        <f t="shared" si="10"/>
        <v>2.1996911799384754E-2</v>
      </c>
    </row>
    <row r="60" spans="1:10" x14ac:dyDescent="0.2">
      <c r="A60" s="1">
        <v>23</v>
      </c>
      <c r="B60" s="21">
        <f t="shared" si="3"/>
        <v>2.8961762009177615E-15</v>
      </c>
      <c r="C60" s="21">
        <f>SUM(B$37:$B59)</f>
        <v>9.0222268245226669</v>
      </c>
      <c r="D60" s="21">
        <f t="shared" si="4"/>
        <v>3.2024549826328727E-15</v>
      </c>
      <c r="E60" s="21">
        <f t="shared" si="5"/>
        <v>0.11083738188469962</v>
      </c>
      <c r="F60" s="21">
        <f t="shared" si="6"/>
        <v>9.5638746953846748E-2</v>
      </c>
      <c r="G60" s="21">
        <f t="shared" si="7"/>
        <v>3.7537143677700059E-17</v>
      </c>
      <c r="H60" s="21">
        <f t="shared" si="8"/>
        <v>2.1996911799384753</v>
      </c>
      <c r="I60" s="21">
        <f t="shared" si="9"/>
        <v>3.7537143677700058E-19</v>
      </c>
      <c r="J60" s="21">
        <f t="shared" si="10"/>
        <v>2.199691179938475E-2</v>
      </c>
    </row>
    <row r="61" spans="1:10" x14ac:dyDescent="0.2">
      <c r="A61" s="1">
        <v>24</v>
      </c>
      <c r="B61" s="21">
        <f t="shared" si="3"/>
        <v>2.6544555186277174E-16</v>
      </c>
      <c r="C61" s="21">
        <f>SUM(B$37:$B60)</f>
        <v>9.0222268245226704</v>
      </c>
      <c r="D61" s="21">
        <f t="shared" si="4"/>
        <v>2.9222949533833905E-16</v>
      </c>
      <c r="E61" s="21">
        <f t="shared" si="5"/>
        <v>0.11083738188469962</v>
      </c>
      <c r="F61" s="21">
        <f t="shared" si="6"/>
        <v>9.1653799164103142E-2</v>
      </c>
      <c r="G61" s="21">
        <f t="shared" si="7"/>
        <v>3.268205634203989E-18</v>
      </c>
      <c r="H61" s="21">
        <f t="shared" si="8"/>
        <v>2.1996911799384753</v>
      </c>
      <c r="I61" s="21">
        <f t="shared" si="9"/>
        <v>3.2682056342039892E-20</v>
      </c>
      <c r="J61" s="21">
        <f t="shared" si="10"/>
        <v>2.199691179938475E-2</v>
      </c>
    </row>
    <row r="62" spans="1:10" x14ac:dyDescent="0.2">
      <c r="A62" s="1">
        <v>25</v>
      </c>
      <c r="B62" s="21">
        <f t="shared" si="3"/>
        <v>2.3355929567457602E-17</v>
      </c>
      <c r="C62" s="21">
        <f>SUM(B$37:$B61)</f>
        <v>9.0222268245226704</v>
      </c>
      <c r="D62" s="21">
        <f t="shared" si="4"/>
        <v>2.5609225023859326E-17</v>
      </c>
      <c r="E62" s="21">
        <f t="shared" si="5"/>
        <v>0.11083738188469962</v>
      </c>
      <c r="F62" s="21">
        <f t="shared" si="6"/>
        <v>8.7987647197539015E-2</v>
      </c>
      <c r="G62" s="21">
        <f t="shared" si="7"/>
        <v>2.7384428317535201E-19</v>
      </c>
      <c r="H62" s="21">
        <f t="shared" si="8"/>
        <v>2.1996911799384753</v>
      </c>
      <c r="I62" s="21">
        <f t="shared" si="9"/>
        <v>2.73844283175352E-21</v>
      </c>
      <c r="J62" s="21">
        <f t="shared" si="10"/>
        <v>2.199691179938475E-2</v>
      </c>
    </row>
    <row r="63" spans="1:10" x14ac:dyDescent="0.2">
      <c r="A63" s="1">
        <v>26</v>
      </c>
      <c r="B63" s="21">
        <f t="shared" si="3"/>
        <v>1.9759935488000278E-18</v>
      </c>
      <c r="C63" s="21">
        <f>SUM(B$37:$B62)</f>
        <v>9.0222268245226704</v>
      </c>
      <c r="D63" s="21">
        <f t="shared" si="4"/>
        <v>2.15862040518968E-18</v>
      </c>
      <c r="E63" s="21">
        <f t="shared" si="5"/>
        <v>0.11083738188469962</v>
      </c>
      <c r="F63" s="21">
        <f t="shared" si="6"/>
        <v>8.4603506920710586E-2</v>
      </c>
      <c r="G63" s="21">
        <f t="shared" si="7"/>
        <v>2.211269409168336E-20</v>
      </c>
      <c r="H63" s="21">
        <f t="shared" si="8"/>
        <v>2.1996911799384753</v>
      </c>
      <c r="I63" s="21">
        <f t="shared" si="9"/>
        <v>2.2112694091683361E-22</v>
      </c>
      <c r="J63" s="21">
        <f t="shared" si="10"/>
        <v>2.199691179938475E-2</v>
      </c>
    </row>
    <row r="64" spans="1:10" x14ac:dyDescent="0.2">
      <c r="A64" s="1">
        <v>27</v>
      </c>
      <c r="B64" s="21">
        <f t="shared" si="3"/>
        <v>1.6098428077447219E-19</v>
      </c>
      <c r="C64" s="21">
        <f>SUM(B$37:$B63)</f>
        <v>9.0222268245226704</v>
      </c>
      <c r="D64" s="21">
        <f t="shared" si="4"/>
        <v>1.7526296194322818E-19</v>
      </c>
      <c r="E64" s="21">
        <f t="shared" si="5"/>
        <v>0.11083738188469962</v>
      </c>
      <c r="F64" s="21">
        <f t="shared" si="6"/>
        <v>8.1470043701425007E-2</v>
      </c>
      <c r="G64" s="21">
        <f t="shared" si="7"/>
        <v>1.7229831500420183E-21</v>
      </c>
      <c r="H64" s="21">
        <f t="shared" si="8"/>
        <v>2.1996911799384753</v>
      </c>
      <c r="I64" s="21">
        <f t="shared" si="9"/>
        <v>1.7229831500420182E-23</v>
      </c>
      <c r="J64" s="21">
        <f t="shared" si="10"/>
        <v>2.199691179938475E-2</v>
      </c>
    </row>
    <row r="65" spans="1:10" x14ac:dyDescent="0.2">
      <c r="A65" s="1">
        <v>28</v>
      </c>
      <c r="B65" s="21">
        <f t="shared" si="3"/>
        <v>1.2646989376012341E-20</v>
      </c>
      <c r="C65" s="21">
        <f>SUM(B$37:$B64)</f>
        <v>9.0222268245226704</v>
      </c>
      <c r="D65" s="21">
        <f t="shared" si="4"/>
        <v>1.3725250538590302E-20</v>
      </c>
      <c r="E65" s="21">
        <f t="shared" si="5"/>
        <v>0.11083738188469962</v>
      </c>
      <c r="F65" s="21">
        <f t="shared" si="6"/>
        <v>7.8560399283516977E-2</v>
      </c>
      <c r="G65" s="21">
        <f t="shared" si="7"/>
        <v>1.2970100715789188E-22</v>
      </c>
      <c r="H65" s="21">
        <f t="shared" si="8"/>
        <v>2.1996911799384753</v>
      </c>
      <c r="I65" s="21">
        <f t="shared" si="9"/>
        <v>1.2970100715789188E-24</v>
      </c>
      <c r="J65" s="21">
        <f t="shared" si="10"/>
        <v>2.199691179938475E-2</v>
      </c>
    </row>
    <row r="66" spans="1:10" x14ac:dyDescent="0.2">
      <c r="A66" s="1">
        <v>29</v>
      </c>
      <c r="B66" s="21">
        <f t="shared" si="3"/>
        <v>9.5929210286861898E-22</v>
      </c>
      <c r="C66" s="21">
        <f>SUM(B$37:$B65)</f>
        <v>9.0222268245226704</v>
      </c>
      <c r="D66" s="21">
        <f t="shared" si="4"/>
        <v>1.0380280007208546E-21</v>
      </c>
      <c r="E66" s="21">
        <f t="shared" si="5"/>
        <v>0.11083738188469962</v>
      </c>
      <c r="F66" s="21">
        <f t="shared" si="6"/>
        <v>7.5851419997878464E-2</v>
      </c>
      <c r="G66" s="21">
        <f t="shared" si="7"/>
        <v>9.4431576990173019E-24</v>
      </c>
      <c r="H66" s="21">
        <f t="shared" si="8"/>
        <v>2.1996911799384753</v>
      </c>
      <c r="I66" s="21">
        <f t="shared" si="9"/>
        <v>9.4431576990173022E-26</v>
      </c>
      <c r="J66" s="21">
        <f t="shared" si="10"/>
        <v>2.199691179938475E-2</v>
      </c>
    </row>
    <row r="67" spans="1:10" x14ac:dyDescent="0.2">
      <c r="A67" s="1">
        <v>30</v>
      </c>
      <c r="B67" s="21">
        <f t="shared" si="3"/>
        <v>7.0338212588824431E-23</v>
      </c>
      <c r="C67" s="21">
        <f>SUM(B$37:$B66)</f>
        <v>9.0222268245226704</v>
      </c>
      <c r="D67" s="21">
        <f t="shared" si="4"/>
        <v>7.5903702772610523E-23</v>
      </c>
      <c r="E67" s="21">
        <f t="shared" si="5"/>
        <v>0.11083738188469962</v>
      </c>
      <c r="F67" s="21">
        <f t="shared" si="6"/>
        <v>7.3323039331282508E-2</v>
      </c>
      <c r="G67" s="21">
        <f t="shared" si="7"/>
        <v>6.6567357024901034E-25</v>
      </c>
      <c r="H67" s="21">
        <f t="shared" si="8"/>
        <v>2.1996911799384753</v>
      </c>
      <c r="I67" s="21">
        <f t="shared" si="9"/>
        <v>6.6567357024901029E-27</v>
      </c>
      <c r="J67" s="21">
        <f t="shared" si="10"/>
        <v>2.199691179938475E-2</v>
      </c>
    </row>
    <row r="68" spans="1:10" x14ac:dyDescent="0.2">
      <c r="B68" s="21"/>
      <c r="C68" s="21"/>
      <c r="D68" s="21"/>
      <c r="E68" s="21"/>
      <c r="F68" s="21"/>
      <c r="G68" s="21"/>
      <c r="H68" s="21"/>
      <c r="I68" s="21"/>
      <c r="J68" s="21"/>
    </row>
    <row r="69" spans="1:10" x14ac:dyDescent="0.2">
      <c r="B69" s="21"/>
      <c r="C69" s="21"/>
      <c r="D69" s="21"/>
      <c r="E69" s="21"/>
      <c r="F69" s="21"/>
      <c r="G69" s="21"/>
      <c r="H69" s="21"/>
      <c r="I69" s="21"/>
      <c r="J69" s="21"/>
    </row>
  </sheetData>
  <printOptions headings="1" gridLines="1"/>
  <pageMargins left="0.75" right="0.75" top="1" bottom="1" header="0.5" footer="0.5"/>
  <pageSetup orientation="landscape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9"/>
  <sheetViews>
    <sheetView zoomScale="184" zoomScaleNormal="184" workbookViewId="0"/>
  </sheetViews>
  <sheetFormatPr defaultColWidth="9.140625" defaultRowHeight="12.75" x14ac:dyDescent="0.2"/>
  <cols>
    <col min="1" max="1" width="20.42578125" style="1" customWidth="1"/>
    <col min="2" max="2" width="7.42578125" style="1" customWidth="1"/>
    <col min="3" max="3" width="12.7109375" style="1" customWidth="1"/>
    <col min="4" max="4" width="43.85546875" style="1" bestFit="1" customWidth="1"/>
    <col min="5" max="5" width="14.7109375" style="1" customWidth="1"/>
    <col min="6" max="6" width="12.85546875" style="1" bestFit="1" customWidth="1"/>
    <col min="7" max="7" width="13" style="1" bestFit="1" customWidth="1"/>
    <col min="8" max="9" width="13.7109375" style="1" bestFit="1" customWidth="1"/>
    <col min="10" max="16384" width="9.140625" style="1"/>
  </cols>
  <sheetData>
    <row r="1" spans="1:8" ht="18" x14ac:dyDescent="0.25">
      <c r="A1" s="29" t="s">
        <v>35</v>
      </c>
      <c r="B1" s="29"/>
      <c r="C1" s="29"/>
      <c r="D1" s="30"/>
    </row>
    <row r="2" spans="1:8" ht="13.5" thickBot="1" x14ac:dyDescent="0.25">
      <c r="A2" s="2" t="s">
        <v>0</v>
      </c>
      <c r="C2" s="31" t="s">
        <v>33</v>
      </c>
      <c r="D2" s="3" t="s">
        <v>1</v>
      </c>
    </row>
    <row r="3" spans="1:8" ht="18" x14ac:dyDescent="0.25">
      <c r="A3" s="4" t="s">
        <v>17</v>
      </c>
      <c r="B3" s="24">
        <v>2</v>
      </c>
      <c r="C3" s="1" t="s">
        <v>39</v>
      </c>
      <c r="D3" s="5" t="s">
        <v>18</v>
      </c>
      <c r="E3" s="35">
        <f>B3/(B4*B5)</f>
        <v>0.33333333333333331</v>
      </c>
      <c r="F3" s="23" t="s">
        <v>29</v>
      </c>
    </row>
    <row r="4" spans="1:8" ht="18.75" x14ac:dyDescent="0.3">
      <c r="A4" s="6" t="s">
        <v>19</v>
      </c>
      <c r="B4" s="25">
        <v>3</v>
      </c>
      <c r="C4" s="1" t="s">
        <v>39</v>
      </c>
      <c r="D4" s="7" t="s">
        <v>20</v>
      </c>
      <c r="E4" s="33">
        <f>VLOOKUP($B$5,$A$38:$G$67,7,)</f>
        <v>8.3333333333333329E-2</v>
      </c>
      <c r="F4" s="23" t="s">
        <v>30</v>
      </c>
    </row>
    <row r="5" spans="1:8" ht="18.75" thickBot="1" x14ac:dyDescent="0.3">
      <c r="A5" s="8" t="s">
        <v>2</v>
      </c>
      <c r="B5" s="28">
        <v>2</v>
      </c>
      <c r="C5" s="1" t="s">
        <v>26</v>
      </c>
      <c r="D5" s="7" t="s">
        <v>3</v>
      </c>
      <c r="E5" s="33">
        <f>E4+B3/B4</f>
        <v>0.75</v>
      </c>
      <c r="F5" s="23" t="s">
        <v>31</v>
      </c>
      <c r="G5" s="36"/>
      <c r="H5" s="36"/>
    </row>
    <row r="6" spans="1:8" ht="19.5" thickBot="1" x14ac:dyDescent="0.35">
      <c r="A6" s="23" t="s">
        <v>27</v>
      </c>
      <c r="B6" s="32">
        <v>15</v>
      </c>
      <c r="C6" s="23" t="s">
        <v>25</v>
      </c>
      <c r="D6" s="7" t="s">
        <v>21</v>
      </c>
      <c r="E6" s="33">
        <f>E4/B3</f>
        <v>4.1666666666666664E-2</v>
      </c>
      <c r="F6" s="23" t="str">
        <f>C3</f>
        <v>hour</v>
      </c>
      <c r="G6" s="37">
        <f>E6*60</f>
        <v>2.5</v>
      </c>
      <c r="H6" s="37" t="s">
        <v>37</v>
      </c>
    </row>
    <row r="7" spans="1:8" ht="18" x14ac:dyDescent="0.25">
      <c r="A7" s="23" t="s">
        <v>28</v>
      </c>
      <c r="B7" s="32">
        <v>60</v>
      </c>
      <c r="C7" s="23" t="s">
        <v>25</v>
      </c>
      <c r="D7" s="7" t="s">
        <v>4</v>
      </c>
      <c r="E7" s="33">
        <f>E6+1/B4</f>
        <v>0.375</v>
      </c>
      <c r="F7" s="23" t="str">
        <f>C3</f>
        <v>hour</v>
      </c>
      <c r="G7" s="37">
        <f>E7*60</f>
        <v>22.5</v>
      </c>
      <c r="H7" s="37" t="s">
        <v>37</v>
      </c>
    </row>
    <row r="8" spans="1:8" ht="19.5" thickBot="1" x14ac:dyDescent="0.35">
      <c r="D8" s="9" t="s">
        <v>22</v>
      </c>
      <c r="E8" s="34">
        <f>VLOOKUP($B$5,$A$38:$G$67,5)</f>
        <v>0.50000000000000011</v>
      </c>
      <c r="F8" s="23" t="s">
        <v>32</v>
      </c>
    </row>
    <row r="10" spans="1:8" x14ac:dyDescent="0.2">
      <c r="A10" s="10" t="str">
        <f>IF(ISNUMBER(B4*B5),IF(B3&lt;B4*B5,"","ERROR. The total service rate (rate x servers) must be greater than the arrival rate."),"ERROR. The total service rate (rate x servers) must be greater than the arrival rate.")</f>
        <v/>
      </c>
    </row>
    <row r="11" spans="1:8" x14ac:dyDescent="0.2">
      <c r="A11" s="10"/>
    </row>
    <row r="12" spans="1:8" s="12" customFormat="1" ht="13.5" thickBot="1" x14ac:dyDescent="0.25">
      <c r="A12" s="11" t="s">
        <v>5</v>
      </c>
      <c r="C12" s="22"/>
    </row>
    <row r="13" spans="1:8" x14ac:dyDescent="0.2">
      <c r="A13" s="13" t="s">
        <v>36</v>
      </c>
      <c r="B13" s="14" t="s">
        <v>24</v>
      </c>
      <c r="C13" s="15" t="s">
        <v>23</v>
      </c>
    </row>
    <row r="14" spans="1:8" x14ac:dyDescent="0.2">
      <c r="A14" s="16">
        <v>0</v>
      </c>
      <c r="B14" s="17">
        <f>VLOOKUP(B5,A37:E67,5)</f>
        <v>0.50000000000000011</v>
      </c>
      <c r="C14" s="26">
        <f>B14</f>
        <v>0.50000000000000011</v>
      </c>
    </row>
    <row r="15" spans="1:8" x14ac:dyDescent="0.2">
      <c r="A15" s="16">
        <f t="shared" ref="A15:A34" si="0">A14+1</f>
        <v>1</v>
      </c>
      <c r="B15" s="17">
        <f t="shared" ref="B15:B34" si="1">IF(A15&lt;=$B$5,($B$3/$B$4)^A15*$E$8/FACT(A15),($B$3/$B$4)^A15*$E$8/(FACT($B$5)*$B$5^(A15-$B$5)))</f>
        <v>0.33333333333333337</v>
      </c>
      <c r="C15" s="26">
        <f t="shared" ref="C15:C34" si="2">C14+B15</f>
        <v>0.83333333333333348</v>
      </c>
    </row>
    <row r="16" spans="1:8" x14ac:dyDescent="0.2">
      <c r="A16" s="16">
        <f t="shared" si="0"/>
        <v>2</v>
      </c>
      <c r="B16" s="17">
        <f t="shared" si="1"/>
        <v>0.11111111111111113</v>
      </c>
      <c r="C16" s="26">
        <f t="shared" si="2"/>
        <v>0.94444444444444464</v>
      </c>
    </row>
    <row r="17" spans="1:3" x14ac:dyDescent="0.2">
      <c r="A17" s="16">
        <f t="shared" si="0"/>
        <v>3</v>
      </c>
      <c r="B17" s="17">
        <f t="shared" si="1"/>
        <v>3.7037037037037042E-2</v>
      </c>
      <c r="C17" s="26">
        <f t="shared" si="2"/>
        <v>0.98148148148148173</v>
      </c>
    </row>
    <row r="18" spans="1:3" x14ac:dyDescent="0.2">
      <c r="A18" s="16">
        <f t="shared" si="0"/>
        <v>4</v>
      </c>
      <c r="B18" s="17">
        <f t="shared" si="1"/>
        <v>1.2345679012345682E-2</v>
      </c>
      <c r="C18" s="26">
        <f t="shared" si="2"/>
        <v>0.99382716049382747</v>
      </c>
    </row>
    <row r="19" spans="1:3" x14ac:dyDescent="0.2">
      <c r="A19" s="16">
        <f t="shared" si="0"/>
        <v>5</v>
      </c>
      <c r="B19" s="17">
        <f t="shared" si="1"/>
        <v>4.11522633744856E-3</v>
      </c>
      <c r="C19" s="26">
        <f t="shared" si="2"/>
        <v>0.99794238683127601</v>
      </c>
    </row>
    <row r="20" spans="1:3" x14ac:dyDescent="0.2">
      <c r="A20" s="16">
        <f t="shared" si="0"/>
        <v>6</v>
      </c>
      <c r="B20" s="17">
        <f t="shared" si="1"/>
        <v>1.3717421124828533E-3</v>
      </c>
      <c r="C20" s="26">
        <f t="shared" si="2"/>
        <v>0.99931412894375882</v>
      </c>
    </row>
    <row r="21" spans="1:3" x14ac:dyDescent="0.2">
      <c r="A21" s="16">
        <f t="shared" si="0"/>
        <v>7</v>
      </c>
      <c r="B21" s="17">
        <f t="shared" si="1"/>
        <v>4.5724737082761778E-4</v>
      </c>
      <c r="C21" s="26">
        <f t="shared" si="2"/>
        <v>0.99977137631458646</v>
      </c>
    </row>
    <row r="22" spans="1:3" x14ac:dyDescent="0.2">
      <c r="A22" s="16">
        <f t="shared" si="0"/>
        <v>8</v>
      </c>
      <c r="B22" s="17">
        <f t="shared" si="1"/>
        <v>1.5241579027587258E-4</v>
      </c>
      <c r="C22" s="26">
        <f t="shared" si="2"/>
        <v>0.99992379210486237</v>
      </c>
    </row>
    <row r="23" spans="1:3" x14ac:dyDescent="0.2">
      <c r="A23" s="16">
        <f t="shared" si="0"/>
        <v>9</v>
      </c>
      <c r="B23" s="17">
        <f t="shared" si="1"/>
        <v>5.0805263425290864E-5</v>
      </c>
      <c r="C23" s="26">
        <f t="shared" si="2"/>
        <v>0.99997459736828764</v>
      </c>
    </row>
    <row r="24" spans="1:3" x14ac:dyDescent="0.2">
      <c r="A24" s="16">
        <f t="shared" si="0"/>
        <v>10</v>
      </c>
      <c r="B24" s="17">
        <f t="shared" si="1"/>
        <v>1.6935087808430286E-5</v>
      </c>
      <c r="C24" s="26">
        <f t="shared" si="2"/>
        <v>0.99999153245609607</v>
      </c>
    </row>
    <row r="25" spans="1:3" x14ac:dyDescent="0.2">
      <c r="A25" s="16">
        <f t="shared" si="0"/>
        <v>11</v>
      </c>
      <c r="B25" s="17">
        <f t="shared" si="1"/>
        <v>5.6450292694767622E-6</v>
      </c>
      <c r="C25" s="26">
        <f t="shared" si="2"/>
        <v>0.99999717748536554</v>
      </c>
    </row>
    <row r="26" spans="1:3" x14ac:dyDescent="0.2">
      <c r="A26" s="16">
        <f t="shared" si="0"/>
        <v>12</v>
      </c>
      <c r="B26" s="17">
        <f t="shared" si="1"/>
        <v>1.8816764231589208E-6</v>
      </c>
      <c r="C26" s="26">
        <f t="shared" si="2"/>
        <v>0.99999905916178866</v>
      </c>
    </row>
    <row r="27" spans="1:3" x14ac:dyDescent="0.2">
      <c r="A27" s="16">
        <f t="shared" si="0"/>
        <v>13</v>
      </c>
      <c r="B27" s="17">
        <f t="shared" si="1"/>
        <v>6.2722547438630682E-7</v>
      </c>
      <c r="C27" s="26">
        <f t="shared" si="2"/>
        <v>0.999999686387263</v>
      </c>
    </row>
    <row r="28" spans="1:3" x14ac:dyDescent="0.2">
      <c r="A28" s="16">
        <f t="shared" si="0"/>
        <v>14</v>
      </c>
      <c r="B28" s="17">
        <f t="shared" si="1"/>
        <v>2.0907515812876897E-7</v>
      </c>
      <c r="C28" s="26">
        <f t="shared" si="2"/>
        <v>0.99999989546242107</v>
      </c>
    </row>
    <row r="29" spans="1:3" x14ac:dyDescent="0.2">
      <c r="A29" s="16">
        <f t="shared" si="0"/>
        <v>15</v>
      </c>
      <c r="B29" s="17">
        <f t="shared" si="1"/>
        <v>6.9691719376256309E-8</v>
      </c>
      <c r="C29" s="26">
        <f t="shared" si="2"/>
        <v>0.99999996515414047</v>
      </c>
    </row>
    <row r="30" spans="1:3" x14ac:dyDescent="0.2">
      <c r="A30" s="16">
        <f t="shared" si="0"/>
        <v>16</v>
      </c>
      <c r="B30" s="17">
        <f t="shared" si="1"/>
        <v>2.3230573125418773E-8</v>
      </c>
      <c r="C30" s="26">
        <f t="shared" si="2"/>
        <v>0.9999999883847136</v>
      </c>
    </row>
    <row r="31" spans="1:3" x14ac:dyDescent="0.2">
      <c r="A31" s="16">
        <f t="shared" si="0"/>
        <v>17</v>
      </c>
      <c r="B31" s="17">
        <f t="shared" si="1"/>
        <v>7.7435243751395899E-9</v>
      </c>
      <c r="C31" s="26">
        <f t="shared" si="2"/>
        <v>0.99999999612823798</v>
      </c>
    </row>
    <row r="32" spans="1:3" x14ac:dyDescent="0.2">
      <c r="A32" s="16">
        <f t="shared" si="0"/>
        <v>18</v>
      </c>
      <c r="B32" s="17">
        <f t="shared" si="1"/>
        <v>2.5811747917131966E-9</v>
      </c>
      <c r="C32" s="26">
        <f t="shared" si="2"/>
        <v>0.99999999870941281</v>
      </c>
    </row>
    <row r="33" spans="1:10" x14ac:dyDescent="0.2">
      <c r="A33" s="16">
        <f t="shared" si="0"/>
        <v>19</v>
      </c>
      <c r="B33" s="17">
        <f t="shared" si="1"/>
        <v>8.6039159723773225E-10</v>
      </c>
      <c r="C33" s="26">
        <f t="shared" si="2"/>
        <v>0.99999999956980445</v>
      </c>
    </row>
    <row r="34" spans="1:10" ht="13.5" thickBot="1" x14ac:dyDescent="0.25">
      <c r="A34" s="18">
        <f t="shared" si="0"/>
        <v>20</v>
      </c>
      <c r="B34" s="19">
        <f t="shared" si="1"/>
        <v>2.8679719907924408E-10</v>
      </c>
      <c r="C34" s="27">
        <f t="shared" si="2"/>
        <v>0.99999999985660171</v>
      </c>
    </row>
    <row r="35" spans="1:10" x14ac:dyDescent="0.2">
      <c r="A35" s="1" t="s">
        <v>6</v>
      </c>
      <c r="B35" s="20"/>
      <c r="C35" s="20"/>
    </row>
    <row r="36" spans="1:10" x14ac:dyDescent="0.2">
      <c r="A36" s="1" t="s">
        <v>7</v>
      </c>
      <c r="B36" s="1" t="s">
        <v>8</v>
      </c>
      <c r="C36" s="1" t="s">
        <v>9</v>
      </c>
      <c r="D36" s="1" t="s">
        <v>10</v>
      </c>
      <c r="E36" s="1" t="s">
        <v>11</v>
      </c>
      <c r="F36" s="1" t="s">
        <v>12</v>
      </c>
      <c r="G36" s="1" t="s">
        <v>13</v>
      </c>
      <c r="H36" s="1" t="s">
        <v>14</v>
      </c>
      <c r="I36" s="1" t="s">
        <v>15</v>
      </c>
      <c r="J36" s="1" t="s">
        <v>16</v>
      </c>
    </row>
    <row r="37" spans="1:10" x14ac:dyDescent="0.2">
      <c r="A37" s="1">
        <v>0</v>
      </c>
      <c r="B37" s="1">
        <v>1</v>
      </c>
    </row>
    <row r="38" spans="1:10" x14ac:dyDescent="0.2">
      <c r="A38" s="1">
        <v>1</v>
      </c>
      <c r="B38" s="21">
        <f t="shared" ref="B38:B67" si="3">($B$3/$B$4)^A38/FACT(A38)</f>
        <v>0.66666666666666663</v>
      </c>
      <c r="C38" s="21">
        <f>SUM(B37:$B$37)</f>
        <v>1</v>
      </c>
      <c r="D38" s="21">
        <f t="shared" ref="D38:D67" si="4">+B38/(1-$B$3/(A38*$B$4))</f>
        <v>1.9999999999999998</v>
      </c>
      <c r="E38" s="21">
        <f t="shared" ref="E38:E67" si="5">1/(C38+D38)</f>
        <v>0.33333333333333331</v>
      </c>
      <c r="F38" s="21">
        <f t="shared" ref="F38:F67" si="6">$B$3/($B$4*A38)</f>
        <v>0.66666666666666663</v>
      </c>
      <c r="G38" s="21">
        <f t="shared" ref="G38:G67" si="7">+E38*B38*F38/(1-F38)^2</f>
        <v>1.333333333333333</v>
      </c>
      <c r="H38" s="21">
        <f t="shared" ref="H38:H67" si="8">G38+$B$3/$B$4</f>
        <v>1.9999999999999996</v>
      </c>
      <c r="I38" s="21">
        <f t="shared" ref="I38:I67" si="9">G38/$B$3</f>
        <v>0.66666666666666652</v>
      </c>
      <c r="J38" s="21">
        <f t="shared" ref="J38:J67" si="10">I38+1/$B$4</f>
        <v>0.99999999999999978</v>
      </c>
    </row>
    <row r="39" spans="1:10" x14ac:dyDescent="0.2">
      <c r="A39" s="1">
        <v>2</v>
      </c>
      <c r="B39" s="21">
        <f t="shared" si="3"/>
        <v>0.22222222222222221</v>
      </c>
      <c r="C39" s="21">
        <f>SUM(B$37:$B38)</f>
        <v>1.6666666666666665</v>
      </c>
      <c r="D39" s="21">
        <f t="shared" si="4"/>
        <v>0.33333333333333326</v>
      </c>
      <c r="E39" s="21">
        <f t="shared" si="5"/>
        <v>0.50000000000000011</v>
      </c>
      <c r="F39" s="21">
        <f t="shared" si="6"/>
        <v>0.33333333333333331</v>
      </c>
      <c r="G39" s="21">
        <f t="shared" si="7"/>
        <v>8.3333333333333329E-2</v>
      </c>
      <c r="H39" s="21">
        <f t="shared" si="8"/>
        <v>0.75</v>
      </c>
      <c r="I39" s="21">
        <f t="shared" si="9"/>
        <v>4.1666666666666664E-2</v>
      </c>
      <c r="J39" s="21">
        <f t="shared" si="10"/>
        <v>0.375</v>
      </c>
    </row>
    <row r="40" spans="1:10" x14ac:dyDescent="0.2">
      <c r="A40" s="1">
        <v>3</v>
      </c>
      <c r="B40" s="21">
        <f t="shared" si="3"/>
        <v>4.9382716049382713E-2</v>
      </c>
      <c r="C40" s="21">
        <f>SUM(B$37:$B39)</f>
        <v>1.8888888888888888</v>
      </c>
      <c r="D40" s="21">
        <f t="shared" si="4"/>
        <v>6.3492063492063489E-2</v>
      </c>
      <c r="E40" s="21">
        <f t="shared" si="5"/>
        <v>0.51219512195121952</v>
      </c>
      <c r="F40" s="21">
        <f t="shared" si="6"/>
        <v>0.22222222222222221</v>
      </c>
      <c r="G40" s="21">
        <f t="shared" si="7"/>
        <v>9.2915214866434361E-3</v>
      </c>
      <c r="H40" s="21">
        <f t="shared" si="8"/>
        <v>0.6759581881533101</v>
      </c>
      <c r="I40" s="21">
        <f t="shared" si="9"/>
        <v>4.6457607433217181E-3</v>
      </c>
      <c r="J40" s="21">
        <f t="shared" si="10"/>
        <v>0.33797909407665505</v>
      </c>
    </row>
    <row r="41" spans="1:10" x14ac:dyDescent="0.2">
      <c r="A41" s="1">
        <v>4</v>
      </c>
      <c r="B41" s="21">
        <f t="shared" si="3"/>
        <v>8.2304526748971183E-3</v>
      </c>
      <c r="C41" s="21">
        <f>SUM(B$37:$B40)</f>
        <v>1.9382716049382716</v>
      </c>
      <c r="D41" s="21">
        <f t="shared" si="4"/>
        <v>9.8765432098765413E-3</v>
      </c>
      <c r="E41" s="21">
        <f t="shared" si="5"/>
        <v>0.51330798479087447</v>
      </c>
      <c r="F41" s="21">
        <f t="shared" si="6"/>
        <v>0.16666666666666666</v>
      </c>
      <c r="G41" s="21">
        <f t="shared" si="7"/>
        <v>1.0139416983523442E-3</v>
      </c>
      <c r="H41" s="21">
        <f t="shared" si="8"/>
        <v>0.66768060836501897</v>
      </c>
      <c r="I41" s="21">
        <f t="shared" si="9"/>
        <v>5.0697084917617212E-4</v>
      </c>
      <c r="J41" s="21">
        <f t="shared" si="10"/>
        <v>0.33384030418250948</v>
      </c>
    </row>
    <row r="42" spans="1:10" x14ac:dyDescent="0.2">
      <c r="A42" s="1">
        <v>5</v>
      </c>
      <c r="B42" s="21">
        <f t="shared" si="3"/>
        <v>1.0973936899862824E-3</v>
      </c>
      <c r="C42" s="21">
        <f>SUM(B$37:$B41)</f>
        <v>1.9465020576131686</v>
      </c>
      <c r="D42" s="21">
        <f t="shared" si="4"/>
        <v>1.2662234884457104E-3</v>
      </c>
      <c r="E42" s="21">
        <f t="shared" si="5"/>
        <v>0.51340809361287176</v>
      </c>
      <c r="F42" s="21">
        <f t="shared" si="6"/>
        <v>0.13333333333333333</v>
      </c>
      <c r="G42" s="21">
        <f t="shared" si="7"/>
        <v>1.0001375189088497E-4</v>
      </c>
      <c r="H42" s="21">
        <f t="shared" si="8"/>
        <v>0.66676668041855747</v>
      </c>
      <c r="I42" s="21">
        <f t="shared" si="9"/>
        <v>5.0006875945442484E-5</v>
      </c>
      <c r="J42" s="21">
        <f t="shared" si="10"/>
        <v>0.33338334020927873</v>
      </c>
    </row>
    <row r="43" spans="1:10" x14ac:dyDescent="0.2">
      <c r="A43" s="1">
        <v>6</v>
      </c>
      <c r="B43" s="21">
        <f t="shared" si="3"/>
        <v>1.2193263222069806E-4</v>
      </c>
      <c r="C43" s="21">
        <f>SUM(B$37:$B42)</f>
        <v>1.9475994513031549</v>
      </c>
      <c r="D43" s="21">
        <f t="shared" si="4"/>
        <v>1.3717421124828533E-4</v>
      </c>
      <c r="E43" s="21">
        <f t="shared" si="5"/>
        <v>0.51341643777730828</v>
      </c>
      <c r="F43" s="21">
        <f t="shared" si="6"/>
        <v>0.1111111111111111</v>
      </c>
      <c r="G43" s="21">
        <f t="shared" si="7"/>
        <v>8.803436861750827E-6</v>
      </c>
      <c r="H43" s="21">
        <f t="shared" si="8"/>
        <v>0.66667547010352834</v>
      </c>
      <c r="I43" s="21">
        <f t="shared" si="9"/>
        <v>4.4017184308754135E-6</v>
      </c>
      <c r="J43" s="21">
        <f t="shared" si="10"/>
        <v>0.33333773505176417</v>
      </c>
    </row>
    <row r="44" spans="1:10" x14ac:dyDescent="0.2">
      <c r="A44" s="1">
        <v>7</v>
      </c>
      <c r="B44" s="21">
        <f t="shared" si="3"/>
        <v>1.161263164006648E-5</v>
      </c>
      <c r="C44" s="21">
        <f>SUM(B$37:$B43)</f>
        <v>1.9477213839353755</v>
      </c>
      <c r="D44" s="21">
        <f t="shared" si="4"/>
        <v>1.2835013917968215E-5</v>
      </c>
      <c r="E44" s="21">
        <f t="shared" si="5"/>
        <v>0.51341707214008425</v>
      </c>
      <c r="F44" s="21">
        <f t="shared" si="6"/>
        <v>9.5238095238095233E-2</v>
      </c>
      <c r="G44" s="21">
        <f t="shared" si="7"/>
        <v>6.9365423859373393E-7</v>
      </c>
      <c r="H44" s="21">
        <f t="shared" si="8"/>
        <v>0.66666736032090523</v>
      </c>
      <c r="I44" s="21">
        <f t="shared" si="9"/>
        <v>3.4682711929686696E-7</v>
      </c>
      <c r="J44" s="21">
        <f t="shared" si="10"/>
        <v>0.33333368016045262</v>
      </c>
    </row>
    <row r="45" spans="1:10" x14ac:dyDescent="0.2">
      <c r="A45" s="1">
        <v>8</v>
      </c>
      <c r="B45" s="21">
        <f t="shared" si="3"/>
        <v>9.6771930333887342E-7</v>
      </c>
      <c r="C45" s="21">
        <f>SUM(B$37:$B44)</f>
        <v>1.9477329965670156</v>
      </c>
      <c r="D45" s="21">
        <f t="shared" si="4"/>
        <v>1.0556937854605893E-6</v>
      </c>
      <c r="E45" s="21">
        <f t="shared" si="5"/>
        <v>0.51341711607868945</v>
      </c>
      <c r="F45" s="21">
        <f t="shared" si="6"/>
        <v>8.3333333333333329E-2</v>
      </c>
      <c r="G45" s="21">
        <f t="shared" si="7"/>
        <v>4.9273750799397311E-8</v>
      </c>
      <c r="H45" s="21">
        <f t="shared" si="8"/>
        <v>0.66666671594041738</v>
      </c>
      <c r="I45" s="21">
        <f t="shared" si="9"/>
        <v>2.4636875399698656E-8</v>
      </c>
      <c r="J45" s="21">
        <f t="shared" si="10"/>
        <v>0.33333335797020869</v>
      </c>
    </row>
    <row r="46" spans="1:10" x14ac:dyDescent="0.2">
      <c r="A46" s="1">
        <v>9</v>
      </c>
      <c r="B46" s="21">
        <f t="shared" si="3"/>
        <v>7.1682911358435057E-8</v>
      </c>
      <c r="C46" s="21">
        <f>SUM(B$37:$B45)</f>
        <v>1.947733964286319</v>
      </c>
      <c r="D46" s="21">
        <f t="shared" si="4"/>
        <v>7.7417544267109867E-8</v>
      </c>
      <c r="E46" s="21">
        <f t="shared" si="5"/>
        <v>0.51341711886146801</v>
      </c>
      <c r="F46" s="21">
        <f t="shared" si="6"/>
        <v>7.407407407407407E-2</v>
      </c>
      <c r="G46" s="21">
        <f t="shared" si="7"/>
        <v>3.1797994021559763E-9</v>
      </c>
      <c r="H46" s="21">
        <f t="shared" si="8"/>
        <v>0.66666666984646605</v>
      </c>
      <c r="I46" s="21">
        <f t="shared" si="9"/>
        <v>1.5898997010779882E-9</v>
      </c>
      <c r="J46" s="21">
        <f t="shared" si="10"/>
        <v>0.33333333492323303</v>
      </c>
    </row>
    <row r="47" spans="1:10" x14ac:dyDescent="0.2">
      <c r="A47" s="1">
        <v>10</v>
      </c>
      <c r="B47" s="21">
        <f t="shared" si="3"/>
        <v>4.7788607572290039E-9</v>
      </c>
      <c r="C47" s="21">
        <f>SUM(B$37:$B46)</f>
        <v>1.9477340359692303</v>
      </c>
      <c r="D47" s="21">
        <f t="shared" si="4"/>
        <v>5.1202079541739325E-9</v>
      </c>
      <c r="E47" s="21">
        <f t="shared" si="5"/>
        <v>0.51341711902342868</v>
      </c>
      <c r="F47" s="21">
        <f t="shared" si="6"/>
        <v>6.6666666666666666E-2</v>
      </c>
      <c r="G47" s="21">
        <f t="shared" si="7"/>
        <v>1.8777160118805887E-10</v>
      </c>
      <c r="H47" s="21">
        <f t="shared" si="8"/>
        <v>0.66666666685443821</v>
      </c>
      <c r="I47" s="21">
        <f t="shared" si="9"/>
        <v>9.3885800594029434E-11</v>
      </c>
      <c r="J47" s="21">
        <f t="shared" si="10"/>
        <v>0.3333333334272191</v>
      </c>
    </row>
    <row r="48" spans="1:10" x14ac:dyDescent="0.2">
      <c r="A48" s="1">
        <v>11</v>
      </c>
      <c r="B48" s="21">
        <f t="shared" si="3"/>
        <v>2.8962792468054571E-10</v>
      </c>
      <c r="C48" s="21">
        <f>SUM(B$37:$B47)</f>
        <v>1.9477340407480912</v>
      </c>
      <c r="D48" s="21">
        <f t="shared" si="4"/>
        <v>3.083135972405809E-10</v>
      </c>
      <c r="E48" s="21">
        <f t="shared" si="5"/>
        <v>0.51341711903213627</v>
      </c>
      <c r="F48" s="21">
        <f t="shared" si="6"/>
        <v>6.0606060606060608E-2</v>
      </c>
      <c r="G48" s="21">
        <f t="shared" si="7"/>
        <v>1.02124825066899E-11</v>
      </c>
      <c r="H48" s="21">
        <f t="shared" si="8"/>
        <v>0.66666666667687913</v>
      </c>
      <c r="I48" s="21">
        <f t="shared" si="9"/>
        <v>5.1062412533449501E-12</v>
      </c>
      <c r="J48" s="21">
        <f t="shared" si="10"/>
        <v>0.33333333333843956</v>
      </c>
    </row>
    <row r="49" spans="1:10" x14ac:dyDescent="0.2">
      <c r="A49" s="1">
        <v>12</v>
      </c>
      <c r="B49" s="21">
        <f t="shared" si="3"/>
        <v>1.6090440260030318E-11</v>
      </c>
      <c r="C49" s="21">
        <f>SUM(B$37:$B48)</f>
        <v>1.9477340410377191</v>
      </c>
      <c r="D49" s="21">
        <f t="shared" si="4"/>
        <v>1.7036936745914456E-11</v>
      </c>
      <c r="E49" s="21">
        <f t="shared" si="5"/>
        <v>0.51341711903257092</v>
      </c>
      <c r="F49" s="21">
        <f t="shared" si="6"/>
        <v>5.5555555555555552E-2</v>
      </c>
      <c r="G49" s="21">
        <f t="shared" si="7"/>
        <v>5.1453264595456128E-13</v>
      </c>
      <c r="H49" s="21">
        <f t="shared" si="8"/>
        <v>0.66666666666718111</v>
      </c>
      <c r="I49" s="21">
        <f t="shared" si="9"/>
        <v>2.5726632297728064E-13</v>
      </c>
      <c r="J49" s="21">
        <f t="shared" si="10"/>
        <v>0.33333333333359055</v>
      </c>
    </row>
    <row r="50" spans="1:10" x14ac:dyDescent="0.2">
      <c r="A50" s="1">
        <v>13</v>
      </c>
      <c r="B50" s="21">
        <f t="shared" si="3"/>
        <v>8.2515078256565714E-13</v>
      </c>
      <c r="C50" s="21">
        <f>SUM(B$37:$B49)</f>
        <v>1.9477340410538095</v>
      </c>
      <c r="D50" s="21">
        <f t="shared" si="4"/>
        <v>8.6975352756920624E-13</v>
      </c>
      <c r="E50" s="21">
        <f t="shared" si="5"/>
        <v>0.51341711903259113</v>
      </c>
      <c r="F50" s="21">
        <f t="shared" si="6"/>
        <v>5.128205128205128E-2</v>
      </c>
      <c r="G50" s="21">
        <f t="shared" si="7"/>
        <v>2.4137640561784606E-14</v>
      </c>
      <c r="H50" s="21">
        <f t="shared" si="8"/>
        <v>0.66666666666669072</v>
      </c>
      <c r="I50" s="21">
        <f t="shared" si="9"/>
        <v>1.2068820280892303E-14</v>
      </c>
      <c r="J50" s="21">
        <f t="shared" si="10"/>
        <v>0.33333333333334536</v>
      </c>
    </row>
    <row r="51" spans="1:10" x14ac:dyDescent="0.2">
      <c r="A51" s="1">
        <v>14</v>
      </c>
      <c r="B51" s="21">
        <f t="shared" si="3"/>
        <v>3.9292894407888437E-14</v>
      </c>
      <c r="C51" s="21">
        <f>SUM(B$37:$B50)</f>
        <v>1.9477340410546347</v>
      </c>
      <c r="D51" s="21">
        <f t="shared" si="4"/>
        <v>4.1257539128282863E-14</v>
      </c>
      <c r="E51" s="21">
        <f t="shared" si="5"/>
        <v>0.51341711903259202</v>
      </c>
      <c r="F51" s="21">
        <f t="shared" si="6"/>
        <v>4.7619047619047616E-2</v>
      </c>
      <c r="G51" s="21">
        <f t="shared" si="7"/>
        <v>1.059116343880871E-15</v>
      </c>
      <c r="H51" s="21">
        <f t="shared" si="8"/>
        <v>0.66666666666666774</v>
      </c>
      <c r="I51" s="21">
        <f t="shared" si="9"/>
        <v>5.2955817194043552E-16</v>
      </c>
      <c r="J51" s="21">
        <f t="shared" si="10"/>
        <v>0.33333333333333387</v>
      </c>
    </row>
    <row r="52" spans="1:10" x14ac:dyDescent="0.2">
      <c r="A52" s="1">
        <v>15</v>
      </c>
      <c r="B52" s="21">
        <f t="shared" si="3"/>
        <v>1.7463508625728193E-15</v>
      </c>
      <c r="C52" s="21">
        <f>SUM(B$37:$B51)</f>
        <v>1.947734041054674</v>
      </c>
      <c r="D52" s="21">
        <f t="shared" si="4"/>
        <v>1.8275764840878341E-15</v>
      </c>
      <c r="E52" s="21">
        <f t="shared" si="5"/>
        <v>0.51341711903259202</v>
      </c>
      <c r="F52" s="21">
        <f t="shared" si="6"/>
        <v>4.4444444444444446E-2</v>
      </c>
      <c r="G52" s="21">
        <f t="shared" si="7"/>
        <v>4.3642281547539051E-17</v>
      </c>
      <c r="H52" s="21">
        <f t="shared" si="8"/>
        <v>0.66666666666666663</v>
      </c>
      <c r="I52" s="21">
        <f t="shared" si="9"/>
        <v>2.1821140773769525E-17</v>
      </c>
      <c r="J52" s="21">
        <f t="shared" si="10"/>
        <v>0.33333333333333331</v>
      </c>
    </row>
    <row r="53" spans="1:10" x14ac:dyDescent="0.2">
      <c r="A53" s="1">
        <v>16</v>
      </c>
      <c r="B53" s="21">
        <f t="shared" si="3"/>
        <v>7.2764619273867469E-17</v>
      </c>
      <c r="C53" s="21">
        <f>SUM(B$37:$B52)</f>
        <v>1.9477340410546757</v>
      </c>
      <c r="D53" s="21">
        <f t="shared" si="4"/>
        <v>7.5928298372731272E-17</v>
      </c>
      <c r="E53" s="21">
        <f t="shared" si="5"/>
        <v>0.51341711903259202</v>
      </c>
      <c r="F53" s="21">
        <f t="shared" si="6"/>
        <v>4.1666666666666664E-2</v>
      </c>
      <c r="G53" s="21">
        <f t="shared" si="7"/>
        <v>1.6949081827641187E-18</v>
      </c>
      <c r="H53" s="21">
        <f t="shared" si="8"/>
        <v>0.66666666666666663</v>
      </c>
      <c r="I53" s="21">
        <f t="shared" si="9"/>
        <v>8.4745409138205935E-19</v>
      </c>
      <c r="J53" s="21">
        <f t="shared" si="10"/>
        <v>0.33333333333333331</v>
      </c>
    </row>
    <row r="54" spans="1:10" x14ac:dyDescent="0.2">
      <c r="A54" s="1">
        <v>17</v>
      </c>
      <c r="B54" s="21">
        <f t="shared" si="3"/>
        <v>2.8535144813281359E-18</v>
      </c>
      <c r="C54" s="21">
        <f>SUM(B$37:$B53)</f>
        <v>1.9477340410546757</v>
      </c>
      <c r="D54" s="21">
        <f t="shared" si="4"/>
        <v>2.9699844601578557E-18</v>
      </c>
      <c r="E54" s="21">
        <f t="shared" si="5"/>
        <v>0.51341711903259202</v>
      </c>
      <c r="F54" s="21">
        <f t="shared" si="6"/>
        <v>3.9215686274509803E-2</v>
      </c>
      <c r="G54" s="21">
        <f t="shared" si="7"/>
        <v>6.2238402657380175E-20</v>
      </c>
      <c r="H54" s="21">
        <f t="shared" si="8"/>
        <v>0.66666666666666663</v>
      </c>
      <c r="I54" s="21">
        <f t="shared" si="9"/>
        <v>3.1119201328690087E-20</v>
      </c>
      <c r="J54" s="21">
        <f t="shared" si="10"/>
        <v>0.33333333333333331</v>
      </c>
    </row>
    <row r="55" spans="1:10" x14ac:dyDescent="0.2">
      <c r="A55" s="1">
        <v>18</v>
      </c>
      <c r="B55" s="21">
        <f t="shared" si="3"/>
        <v>1.0568572153067171E-19</v>
      </c>
      <c r="C55" s="21">
        <f>SUM(B$37:$B54)</f>
        <v>1.9477340410546757</v>
      </c>
      <c r="D55" s="21">
        <f t="shared" si="4"/>
        <v>1.0975055697415907E-19</v>
      </c>
      <c r="E55" s="21">
        <f t="shared" si="5"/>
        <v>0.51341711903259202</v>
      </c>
      <c r="F55" s="21">
        <f t="shared" si="6"/>
        <v>3.7037037037037035E-2</v>
      </c>
      <c r="G55" s="21">
        <f t="shared" si="7"/>
        <v>2.1672236451498118E-21</v>
      </c>
      <c r="H55" s="21">
        <f t="shared" si="8"/>
        <v>0.66666666666666663</v>
      </c>
      <c r="I55" s="21">
        <f t="shared" si="9"/>
        <v>1.0836118225749059E-21</v>
      </c>
      <c r="J55" s="21">
        <f t="shared" si="10"/>
        <v>0.33333333333333331</v>
      </c>
    </row>
    <row r="56" spans="1:10" x14ac:dyDescent="0.2">
      <c r="A56" s="1">
        <v>19</v>
      </c>
      <c r="B56" s="21">
        <f t="shared" si="3"/>
        <v>3.7082709309007619E-21</v>
      </c>
      <c r="C56" s="21">
        <f>SUM(B$37:$B55)</f>
        <v>1.9477340410546757</v>
      </c>
      <c r="D56" s="21">
        <f t="shared" si="4"/>
        <v>3.8431171465698805E-21</v>
      </c>
      <c r="E56" s="21">
        <f t="shared" si="5"/>
        <v>0.51341711903259202</v>
      </c>
      <c r="F56" s="21">
        <f t="shared" si="6"/>
        <v>3.5087719298245612E-2</v>
      </c>
      <c r="G56" s="21">
        <f t="shared" si="7"/>
        <v>7.1749895763515037E-23</v>
      </c>
      <c r="H56" s="21">
        <f t="shared" si="8"/>
        <v>0.66666666666666663</v>
      </c>
      <c r="I56" s="21">
        <f t="shared" si="9"/>
        <v>3.5874947881757518E-23</v>
      </c>
      <c r="J56" s="21">
        <f t="shared" si="10"/>
        <v>0.33333333333333331</v>
      </c>
    </row>
    <row r="57" spans="1:10" x14ac:dyDescent="0.2">
      <c r="A57" s="1">
        <v>20</v>
      </c>
      <c r="B57" s="21">
        <f t="shared" si="3"/>
        <v>1.2360903103002539E-22</v>
      </c>
      <c r="C57" s="21">
        <f>SUM(B$37:$B56)</f>
        <v>1.9477340410546757</v>
      </c>
      <c r="D57" s="21">
        <f t="shared" si="4"/>
        <v>1.278714114103711E-22</v>
      </c>
      <c r="E57" s="21">
        <f t="shared" si="5"/>
        <v>0.51341711903259202</v>
      </c>
      <c r="F57" s="21">
        <f t="shared" si="6"/>
        <v>3.3333333333333333E-2</v>
      </c>
      <c r="G57" s="21">
        <f t="shared" si="7"/>
        <v>2.2638404018256567E-24</v>
      </c>
      <c r="H57" s="21">
        <f t="shared" si="8"/>
        <v>0.66666666666666663</v>
      </c>
      <c r="I57" s="21">
        <f t="shared" si="9"/>
        <v>1.1319202009128283E-24</v>
      </c>
      <c r="J57" s="21">
        <f t="shared" si="10"/>
        <v>0.33333333333333331</v>
      </c>
    </row>
    <row r="58" spans="1:10" x14ac:dyDescent="0.2">
      <c r="A58" s="1">
        <v>21</v>
      </c>
      <c r="B58" s="21">
        <f t="shared" si="3"/>
        <v>3.9240962231754087E-24</v>
      </c>
      <c r="C58" s="21">
        <f>SUM(B$37:$B57)</f>
        <v>1.9477340410546757</v>
      </c>
      <c r="D58" s="21">
        <f t="shared" si="4"/>
        <v>4.0527551157385369E-24</v>
      </c>
      <c r="E58" s="21">
        <f t="shared" si="5"/>
        <v>0.51341711903259202</v>
      </c>
      <c r="F58" s="21">
        <f t="shared" si="6"/>
        <v>3.1746031746031744E-2</v>
      </c>
      <c r="G58" s="21">
        <f t="shared" si="7"/>
        <v>6.8221437890723888E-26</v>
      </c>
      <c r="H58" s="21">
        <f t="shared" si="8"/>
        <v>0.66666666666666663</v>
      </c>
      <c r="I58" s="21">
        <f t="shared" si="9"/>
        <v>3.4110718945361944E-26</v>
      </c>
      <c r="J58" s="21">
        <f t="shared" si="10"/>
        <v>0.33333333333333331</v>
      </c>
    </row>
    <row r="59" spans="1:10" x14ac:dyDescent="0.2">
      <c r="A59" s="1">
        <v>22</v>
      </c>
      <c r="B59" s="21">
        <f t="shared" si="3"/>
        <v>1.189120067628912E-25</v>
      </c>
      <c r="C59" s="21">
        <f>SUM(B$37:$B58)</f>
        <v>1.9477340410546757</v>
      </c>
      <c r="D59" s="21">
        <f t="shared" si="4"/>
        <v>1.2262800697423154E-25</v>
      </c>
      <c r="E59" s="21">
        <f t="shared" si="5"/>
        <v>0.51341711903259202</v>
      </c>
      <c r="F59" s="21">
        <f t="shared" si="6"/>
        <v>3.0303030303030304E-2</v>
      </c>
      <c r="G59" s="21">
        <f t="shared" si="7"/>
        <v>1.9674786891693298E-27</v>
      </c>
      <c r="H59" s="21">
        <f t="shared" si="8"/>
        <v>0.66666666666666663</v>
      </c>
      <c r="I59" s="21">
        <f t="shared" si="9"/>
        <v>9.837393445846649E-28</v>
      </c>
      <c r="J59" s="21">
        <f t="shared" si="10"/>
        <v>0.33333333333333331</v>
      </c>
    </row>
    <row r="60" spans="1:10" x14ac:dyDescent="0.2">
      <c r="A60" s="1">
        <v>23</v>
      </c>
      <c r="B60" s="21">
        <f t="shared" si="3"/>
        <v>3.4467248337069903E-27</v>
      </c>
      <c r="C60" s="21">
        <f>SUM(B$37:$B59)</f>
        <v>1.9477340410546757</v>
      </c>
      <c r="D60" s="21">
        <f t="shared" si="4"/>
        <v>3.5496121421758554E-27</v>
      </c>
      <c r="E60" s="21">
        <f t="shared" si="5"/>
        <v>0.51341711903259202</v>
      </c>
      <c r="F60" s="21">
        <f t="shared" si="6"/>
        <v>2.8985507246376812E-2</v>
      </c>
      <c r="G60" s="21">
        <f t="shared" si="7"/>
        <v>5.4400944469224934E-29</v>
      </c>
      <c r="H60" s="21">
        <f t="shared" si="8"/>
        <v>0.66666666666666663</v>
      </c>
      <c r="I60" s="21">
        <f t="shared" si="9"/>
        <v>2.7200472234612467E-29</v>
      </c>
      <c r="J60" s="21">
        <f t="shared" si="10"/>
        <v>0.33333333333333331</v>
      </c>
    </row>
    <row r="61" spans="1:10" x14ac:dyDescent="0.2">
      <c r="A61" s="1">
        <v>24</v>
      </c>
      <c r="B61" s="21">
        <f t="shared" si="3"/>
        <v>9.5742356491860857E-29</v>
      </c>
      <c r="C61" s="21">
        <f>SUM(B$37:$B60)</f>
        <v>1.9477340410546757</v>
      </c>
      <c r="D61" s="21">
        <f t="shared" si="4"/>
        <v>9.8477852391628311E-29</v>
      </c>
      <c r="E61" s="21">
        <f t="shared" si="5"/>
        <v>0.51341711903259202</v>
      </c>
      <c r="F61" s="21">
        <f t="shared" si="6"/>
        <v>2.7777777777777776E-2</v>
      </c>
      <c r="G61" s="21">
        <f t="shared" si="7"/>
        <v>1.4445775789550474E-30</v>
      </c>
      <c r="H61" s="21">
        <f t="shared" si="8"/>
        <v>0.66666666666666663</v>
      </c>
      <c r="I61" s="21">
        <f t="shared" si="9"/>
        <v>7.222887894775237E-31</v>
      </c>
      <c r="J61" s="21">
        <f t="shared" si="10"/>
        <v>0.33333333333333331</v>
      </c>
    </row>
    <row r="62" spans="1:10" x14ac:dyDescent="0.2">
      <c r="A62" s="1">
        <v>25</v>
      </c>
      <c r="B62" s="21">
        <f t="shared" si="3"/>
        <v>2.553129506449623E-30</v>
      </c>
      <c r="C62" s="21">
        <f>SUM(B$37:$B61)</f>
        <v>1.9477340410546757</v>
      </c>
      <c r="D62" s="21">
        <f t="shared" si="4"/>
        <v>2.6230782600509824E-30</v>
      </c>
      <c r="E62" s="21">
        <f t="shared" si="5"/>
        <v>0.51341711903259202</v>
      </c>
      <c r="F62" s="21">
        <f t="shared" si="6"/>
        <v>2.6666666666666668E-2</v>
      </c>
      <c r="G62" s="21">
        <f t="shared" si="7"/>
        <v>3.6896802281435603E-32</v>
      </c>
      <c r="H62" s="21">
        <f t="shared" si="8"/>
        <v>0.66666666666666663</v>
      </c>
      <c r="I62" s="21">
        <f t="shared" si="9"/>
        <v>1.8448401140717801E-32</v>
      </c>
      <c r="J62" s="21">
        <f t="shared" si="10"/>
        <v>0.33333333333333331</v>
      </c>
    </row>
    <row r="63" spans="1:10" x14ac:dyDescent="0.2">
      <c r="A63" s="1">
        <v>26</v>
      </c>
      <c r="B63" s="21">
        <f t="shared" si="3"/>
        <v>6.5464859139733887E-32</v>
      </c>
      <c r="C63" s="21">
        <f>SUM(B$37:$B62)</f>
        <v>1.9477340410546757</v>
      </c>
      <c r="D63" s="21">
        <f t="shared" si="4"/>
        <v>6.718761859077952E-32</v>
      </c>
      <c r="E63" s="21">
        <f t="shared" si="5"/>
        <v>0.51341711903259202</v>
      </c>
      <c r="F63" s="21">
        <f t="shared" si="6"/>
        <v>2.564102564102564E-2</v>
      </c>
      <c r="G63" s="21">
        <f t="shared" si="7"/>
        <v>9.0777035714575367E-34</v>
      </c>
      <c r="H63" s="21">
        <f t="shared" si="8"/>
        <v>0.66666666666666663</v>
      </c>
      <c r="I63" s="21">
        <f t="shared" si="9"/>
        <v>4.5388517857287684E-34</v>
      </c>
      <c r="J63" s="21">
        <f t="shared" si="10"/>
        <v>0.33333333333333331</v>
      </c>
    </row>
    <row r="64" spans="1:10" x14ac:dyDescent="0.2">
      <c r="A64" s="1">
        <v>27</v>
      </c>
      <c r="B64" s="21">
        <f t="shared" si="3"/>
        <v>1.6164162750551583E-33</v>
      </c>
      <c r="C64" s="21">
        <f>SUM(B$37:$B63)</f>
        <v>1.9477340410546757</v>
      </c>
      <c r="D64" s="21">
        <f t="shared" si="4"/>
        <v>1.6573382060692129E-33</v>
      </c>
      <c r="E64" s="21">
        <f t="shared" si="5"/>
        <v>0.51341711903259202</v>
      </c>
      <c r="F64" s="21">
        <f t="shared" si="6"/>
        <v>2.4691358024691357E-2</v>
      </c>
      <c r="G64" s="21">
        <f t="shared" si="7"/>
        <v>2.1541919165131636E-35</v>
      </c>
      <c r="H64" s="21">
        <f t="shared" si="8"/>
        <v>0.66666666666666663</v>
      </c>
      <c r="I64" s="21">
        <f t="shared" si="9"/>
        <v>1.0770959582565818E-35</v>
      </c>
      <c r="J64" s="21">
        <f t="shared" si="10"/>
        <v>0.33333333333333331</v>
      </c>
    </row>
    <row r="65" spans="1:10" x14ac:dyDescent="0.2">
      <c r="A65" s="1">
        <v>28</v>
      </c>
      <c r="B65" s="21">
        <f t="shared" si="3"/>
        <v>3.8486101787027589E-35</v>
      </c>
      <c r="C65" s="21">
        <f>SUM(B$37:$B64)</f>
        <v>1.9477340410546757</v>
      </c>
      <c r="D65" s="21">
        <f t="shared" si="4"/>
        <v>3.9424787196467288E-35</v>
      </c>
      <c r="E65" s="21">
        <f t="shared" si="5"/>
        <v>0.51341711903259202</v>
      </c>
      <c r="F65" s="21">
        <f t="shared" si="6"/>
        <v>2.3809523809523808E-2</v>
      </c>
      <c r="G65" s="21">
        <f t="shared" si="7"/>
        <v>4.93691723436177E-37</v>
      </c>
      <c r="H65" s="21">
        <f t="shared" si="8"/>
        <v>0.66666666666666663</v>
      </c>
      <c r="I65" s="21">
        <f t="shared" si="9"/>
        <v>2.468458617180885E-37</v>
      </c>
      <c r="J65" s="21">
        <f t="shared" si="10"/>
        <v>0.33333333333333331</v>
      </c>
    </row>
    <row r="66" spans="1:10" x14ac:dyDescent="0.2">
      <c r="A66" s="1">
        <v>29</v>
      </c>
      <c r="B66" s="21">
        <f t="shared" si="3"/>
        <v>8.8473797211557651E-37</v>
      </c>
      <c r="C66" s="21">
        <f>SUM(B$37:$B65)</f>
        <v>1.9477340410546757</v>
      </c>
      <c r="D66" s="21">
        <f t="shared" si="4"/>
        <v>9.055553361653547E-37</v>
      </c>
      <c r="E66" s="21">
        <f t="shared" si="5"/>
        <v>0.51341711903259202</v>
      </c>
      <c r="F66" s="21">
        <f t="shared" si="6"/>
        <v>2.2988505747126436E-2</v>
      </c>
      <c r="G66" s="21">
        <f t="shared" si="7"/>
        <v>1.0939473219261336E-38</v>
      </c>
      <c r="H66" s="21">
        <f t="shared" si="8"/>
        <v>0.66666666666666663</v>
      </c>
      <c r="I66" s="21">
        <f t="shared" si="9"/>
        <v>5.4697366096306682E-39</v>
      </c>
      <c r="J66" s="21">
        <f t="shared" si="10"/>
        <v>0.33333333333333331</v>
      </c>
    </row>
    <row r="67" spans="1:10" x14ac:dyDescent="0.2">
      <c r="A67" s="1">
        <v>30</v>
      </c>
      <c r="B67" s="21">
        <f t="shared" si="3"/>
        <v>1.9660843824790586E-38</v>
      </c>
      <c r="C67" s="21">
        <f>SUM(B$37:$B66)</f>
        <v>1.9477340410546757</v>
      </c>
      <c r="D67" s="21">
        <f t="shared" si="4"/>
        <v>2.0107681184444918E-38</v>
      </c>
      <c r="E67" s="21">
        <f t="shared" si="5"/>
        <v>0.51341711903259202</v>
      </c>
      <c r="F67" s="21">
        <f t="shared" si="6"/>
        <v>2.2222222222222223E-2</v>
      </c>
      <c r="G67" s="21">
        <f t="shared" si="7"/>
        <v>2.346279032759902E-40</v>
      </c>
      <c r="H67" s="21">
        <f t="shared" si="8"/>
        <v>0.66666666666666663</v>
      </c>
      <c r="I67" s="21">
        <f t="shared" si="9"/>
        <v>1.173139516379951E-40</v>
      </c>
      <c r="J67" s="21">
        <f t="shared" si="10"/>
        <v>0.33333333333333331</v>
      </c>
    </row>
    <row r="68" spans="1:10" x14ac:dyDescent="0.2">
      <c r="B68" s="21"/>
      <c r="C68" s="21"/>
      <c r="D68" s="21"/>
      <c r="E68" s="21"/>
      <c r="F68" s="21"/>
      <c r="G68" s="21"/>
      <c r="H68" s="21"/>
      <c r="I68" s="21"/>
      <c r="J68" s="21"/>
    </row>
    <row r="69" spans="1:10" x14ac:dyDescent="0.2">
      <c r="B69" s="21"/>
      <c r="C69" s="21"/>
      <c r="D69" s="21"/>
      <c r="E69" s="21"/>
      <c r="F69" s="21"/>
      <c r="G69" s="21"/>
      <c r="H69" s="21"/>
      <c r="I69" s="21"/>
      <c r="J69" s="21"/>
    </row>
  </sheetData>
  <printOptions headings="1" gridLines="1"/>
  <pageMargins left="0.75" right="0.75" top="1" bottom="1" header="0.5" footer="0.5"/>
  <pageSetup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21BAB753299645ACE6947A89687C84" ma:contentTypeVersion="0" ma:contentTypeDescription="Create a new document." ma:contentTypeScope="" ma:versionID="9e4b10a0cdb72c5a2397b5698da1fca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37BCBE-AE1D-41B0-85D3-6748DDE407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CA86F9E-B525-4DDD-BC9C-6BBCA83DF090}">
  <ds:schemaRefs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B2AAC478-8255-4174-9DD3-C51BBF0B41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Joker</vt:lpstr>
      <vt:lpstr>Factory</vt:lpstr>
      <vt:lpstr>PostOffice</vt:lpstr>
      <vt:lpstr>PostOffice (2)</vt:lpstr>
      <vt:lpstr>Muffler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Wilck, Joe</cp:lastModifiedBy>
  <cp:lastPrinted>2005-08-26T16:42:30Z</cp:lastPrinted>
  <dcterms:created xsi:type="dcterms:W3CDTF">2005-08-03T14:50:51Z</dcterms:created>
  <dcterms:modified xsi:type="dcterms:W3CDTF">2018-10-07T18:47:25Z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0x0101009921BAB753299645ACE6947A89687C84</vt:lpwstr>
  </property>
  <property fmtid="{D5CDD505-2E9C-101B-9397-08002B2CF9AE}" pid="3" name="Order">
    <vt:r8>4700</vt:r8>
  </property>
  <property fmtid="{D5CDD505-2E9C-101B-9397-08002B2CF9AE}" pid="4" name="TemplateUrl">
    <vt:lpwstr/>
  </property>
  <property fmtid="{D5CDD505-2E9C-101B-9397-08002B2CF9AE}" pid="5" name="_CopySource">
    <vt:lpwstr>http://eis.usafa.edu/academics/management/or310fall2014/Course Material/Basic Queue Template OR310.xlsx</vt:lpwstr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_dlc_DocIdItemGuid">
    <vt:lpwstr>7bed241e-2699-4b58-8456-6831ed1158e5</vt:lpwstr>
  </property>
</Properties>
</file>