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500" yWindow="1500" windowWidth="23100" windowHeight="13840" tabRatio="500" activeTab="4"/>
  </bookViews>
  <sheets>
    <sheet name="Sheet1" sheetId="1" r:id="rId1"/>
    <sheet name="Chart1" sheetId="3" r:id="rId2"/>
    <sheet name="weights_csv.csv" sheetId="2" r:id="rId3"/>
    <sheet name="prelim analysis" sheetId="4" r:id="rId4"/>
    <sheet name="conclusion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B31" i="4"/>
  <c r="B26" i="4"/>
  <c r="B14" i="4"/>
  <c r="B13" i="4"/>
  <c r="B12" i="4"/>
  <c r="B10" i="4"/>
  <c r="B9" i="4"/>
  <c r="E11" i="4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F4" i="1"/>
  <c r="G4" i="1"/>
  <c r="H4" i="1"/>
  <c r="F25" i="1"/>
  <c r="G25" i="1"/>
  <c r="F24" i="1"/>
  <c r="G24" i="1"/>
  <c r="F23" i="1"/>
  <c r="G23" i="1"/>
  <c r="F22" i="1"/>
  <c r="G22" i="1"/>
  <c r="F21" i="1"/>
  <c r="G21" i="1"/>
  <c r="F20" i="1"/>
  <c r="G20" i="1"/>
  <c r="F19" i="1"/>
  <c r="G19" i="1"/>
  <c r="F18" i="1"/>
  <c r="G18" i="1"/>
  <c r="F17" i="1"/>
  <c r="G17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F8" i="1"/>
  <c r="G8" i="1"/>
  <c r="F7" i="1"/>
  <c r="G7" i="1"/>
  <c r="F6" i="1"/>
  <c r="G6" i="1"/>
  <c r="F5" i="1"/>
  <c r="G5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4" i="1"/>
  <c r="E5" i="1"/>
  <c r="E6" i="1"/>
</calcChain>
</file>

<file path=xl/sharedStrings.xml><?xml version="1.0" encoding="utf-8"?>
<sst xmlns="http://schemas.openxmlformats.org/spreadsheetml/2006/main" count="52" uniqueCount="47">
  <si>
    <t>radius [pt]</t>
  </si>
  <si>
    <t>weight - pedestal base [g]</t>
  </si>
  <si>
    <t>force%</t>
  </si>
  <si>
    <t>weight [g]</t>
  </si>
  <si>
    <t>weight [kg]</t>
  </si>
  <si>
    <t>Data</t>
  </si>
  <si>
    <t>Computed</t>
  </si>
  <si>
    <t>physical force [N]</t>
  </si>
  <si>
    <t>For charting</t>
  </si>
  <si>
    <t>UITouch.force</t>
  </si>
  <si>
    <t>UITouch.force [CGFloat]</t>
  </si>
  <si>
    <t>physical_force [N]</t>
  </si>
  <si>
    <t>Exclude outlier data point where radius = 12.82. Analyze only other data points which share the same radius value</t>
  </si>
  <si>
    <t>Linear Regression gives</t>
  </si>
  <si>
    <t>Physical Force = -0.00677665 + 0.744346 * UITouch.force</t>
  </si>
  <si>
    <t>Minimum reported force difference:</t>
  </si>
  <si>
    <t>of maximum force</t>
  </si>
  <si>
    <t>Maximum force</t>
  </si>
  <si>
    <t>CGFloat</t>
  </si>
  <si>
    <t>Minimum reported force difference</t>
  </si>
  <si>
    <t>Newtons</t>
  </si>
  <si>
    <t>gram / Newton</t>
  </si>
  <si>
    <t>grams</t>
  </si>
  <si>
    <t>Analysis</t>
  </si>
  <si>
    <t>This value seems too small to be believed.</t>
  </si>
  <si>
    <t>SO either:</t>
  </si>
  <si>
    <t>1. it is true nonetheless, and the force sensor can detect 0.1 gram difference in weight</t>
  </si>
  <si>
    <t>2. I have made an error in my calculations</t>
  </si>
  <si>
    <t>3. The force API reports values with a precision beyond its accuracy.</t>
  </si>
  <si>
    <t>Newtons / CGFloat (from linear regression of weight data)</t>
  </si>
  <si>
    <t>More inconsistencies:</t>
  </si>
  <si>
    <t>1. maxPossibleForce = 6.6666 CGFloats</t>
  </si>
  <si>
    <t>2. maxPossibleForce = 500 g (roughly)</t>
  </si>
  <si>
    <t xml:space="preserve">3. This implies roughly 75 g/CGFloat </t>
  </si>
  <si>
    <t>1. minimal force change is 0.0167 CGFloat</t>
  </si>
  <si>
    <t>2. minimal force change is around 7 g</t>
  </si>
  <si>
    <t>3. This implies roughly 420 g/CGFloat</t>
  </si>
  <si>
    <t>Maybe the relation is not linear, so that the rate of g/CGFloat changes with the gram value?</t>
  </si>
  <si>
    <t>How to explain this discrepancy?</t>
  </si>
  <si>
    <t>Maybe, but this is inconsistent with the linear fit of all gathered data when loading with progressive 5g increments in the low weight regime, and with a couple data points at the high weight regime.</t>
  </si>
  <si>
    <t>Controlled loading to the maxim force shows:</t>
  </si>
  <si>
    <t>But, controlled minimam loading of a minimal increment of force in the 24g  regime show:</t>
  </si>
  <si>
    <t>Please see TouchDataAnalysis.playground for more detail.</t>
  </si>
  <si>
    <t>Rough conclusions:</t>
  </si>
  <si>
    <t>force sensor seems to report 400 distinct force values</t>
  </si>
  <si>
    <t>reported force varies linearly with applied physical force</t>
  </si>
  <si>
    <t>maximum possible force is around 0.5 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</si>
</sst>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  <font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2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164" fontId="4" fillId="0" borderId="0" xfId="0" applyNumberFormat="1" applyFont="1"/>
    <xf numFmtId="9" fontId="4" fillId="0" borderId="0" xfId="1" applyFont="1"/>
    <xf numFmtId="0" fontId="4" fillId="0" borderId="1" xfId="0" applyFont="1" applyBorder="1"/>
    <xf numFmtId="0" fontId="4" fillId="0" borderId="1" xfId="0" applyFont="1" applyFill="1" applyBorder="1"/>
    <xf numFmtId="0" fontId="5" fillId="0" borderId="1" xfId="0" applyFont="1" applyBorder="1"/>
    <xf numFmtId="164" fontId="5" fillId="0" borderId="0" xfId="0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0" fontId="6" fillId="0" borderId="0" xfId="0" applyFont="1"/>
  </cellXfs>
  <cellStyles count="6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Physical</a:t>
            </a:r>
            <a:r>
              <a:rPr lang="en-US" baseline="0"/>
              <a:t> force vs UITouch.force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Sheet1!$K$3</c:f>
              <c:strCache>
                <c:ptCount val="1"/>
                <c:pt idx="0">
                  <c:v>physical_force [N]</c:v>
                </c:pt>
              </c:strCache>
            </c:strRef>
          </c:tx>
          <c:xVal>
            <c:numRef>
              <c:f>Sheet1!$J$4:$J$25</c:f>
              <c:numCache>
                <c:formatCode>0.0000</c:formatCode>
                <c:ptCount val="22"/>
                <c:pt idx="0">
                  <c:v>0.15</c:v>
                </c:pt>
                <c:pt idx="1">
                  <c:v>0.3833</c:v>
                </c:pt>
                <c:pt idx="2">
                  <c:v>0.6333</c:v>
                </c:pt>
                <c:pt idx="3">
                  <c:v>0.4</c:v>
                </c:pt>
                <c:pt idx="4">
                  <c:v>0.4333</c:v>
                </c:pt>
                <c:pt idx="5">
                  <c:v>0.4833</c:v>
                </c:pt>
                <c:pt idx="6">
                  <c:v>0.5667</c:v>
                </c:pt>
                <c:pt idx="7">
                  <c:v>0.6333</c:v>
                </c:pt>
                <c:pt idx="8">
                  <c:v>0.7</c:v>
                </c:pt>
                <c:pt idx="9">
                  <c:v>0.7667</c:v>
                </c:pt>
                <c:pt idx="10">
                  <c:v>0.8833</c:v>
                </c:pt>
                <c:pt idx="11">
                  <c:v>0.9</c:v>
                </c:pt>
                <c:pt idx="12">
                  <c:v>0.9667</c:v>
                </c:pt>
                <c:pt idx="13">
                  <c:v>1.0333</c:v>
                </c:pt>
                <c:pt idx="14">
                  <c:v>1.1</c:v>
                </c:pt>
                <c:pt idx="15">
                  <c:v>1.1333</c:v>
                </c:pt>
                <c:pt idx="16">
                  <c:v>1.2833</c:v>
                </c:pt>
                <c:pt idx="17">
                  <c:v>1.3667</c:v>
                </c:pt>
                <c:pt idx="18">
                  <c:v>1.4833</c:v>
                </c:pt>
                <c:pt idx="19">
                  <c:v>2.7833</c:v>
                </c:pt>
                <c:pt idx="20">
                  <c:v>3.3167</c:v>
                </c:pt>
                <c:pt idx="21">
                  <c:v>6.05</c:v>
                </c:pt>
              </c:numCache>
            </c:numRef>
          </c:xVal>
          <c:yVal>
            <c:numRef>
              <c:f>Sheet1!$K$4:$K$25</c:f>
              <c:numCache>
                <c:formatCode>General</c:formatCode>
                <c:ptCount val="22"/>
                <c:pt idx="0">
                  <c:v>0.2352</c:v>
                </c:pt>
                <c:pt idx="1">
                  <c:v>0.2352</c:v>
                </c:pt>
                <c:pt idx="2">
                  <c:v>0.4704</c:v>
                </c:pt>
                <c:pt idx="3">
                  <c:v>0.2352</c:v>
                </c:pt>
                <c:pt idx="4">
                  <c:v>0.3528</c:v>
                </c:pt>
                <c:pt idx="5">
                  <c:v>0.3822</c:v>
                </c:pt>
                <c:pt idx="6">
                  <c:v>0.4312</c:v>
                </c:pt>
                <c:pt idx="7">
                  <c:v>0.4802</c:v>
                </c:pt>
                <c:pt idx="8">
                  <c:v>0.5292</c:v>
                </c:pt>
                <c:pt idx="9">
                  <c:v>0.5782</c:v>
                </c:pt>
                <c:pt idx="10">
                  <c:v>0.6272</c:v>
                </c:pt>
                <c:pt idx="11">
                  <c:v>0.6762</c:v>
                </c:pt>
                <c:pt idx="12">
                  <c:v>0.7252</c:v>
                </c:pt>
                <c:pt idx="13">
                  <c:v>0.7742</c:v>
                </c:pt>
                <c:pt idx="14">
                  <c:v>0.8232</c:v>
                </c:pt>
                <c:pt idx="15">
                  <c:v>0.8722</c:v>
                </c:pt>
                <c:pt idx="16">
                  <c:v>0.9702</c:v>
                </c:pt>
                <c:pt idx="17">
                  <c:v>1.0192</c:v>
                </c:pt>
                <c:pt idx="18">
                  <c:v>1.1172</c:v>
                </c:pt>
                <c:pt idx="19">
                  <c:v>1.9992</c:v>
                </c:pt>
                <c:pt idx="20">
                  <c:v>2.2834</c:v>
                </c:pt>
                <c:pt idx="21">
                  <c:v>4.5962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577176"/>
        <c:axId val="2109563048"/>
      </c:scatterChart>
      <c:valAx>
        <c:axId val="2109577176"/>
        <c:scaling>
          <c:orientation val="minMax"/>
        </c:scaling>
        <c:delete val="0"/>
        <c:axPos val="b"/>
        <c:numFmt formatCode="0.0000" sourceLinked="1"/>
        <c:majorTickMark val="out"/>
        <c:minorTickMark val="none"/>
        <c:tickLblPos val="nextTo"/>
        <c:crossAx val="2109563048"/>
        <c:crosses val="autoZero"/>
        <c:crossBetween val="midCat"/>
      </c:valAx>
      <c:valAx>
        <c:axId val="210956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577176"/>
        <c:crosses val="autoZero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04960" cy="56184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7"/>
  <sheetViews>
    <sheetView topLeftCell="A2" workbookViewId="0">
      <selection activeCell="D24" sqref="D8:D24"/>
    </sheetView>
  </sheetViews>
  <sheetFormatPr baseColWidth="10" defaultRowHeight="15" x14ac:dyDescent="0"/>
  <cols>
    <col min="1" max="1" width="26" customWidth="1"/>
    <col min="2" max="2" width="18.1640625" customWidth="1"/>
    <col min="3" max="3" width="29.5" customWidth="1"/>
    <col min="4" max="4" width="9.33203125" customWidth="1"/>
    <col min="5" max="5" width="17.5" customWidth="1"/>
    <col min="6" max="6" width="18" customWidth="1"/>
    <col min="7" max="7" width="18.1640625" customWidth="1"/>
    <col min="8" max="8" width="22.33203125" customWidth="1"/>
    <col min="10" max="10" width="22.83203125" customWidth="1"/>
    <col min="11" max="11" width="22" customWidth="1"/>
  </cols>
  <sheetData>
    <row r="2" spans="1:11" ht="20">
      <c r="A2" s="9" t="s">
        <v>5</v>
      </c>
      <c r="B2" s="9"/>
      <c r="C2" s="9"/>
      <c r="D2" s="1"/>
      <c r="E2" s="9" t="s">
        <v>6</v>
      </c>
      <c r="F2" s="9"/>
      <c r="G2" s="9"/>
      <c r="H2" s="9"/>
      <c r="J2" t="s">
        <v>8</v>
      </c>
    </row>
    <row r="3" spans="1:11" ht="20">
      <c r="A3" s="4" t="s">
        <v>1</v>
      </c>
      <c r="B3" s="4" t="s">
        <v>0</v>
      </c>
      <c r="C3" s="4" t="s">
        <v>10</v>
      </c>
      <c r="D3" s="4"/>
      <c r="E3" s="4" t="s">
        <v>2</v>
      </c>
      <c r="F3" s="4" t="s">
        <v>3</v>
      </c>
      <c r="G3" s="5" t="s">
        <v>4</v>
      </c>
      <c r="H3" s="5" t="s">
        <v>7</v>
      </c>
      <c r="I3" s="4"/>
      <c r="J3" s="5" t="s">
        <v>9</v>
      </c>
      <c r="K3" s="4" t="s">
        <v>11</v>
      </c>
    </row>
    <row r="4" spans="1:11" ht="20">
      <c r="A4" s="1">
        <v>0</v>
      </c>
      <c r="B4" s="1">
        <v>12.82</v>
      </c>
      <c r="C4" s="2">
        <v>0.15</v>
      </c>
      <c r="D4" s="2"/>
      <c r="E4" s="3">
        <f>C4/(20/3)</f>
        <v>2.2499999999999999E-2</v>
      </c>
      <c r="F4" s="1">
        <f t="shared" ref="F4:F25" si="0">A4+24</f>
        <v>24</v>
      </c>
      <c r="G4" s="1">
        <f>F4/1000</f>
        <v>2.4E-2</v>
      </c>
      <c r="H4" s="1">
        <f>G4*9.8</f>
        <v>0.23520000000000002</v>
      </c>
      <c r="I4" s="1"/>
      <c r="J4" s="2">
        <f>C4</f>
        <v>0.15</v>
      </c>
      <c r="K4" s="1">
        <f>H4</f>
        <v>0.23520000000000002</v>
      </c>
    </row>
    <row r="5" spans="1:11" ht="20">
      <c r="A5" s="1">
        <v>0</v>
      </c>
      <c r="B5" s="1">
        <v>25.65</v>
      </c>
      <c r="C5" s="2">
        <v>0.38329999999999997</v>
      </c>
      <c r="D5" s="2"/>
      <c r="E5" s="3">
        <f>C5/(20/3)</f>
        <v>5.7494999999999991E-2</v>
      </c>
      <c r="F5" s="1">
        <f t="shared" si="0"/>
        <v>24</v>
      </c>
      <c r="G5" s="1">
        <f t="shared" ref="G5:G25" si="1">F5/1000</f>
        <v>2.4E-2</v>
      </c>
      <c r="H5" s="1">
        <f t="shared" ref="H5:H25" si="2">G5*9.8</f>
        <v>0.23520000000000002</v>
      </c>
      <c r="I5" s="1"/>
      <c r="J5" s="2">
        <f t="shared" ref="J5:J25" si="3">C5</f>
        <v>0.38329999999999997</v>
      </c>
      <c r="K5" s="1">
        <f t="shared" ref="K5:K25" si="4">H5</f>
        <v>0.23520000000000002</v>
      </c>
    </row>
    <row r="6" spans="1:11" ht="20">
      <c r="A6" s="1">
        <v>24</v>
      </c>
      <c r="B6" s="1">
        <v>25.65</v>
      </c>
      <c r="C6" s="2">
        <v>0.63329999999999997</v>
      </c>
      <c r="D6" s="2"/>
      <c r="E6" s="3">
        <f>C6/(20/3)</f>
        <v>9.4994999999999996E-2</v>
      </c>
      <c r="F6" s="1">
        <f t="shared" si="0"/>
        <v>48</v>
      </c>
      <c r="G6" s="1">
        <f t="shared" si="1"/>
        <v>4.8000000000000001E-2</v>
      </c>
      <c r="H6" s="1">
        <f t="shared" si="2"/>
        <v>0.47040000000000004</v>
      </c>
      <c r="I6" s="1"/>
      <c r="J6" s="2">
        <f t="shared" si="3"/>
        <v>0.63329999999999997</v>
      </c>
      <c r="K6" s="1">
        <f t="shared" si="4"/>
        <v>0.47040000000000004</v>
      </c>
    </row>
    <row r="7" spans="1:11" ht="20">
      <c r="A7" s="1">
        <v>0</v>
      </c>
      <c r="B7" s="1">
        <v>25.65</v>
      </c>
      <c r="C7" s="2">
        <v>0.4</v>
      </c>
      <c r="D7" s="2"/>
      <c r="E7" s="3">
        <f t="shared" ref="E7:E25" si="5">C7/(20/3)</f>
        <v>0.06</v>
      </c>
      <c r="F7" s="1">
        <f t="shared" si="0"/>
        <v>24</v>
      </c>
      <c r="G7" s="1">
        <f t="shared" si="1"/>
        <v>2.4E-2</v>
      </c>
      <c r="H7" s="1">
        <f t="shared" si="2"/>
        <v>0.23520000000000002</v>
      </c>
      <c r="I7" s="1"/>
      <c r="J7" s="2">
        <f t="shared" si="3"/>
        <v>0.4</v>
      </c>
      <c r="K7" s="1">
        <f t="shared" si="4"/>
        <v>0.23520000000000002</v>
      </c>
    </row>
    <row r="8" spans="1:11" ht="20">
      <c r="A8" s="1">
        <v>12</v>
      </c>
      <c r="B8" s="1">
        <v>25.65</v>
      </c>
      <c r="C8" s="2">
        <v>0.43330000000000002</v>
      </c>
      <c r="D8" s="2"/>
      <c r="E8" s="3">
        <f t="shared" si="5"/>
        <v>6.4994999999999997E-2</v>
      </c>
      <c r="F8" s="1">
        <f t="shared" si="0"/>
        <v>36</v>
      </c>
      <c r="G8" s="1">
        <f t="shared" si="1"/>
        <v>3.5999999999999997E-2</v>
      </c>
      <c r="H8" s="1">
        <f t="shared" si="2"/>
        <v>0.3528</v>
      </c>
      <c r="I8" s="1"/>
      <c r="J8" s="2">
        <f t="shared" si="3"/>
        <v>0.43330000000000002</v>
      </c>
      <c r="K8" s="1">
        <f t="shared" si="4"/>
        <v>0.3528</v>
      </c>
    </row>
    <row r="9" spans="1:11" ht="20">
      <c r="A9" s="1">
        <v>15</v>
      </c>
      <c r="B9" s="1">
        <v>25.65</v>
      </c>
      <c r="C9" s="2">
        <v>0.48330000000000001</v>
      </c>
      <c r="D9" s="2"/>
      <c r="E9" s="3">
        <f t="shared" si="5"/>
        <v>7.2495000000000004E-2</v>
      </c>
      <c r="F9" s="1">
        <f t="shared" si="0"/>
        <v>39</v>
      </c>
      <c r="G9" s="1">
        <f t="shared" si="1"/>
        <v>3.9E-2</v>
      </c>
      <c r="H9" s="1">
        <f t="shared" si="2"/>
        <v>0.38220000000000004</v>
      </c>
      <c r="I9" s="1"/>
      <c r="J9" s="2">
        <f t="shared" si="3"/>
        <v>0.48330000000000001</v>
      </c>
      <c r="K9" s="1">
        <f t="shared" si="4"/>
        <v>0.38220000000000004</v>
      </c>
    </row>
    <row r="10" spans="1:11" ht="20">
      <c r="A10" s="1">
        <v>20</v>
      </c>
      <c r="B10" s="1">
        <v>25.65</v>
      </c>
      <c r="C10" s="2">
        <v>0.56669999999999998</v>
      </c>
      <c r="D10" s="2"/>
      <c r="E10" s="3">
        <f t="shared" si="5"/>
        <v>8.5004999999999997E-2</v>
      </c>
      <c r="F10" s="1">
        <f t="shared" si="0"/>
        <v>44</v>
      </c>
      <c r="G10" s="1">
        <f t="shared" si="1"/>
        <v>4.3999999999999997E-2</v>
      </c>
      <c r="H10" s="1">
        <f t="shared" si="2"/>
        <v>0.43120000000000003</v>
      </c>
      <c r="I10" s="1"/>
      <c r="J10" s="2">
        <f t="shared" si="3"/>
        <v>0.56669999999999998</v>
      </c>
      <c r="K10" s="1">
        <f t="shared" si="4"/>
        <v>0.43120000000000003</v>
      </c>
    </row>
    <row r="11" spans="1:11" ht="20">
      <c r="A11" s="1">
        <v>25</v>
      </c>
      <c r="B11" s="1">
        <v>25.65</v>
      </c>
      <c r="C11" s="2">
        <v>0.63329999999999997</v>
      </c>
      <c r="D11" s="2"/>
      <c r="E11" s="3">
        <f t="shared" si="5"/>
        <v>9.4994999999999996E-2</v>
      </c>
      <c r="F11" s="1">
        <f t="shared" si="0"/>
        <v>49</v>
      </c>
      <c r="G11" s="1">
        <f t="shared" si="1"/>
        <v>4.9000000000000002E-2</v>
      </c>
      <c r="H11" s="1">
        <f t="shared" si="2"/>
        <v>0.48020000000000007</v>
      </c>
      <c r="I11" s="1"/>
      <c r="J11" s="2">
        <f t="shared" si="3"/>
        <v>0.63329999999999997</v>
      </c>
      <c r="K11" s="1">
        <f t="shared" si="4"/>
        <v>0.48020000000000007</v>
      </c>
    </row>
    <row r="12" spans="1:11" ht="20">
      <c r="A12" s="1">
        <v>30</v>
      </c>
      <c r="B12" s="1">
        <v>25.65</v>
      </c>
      <c r="C12" s="2">
        <v>0.7</v>
      </c>
      <c r="D12" s="2"/>
      <c r="E12" s="3">
        <f t="shared" si="5"/>
        <v>0.10499999999999998</v>
      </c>
      <c r="F12" s="1">
        <f t="shared" si="0"/>
        <v>54</v>
      </c>
      <c r="G12" s="1">
        <f t="shared" si="1"/>
        <v>5.3999999999999999E-2</v>
      </c>
      <c r="H12" s="1">
        <f t="shared" si="2"/>
        <v>0.5292</v>
      </c>
      <c r="I12" s="1"/>
      <c r="J12" s="2">
        <f t="shared" si="3"/>
        <v>0.7</v>
      </c>
      <c r="K12" s="1">
        <f t="shared" si="4"/>
        <v>0.5292</v>
      </c>
    </row>
    <row r="13" spans="1:11" ht="20">
      <c r="A13" s="1">
        <v>35</v>
      </c>
      <c r="B13" s="1">
        <v>25.65</v>
      </c>
      <c r="C13" s="2">
        <v>0.76670000000000005</v>
      </c>
      <c r="D13" s="2"/>
      <c r="E13" s="3">
        <f t="shared" si="5"/>
        <v>0.115005</v>
      </c>
      <c r="F13" s="1">
        <f t="shared" si="0"/>
        <v>59</v>
      </c>
      <c r="G13" s="1">
        <f t="shared" si="1"/>
        <v>5.8999999999999997E-2</v>
      </c>
      <c r="H13" s="1">
        <f t="shared" si="2"/>
        <v>0.57820000000000005</v>
      </c>
      <c r="I13" s="1"/>
      <c r="J13" s="2">
        <f t="shared" si="3"/>
        <v>0.76670000000000005</v>
      </c>
      <c r="K13" s="1">
        <f t="shared" si="4"/>
        <v>0.57820000000000005</v>
      </c>
    </row>
    <row r="14" spans="1:11" ht="20">
      <c r="A14" s="1">
        <v>40</v>
      </c>
      <c r="B14" s="1">
        <v>25.65</v>
      </c>
      <c r="C14" s="2">
        <v>0.88329999999999997</v>
      </c>
      <c r="D14" s="2"/>
      <c r="E14" s="3">
        <f t="shared" si="5"/>
        <v>0.132495</v>
      </c>
      <c r="F14" s="1">
        <f t="shared" si="0"/>
        <v>64</v>
      </c>
      <c r="G14" s="1">
        <f t="shared" si="1"/>
        <v>6.4000000000000001E-2</v>
      </c>
      <c r="H14" s="1">
        <f t="shared" si="2"/>
        <v>0.62720000000000009</v>
      </c>
      <c r="I14" s="1"/>
      <c r="J14" s="2">
        <f t="shared" si="3"/>
        <v>0.88329999999999997</v>
      </c>
      <c r="K14" s="1">
        <f t="shared" si="4"/>
        <v>0.62720000000000009</v>
      </c>
    </row>
    <row r="15" spans="1:11" ht="20">
      <c r="A15" s="1">
        <v>45</v>
      </c>
      <c r="B15" s="1">
        <v>25.65</v>
      </c>
      <c r="C15" s="2">
        <v>0.9</v>
      </c>
      <c r="D15" s="2"/>
      <c r="E15" s="3">
        <f t="shared" si="5"/>
        <v>0.13500000000000001</v>
      </c>
      <c r="F15" s="1">
        <f t="shared" si="0"/>
        <v>69</v>
      </c>
      <c r="G15" s="1">
        <f t="shared" si="1"/>
        <v>6.9000000000000006E-2</v>
      </c>
      <c r="H15" s="1">
        <f t="shared" si="2"/>
        <v>0.67620000000000013</v>
      </c>
      <c r="I15" s="1"/>
      <c r="J15" s="2">
        <f t="shared" si="3"/>
        <v>0.9</v>
      </c>
      <c r="K15" s="1">
        <f t="shared" si="4"/>
        <v>0.67620000000000013</v>
      </c>
    </row>
    <row r="16" spans="1:11" ht="20">
      <c r="A16" s="1">
        <v>50</v>
      </c>
      <c r="B16" s="1">
        <v>25.65</v>
      </c>
      <c r="C16" s="2">
        <v>0.9667</v>
      </c>
      <c r="D16" s="2"/>
      <c r="E16" s="3">
        <f t="shared" si="5"/>
        <v>0.145005</v>
      </c>
      <c r="F16" s="1">
        <f t="shared" si="0"/>
        <v>74</v>
      </c>
      <c r="G16" s="1">
        <f t="shared" si="1"/>
        <v>7.3999999999999996E-2</v>
      </c>
      <c r="H16" s="1">
        <f t="shared" si="2"/>
        <v>0.72520000000000007</v>
      </c>
      <c r="I16" s="1"/>
      <c r="J16" s="2">
        <f t="shared" si="3"/>
        <v>0.9667</v>
      </c>
      <c r="K16" s="1">
        <f t="shared" si="4"/>
        <v>0.72520000000000007</v>
      </c>
    </row>
    <row r="17" spans="1:11" ht="20">
      <c r="A17" s="1">
        <v>55</v>
      </c>
      <c r="B17" s="1">
        <v>25.65</v>
      </c>
      <c r="C17" s="2">
        <v>1.0333000000000001</v>
      </c>
      <c r="D17" s="2"/>
      <c r="E17" s="3">
        <f t="shared" si="5"/>
        <v>0.15499500000000002</v>
      </c>
      <c r="F17" s="1">
        <f t="shared" si="0"/>
        <v>79</v>
      </c>
      <c r="G17" s="1">
        <f t="shared" si="1"/>
        <v>7.9000000000000001E-2</v>
      </c>
      <c r="H17" s="1">
        <f t="shared" si="2"/>
        <v>0.77420000000000011</v>
      </c>
      <c r="I17" s="1"/>
      <c r="J17" s="2">
        <f t="shared" si="3"/>
        <v>1.0333000000000001</v>
      </c>
      <c r="K17" s="1">
        <f t="shared" si="4"/>
        <v>0.77420000000000011</v>
      </c>
    </row>
    <row r="18" spans="1:11" ht="20">
      <c r="A18" s="1">
        <v>60</v>
      </c>
      <c r="B18" s="1">
        <v>25.65</v>
      </c>
      <c r="C18" s="2">
        <v>1.1000000000000001</v>
      </c>
      <c r="D18" s="2"/>
      <c r="E18" s="3">
        <f t="shared" si="5"/>
        <v>0.16500000000000001</v>
      </c>
      <c r="F18" s="1">
        <f t="shared" si="0"/>
        <v>84</v>
      </c>
      <c r="G18" s="1">
        <f t="shared" si="1"/>
        <v>8.4000000000000005E-2</v>
      </c>
      <c r="H18" s="1">
        <f t="shared" si="2"/>
        <v>0.82320000000000015</v>
      </c>
      <c r="I18" s="1"/>
      <c r="J18" s="2">
        <f t="shared" si="3"/>
        <v>1.1000000000000001</v>
      </c>
      <c r="K18" s="1">
        <f t="shared" si="4"/>
        <v>0.82320000000000015</v>
      </c>
    </row>
    <row r="19" spans="1:11" ht="20">
      <c r="A19" s="1">
        <v>65</v>
      </c>
      <c r="B19" s="1">
        <v>25.65</v>
      </c>
      <c r="C19" s="2">
        <v>1.1333</v>
      </c>
      <c r="D19" s="2"/>
      <c r="E19" s="3">
        <f t="shared" si="5"/>
        <v>0.16999499999999998</v>
      </c>
      <c r="F19" s="1">
        <f t="shared" si="0"/>
        <v>89</v>
      </c>
      <c r="G19" s="1">
        <f t="shared" si="1"/>
        <v>8.8999999999999996E-2</v>
      </c>
      <c r="H19" s="1">
        <f t="shared" si="2"/>
        <v>0.87219999999999998</v>
      </c>
      <c r="I19" s="1"/>
      <c r="J19" s="2">
        <f t="shared" si="3"/>
        <v>1.1333</v>
      </c>
      <c r="K19" s="1">
        <f t="shared" si="4"/>
        <v>0.87219999999999998</v>
      </c>
    </row>
    <row r="20" spans="1:11" ht="20">
      <c r="A20" s="1">
        <v>75</v>
      </c>
      <c r="B20" s="1">
        <v>25.65</v>
      </c>
      <c r="C20" s="2">
        <v>1.2833000000000001</v>
      </c>
      <c r="D20" s="2"/>
      <c r="E20" s="3">
        <f t="shared" si="5"/>
        <v>0.192495</v>
      </c>
      <c r="F20" s="1">
        <f t="shared" si="0"/>
        <v>99</v>
      </c>
      <c r="G20" s="1">
        <f t="shared" si="1"/>
        <v>9.9000000000000005E-2</v>
      </c>
      <c r="H20" s="1">
        <f t="shared" si="2"/>
        <v>0.97020000000000006</v>
      </c>
      <c r="I20" s="1"/>
      <c r="J20" s="2">
        <f t="shared" si="3"/>
        <v>1.2833000000000001</v>
      </c>
      <c r="K20" s="1">
        <f t="shared" si="4"/>
        <v>0.97020000000000006</v>
      </c>
    </row>
    <row r="21" spans="1:11" ht="20">
      <c r="A21" s="1">
        <v>80</v>
      </c>
      <c r="B21" s="1">
        <v>25.65</v>
      </c>
      <c r="C21" s="2">
        <v>1.3667</v>
      </c>
      <c r="D21" s="2"/>
      <c r="E21" s="3">
        <f t="shared" si="5"/>
        <v>0.20500499999999999</v>
      </c>
      <c r="F21" s="1">
        <f t="shared" si="0"/>
        <v>104</v>
      </c>
      <c r="G21" s="1">
        <f t="shared" si="1"/>
        <v>0.104</v>
      </c>
      <c r="H21" s="1">
        <f t="shared" si="2"/>
        <v>1.0192000000000001</v>
      </c>
      <c r="I21" s="1"/>
      <c r="J21" s="2">
        <f t="shared" si="3"/>
        <v>1.3667</v>
      </c>
      <c r="K21" s="1">
        <f t="shared" si="4"/>
        <v>1.0192000000000001</v>
      </c>
    </row>
    <row r="22" spans="1:11" ht="20">
      <c r="A22" s="1">
        <v>90</v>
      </c>
      <c r="B22" s="1">
        <v>25.65</v>
      </c>
      <c r="C22" s="2">
        <v>1.4833000000000001</v>
      </c>
      <c r="D22" s="2"/>
      <c r="E22" s="3">
        <f t="shared" si="5"/>
        <v>0.222495</v>
      </c>
      <c r="F22" s="1">
        <f t="shared" si="0"/>
        <v>114</v>
      </c>
      <c r="G22" s="1">
        <f t="shared" si="1"/>
        <v>0.114</v>
      </c>
      <c r="H22" s="1">
        <f t="shared" si="2"/>
        <v>1.1172000000000002</v>
      </c>
      <c r="I22" s="1"/>
      <c r="J22" s="2">
        <f t="shared" si="3"/>
        <v>1.4833000000000001</v>
      </c>
      <c r="K22" s="1">
        <f t="shared" si="4"/>
        <v>1.1172000000000002</v>
      </c>
    </row>
    <row r="23" spans="1:11" ht="20">
      <c r="A23" s="1">
        <v>180</v>
      </c>
      <c r="B23" s="1">
        <v>25.65</v>
      </c>
      <c r="C23" s="2">
        <v>2.7833000000000001</v>
      </c>
      <c r="D23" s="2"/>
      <c r="E23" s="3">
        <f t="shared" si="5"/>
        <v>0.417495</v>
      </c>
      <c r="F23" s="1">
        <f t="shared" si="0"/>
        <v>204</v>
      </c>
      <c r="G23" s="1">
        <f t="shared" si="1"/>
        <v>0.20399999999999999</v>
      </c>
      <c r="H23" s="1">
        <f t="shared" si="2"/>
        <v>1.9992000000000001</v>
      </c>
      <c r="I23" s="1"/>
      <c r="J23" s="2">
        <f t="shared" si="3"/>
        <v>2.7833000000000001</v>
      </c>
      <c r="K23" s="1">
        <f t="shared" si="4"/>
        <v>1.9992000000000001</v>
      </c>
    </row>
    <row r="24" spans="1:11" ht="20">
      <c r="A24" s="1">
        <v>209</v>
      </c>
      <c r="B24" s="1">
        <v>25.65</v>
      </c>
      <c r="C24" s="2">
        <v>3.3167</v>
      </c>
      <c r="D24" s="2"/>
      <c r="E24" s="3">
        <f t="shared" si="5"/>
        <v>0.49750499999999998</v>
      </c>
      <c r="F24" s="1">
        <f t="shared" si="0"/>
        <v>233</v>
      </c>
      <c r="G24" s="1">
        <f t="shared" si="1"/>
        <v>0.23300000000000001</v>
      </c>
      <c r="H24" s="1">
        <f t="shared" si="2"/>
        <v>2.2834000000000003</v>
      </c>
      <c r="I24" s="1"/>
      <c r="J24" s="2">
        <f t="shared" si="3"/>
        <v>3.3167</v>
      </c>
      <c r="K24" s="1">
        <f t="shared" si="4"/>
        <v>2.2834000000000003</v>
      </c>
    </row>
    <row r="25" spans="1:11" ht="20">
      <c r="A25" s="1">
        <v>445</v>
      </c>
      <c r="B25" s="1">
        <v>25.65</v>
      </c>
      <c r="C25" s="2">
        <v>6.05</v>
      </c>
      <c r="D25" s="2"/>
      <c r="E25" s="3">
        <f t="shared" si="5"/>
        <v>0.90749999999999997</v>
      </c>
      <c r="F25" s="1">
        <f t="shared" si="0"/>
        <v>469</v>
      </c>
      <c r="G25" s="1">
        <f t="shared" si="1"/>
        <v>0.46899999999999997</v>
      </c>
      <c r="H25" s="1">
        <f t="shared" si="2"/>
        <v>4.5962000000000005</v>
      </c>
      <c r="I25" s="1"/>
      <c r="J25" s="2">
        <f t="shared" si="3"/>
        <v>6.05</v>
      </c>
      <c r="K25" s="1">
        <f t="shared" si="4"/>
        <v>4.5962000000000005</v>
      </c>
    </row>
    <row r="26" spans="1:11" ht="20">
      <c r="C26" s="2"/>
      <c r="D26" s="2"/>
      <c r="F26" s="1"/>
      <c r="G26" s="1"/>
      <c r="H26" s="1"/>
      <c r="I26" s="1"/>
      <c r="J26" s="1"/>
      <c r="K26" s="1"/>
    </row>
    <row r="27" spans="1:11" ht="20">
      <c r="C27" s="2">
        <f>C13-C12</f>
        <v>6.6700000000000093E-2</v>
      </c>
      <c r="D27" s="2"/>
    </row>
    <row r="28" spans="1:11" ht="20">
      <c r="C28" s="2"/>
      <c r="D28" s="2"/>
    </row>
    <row r="29" spans="1:11" ht="20">
      <c r="C29" s="2"/>
      <c r="D29" s="2"/>
    </row>
    <row r="30" spans="1:11" ht="20">
      <c r="C30" s="2"/>
      <c r="D30" s="2"/>
    </row>
    <row r="31" spans="1:11" ht="20">
      <c r="C31" s="2"/>
      <c r="D31" s="2"/>
    </row>
    <row r="32" spans="1:11" ht="20">
      <c r="C32" s="2"/>
      <c r="D32" s="2"/>
    </row>
    <row r="33" spans="3:4" ht="20">
      <c r="C33" s="2"/>
      <c r="D33" s="2"/>
    </row>
    <row r="34" spans="3:4" ht="20">
      <c r="C34" s="2"/>
      <c r="D34" s="2"/>
    </row>
    <row r="35" spans="3:4" ht="20">
      <c r="C35" s="2"/>
      <c r="D35" s="2"/>
    </row>
    <row r="36" spans="3:4" ht="20">
      <c r="C36" s="2"/>
      <c r="D36" s="2"/>
    </row>
    <row r="37" spans="3:4" ht="20">
      <c r="C37" s="2"/>
      <c r="D37" s="2"/>
    </row>
    <row r="38" spans="3:4" ht="20">
      <c r="C38" s="2"/>
      <c r="D38" s="2"/>
    </row>
    <row r="39" spans="3:4" ht="20">
      <c r="C39" s="2"/>
      <c r="D39" s="2"/>
    </row>
    <row r="40" spans="3:4" ht="20">
      <c r="C40" s="2"/>
      <c r="D40" s="2"/>
    </row>
    <row r="41" spans="3:4" ht="20">
      <c r="C41" s="2"/>
      <c r="D41" s="2"/>
    </row>
    <row r="42" spans="3:4" ht="20">
      <c r="C42" s="2"/>
      <c r="D42" s="2"/>
    </row>
    <row r="43" spans="3:4" ht="20">
      <c r="C43" s="2"/>
      <c r="D43" s="2"/>
    </row>
    <row r="44" spans="3:4" ht="20">
      <c r="C44" s="2"/>
      <c r="D44" s="2"/>
    </row>
    <row r="45" spans="3:4" ht="20">
      <c r="C45" s="2"/>
      <c r="D45" s="2"/>
    </row>
    <row r="46" spans="3:4" ht="20">
      <c r="C46" s="2"/>
      <c r="D46" s="2"/>
    </row>
    <row r="47" spans="3:4" ht="20">
      <c r="C47" s="2"/>
      <c r="D47" s="2"/>
    </row>
    <row r="48" spans="3:4" ht="20">
      <c r="C48" s="2"/>
      <c r="D48" s="2"/>
    </row>
    <row r="49" spans="3:4" ht="20">
      <c r="C49" s="2"/>
      <c r="D49" s="2"/>
    </row>
    <row r="50" spans="3:4" ht="20">
      <c r="C50" s="2"/>
      <c r="D50" s="2"/>
    </row>
    <row r="51" spans="3:4" ht="20">
      <c r="C51" s="2"/>
      <c r="D51" s="2"/>
    </row>
    <row r="52" spans="3:4" ht="20">
      <c r="C52" s="2"/>
      <c r="D52" s="2"/>
    </row>
    <row r="53" spans="3:4" ht="20">
      <c r="C53" s="2"/>
      <c r="D53" s="2"/>
    </row>
    <row r="54" spans="3:4" ht="20">
      <c r="C54" s="2"/>
      <c r="D54" s="2"/>
    </row>
    <row r="55" spans="3:4" ht="20">
      <c r="C55" s="2"/>
      <c r="D55" s="2"/>
    </row>
    <row r="56" spans="3:4" ht="20">
      <c r="C56" s="2"/>
      <c r="D56" s="2"/>
    </row>
    <row r="57" spans="3:4" ht="20">
      <c r="C57" s="2"/>
      <c r="D57" s="2"/>
    </row>
    <row r="58" spans="3:4" ht="20">
      <c r="C58" s="2"/>
      <c r="D58" s="2"/>
    </row>
    <row r="59" spans="3:4" ht="20">
      <c r="C59" s="2"/>
      <c r="D59" s="2"/>
    </row>
    <row r="60" spans="3:4" ht="20">
      <c r="C60" s="2"/>
      <c r="D60" s="2"/>
    </row>
    <row r="61" spans="3:4" ht="20">
      <c r="C61" s="2"/>
      <c r="D61" s="2"/>
    </row>
    <row r="62" spans="3:4" ht="20">
      <c r="C62" s="2"/>
      <c r="D62" s="2"/>
    </row>
    <row r="63" spans="3:4" ht="20">
      <c r="C63" s="2"/>
      <c r="D63" s="2"/>
    </row>
    <row r="64" spans="3:4" ht="20">
      <c r="C64" s="2"/>
      <c r="D64" s="2"/>
    </row>
    <row r="65" spans="3:4" ht="20">
      <c r="C65" s="2"/>
      <c r="D65" s="2"/>
    </row>
    <row r="66" spans="3:4" ht="20">
      <c r="C66" s="2"/>
      <c r="D66" s="2"/>
    </row>
    <row r="67" spans="3:4" ht="20">
      <c r="C67" s="2"/>
      <c r="D67" s="2"/>
    </row>
    <row r="68" spans="3:4" ht="20">
      <c r="C68" s="2"/>
      <c r="D68" s="2"/>
    </row>
    <row r="69" spans="3:4" ht="20">
      <c r="C69" s="2"/>
      <c r="D69" s="2"/>
    </row>
    <row r="70" spans="3:4" ht="20">
      <c r="C70" s="2"/>
      <c r="D70" s="2"/>
    </row>
    <row r="71" spans="3:4" ht="20">
      <c r="C71" s="2"/>
      <c r="D71" s="2"/>
    </row>
    <row r="72" spans="3:4" ht="20">
      <c r="C72" s="2"/>
      <c r="D72" s="2"/>
    </row>
    <row r="73" spans="3:4" ht="20">
      <c r="C73" s="2"/>
      <c r="D73" s="2"/>
    </row>
    <row r="74" spans="3:4" ht="20">
      <c r="C74" s="2"/>
      <c r="D74" s="2"/>
    </row>
    <row r="75" spans="3:4" ht="20">
      <c r="C75" s="2"/>
      <c r="D75" s="2"/>
    </row>
    <row r="76" spans="3:4" ht="20">
      <c r="C76" s="2"/>
      <c r="D76" s="2"/>
    </row>
    <row r="77" spans="3:4" ht="20">
      <c r="C77" s="2"/>
      <c r="D77" s="2"/>
    </row>
    <row r="78" spans="3:4" ht="20">
      <c r="C78" s="2"/>
      <c r="D78" s="2"/>
    </row>
    <row r="79" spans="3:4" ht="20">
      <c r="C79" s="2"/>
      <c r="D79" s="2"/>
    </row>
    <row r="80" spans="3:4" ht="20">
      <c r="C80" s="2"/>
      <c r="D80" s="2"/>
    </row>
    <row r="81" spans="3:4" ht="20">
      <c r="C81" s="2"/>
      <c r="D81" s="2"/>
    </row>
    <row r="82" spans="3:4" ht="20">
      <c r="C82" s="2"/>
      <c r="D82" s="2"/>
    </row>
    <row r="83" spans="3:4" ht="20">
      <c r="C83" s="2"/>
      <c r="D83" s="2"/>
    </row>
    <row r="84" spans="3:4" ht="20">
      <c r="C84" s="2"/>
      <c r="D84" s="2"/>
    </row>
    <row r="85" spans="3:4" ht="20">
      <c r="C85" s="2"/>
      <c r="D85" s="2"/>
    </row>
    <row r="86" spans="3:4" ht="20">
      <c r="C86" s="2"/>
      <c r="D86" s="2"/>
    </row>
    <row r="87" spans="3:4" ht="20">
      <c r="C87" s="2"/>
      <c r="D87" s="2"/>
    </row>
    <row r="88" spans="3:4" ht="20">
      <c r="C88" s="2"/>
      <c r="D88" s="2"/>
    </row>
    <row r="89" spans="3:4" ht="20">
      <c r="C89" s="2"/>
      <c r="D89" s="2"/>
    </row>
    <row r="90" spans="3:4" ht="20">
      <c r="C90" s="2"/>
      <c r="D90" s="2"/>
    </row>
    <row r="91" spans="3:4" ht="20">
      <c r="C91" s="2"/>
      <c r="D91" s="2"/>
    </row>
    <row r="92" spans="3:4" ht="20">
      <c r="C92" s="2"/>
      <c r="D92" s="2"/>
    </row>
    <row r="93" spans="3:4" ht="20">
      <c r="C93" s="2"/>
      <c r="D93" s="2"/>
    </row>
    <row r="94" spans="3:4" ht="20">
      <c r="C94" s="2"/>
      <c r="D94" s="2"/>
    </row>
    <row r="95" spans="3:4" ht="20">
      <c r="C95" s="2"/>
      <c r="D95" s="2"/>
    </row>
    <row r="96" spans="3:4" ht="20">
      <c r="C96" s="2"/>
      <c r="D96" s="2"/>
    </row>
    <row r="97" spans="3:4" ht="20">
      <c r="C97" s="2"/>
      <c r="D97" s="2"/>
    </row>
    <row r="98" spans="3:4" ht="20">
      <c r="C98" s="2"/>
      <c r="D98" s="2"/>
    </row>
    <row r="99" spans="3:4" ht="20">
      <c r="C99" s="2"/>
      <c r="D99" s="2"/>
    </row>
    <row r="100" spans="3:4" ht="20">
      <c r="C100" s="2"/>
      <c r="D100" s="2"/>
    </row>
    <row r="101" spans="3:4" ht="20">
      <c r="C101" s="2"/>
      <c r="D101" s="2"/>
    </row>
    <row r="102" spans="3:4" ht="20">
      <c r="C102" s="2"/>
      <c r="D102" s="2"/>
    </row>
    <row r="103" spans="3:4" ht="20">
      <c r="C103" s="2"/>
      <c r="D103" s="2"/>
    </row>
    <row r="104" spans="3:4" ht="20">
      <c r="C104" s="2"/>
      <c r="D104" s="2"/>
    </row>
    <row r="105" spans="3:4" ht="20">
      <c r="C105" s="2"/>
      <c r="D105" s="2"/>
    </row>
    <row r="106" spans="3:4" ht="20">
      <c r="C106" s="2"/>
      <c r="D106" s="2"/>
    </row>
    <row r="107" spans="3:4" ht="20">
      <c r="C107" s="2"/>
      <c r="D107" s="2"/>
    </row>
  </sheetData>
  <mergeCells count="2">
    <mergeCell ref="A2:C2"/>
    <mergeCell ref="E2:H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23"/>
    </sheetView>
  </sheetViews>
  <sheetFormatPr baseColWidth="10" defaultRowHeight="15" x14ac:dyDescent="0"/>
  <sheetData>
    <row r="1" spans="1:2" ht="20">
      <c r="A1" s="6" t="s">
        <v>9</v>
      </c>
      <c r="B1" s="6" t="s">
        <v>11</v>
      </c>
    </row>
    <row r="2" spans="1:2" ht="20">
      <c r="A2" s="7">
        <v>0.15</v>
      </c>
      <c r="B2" s="8">
        <v>0.23519999999999999</v>
      </c>
    </row>
    <row r="3" spans="1:2" ht="20">
      <c r="A3" s="7">
        <v>0.38329999999999997</v>
      </c>
      <c r="B3" s="8">
        <v>0.23519999999999999</v>
      </c>
    </row>
    <row r="4" spans="1:2" ht="20">
      <c r="A4" s="7">
        <v>0.63329999999999997</v>
      </c>
      <c r="B4" s="8">
        <v>0.47039999999999998</v>
      </c>
    </row>
    <row r="5" spans="1:2" ht="20">
      <c r="A5" s="7">
        <v>0.4</v>
      </c>
      <c r="B5" s="8">
        <v>0.23519999999999999</v>
      </c>
    </row>
    <row r="6" spans="1:2" ht="20">
      <c r="A6" s="7">
        <v>0.43330000000000002</v>
      </c>
      <c r="B6" s="8">
        <v>0.3528</v>
      </c>
    </row>
    <row r="7" spans="1:2" ht="20">
      <c r="A7" s="7">
        <v>0.48330000000000001</v>
      </c>
      <c r="B7" s="8">
        <v>0.38219999999999998</v>
      </c>
    </row>
    <row r="8" spans="1:2" ht="20">
      <c r="A8" s="7">
        <v>0.56669999999999998</v>
      </c>
      <c r="B8" s="8">
        <v>0.43120000000000003</v>
      </c>
    </row>
    <row r="9" spans="1:2" ht="20">
      <c r="A9" s="7">
        <v>0.63329999999999997</v>
      </c>
      <c r="B9" s="8">
        <v>0.48020000000000002</v>
      </c>
    </row>
    <row r="10" spans="1:2" ht="20">
      <c r="A10" s="7">
        <v>0.7</v>
      </c>
      <c r="B10" s="8">
        <v>0.5292</v>
      </c>
    </row>
    <row r="11" spans="1:2" ht="20">
      <c r="A11" s="7">
        <v>0.76670000000000005</v>
      </c>
      <c r="B11" s="8">
        <v>0.57820000000000005</v>
      </c>
    </row>
    <row r="12" spans="1:2" ht="20">
      <c r="A12" s="7">
        <v>0.88329999999999997</v>
      </c>
      <c r="B12" s="8">
        <v>0.62719999999999998</v>
      </c>
    </row>
    <row r="13" spans="1:2" ht="20">
      <c r="A13" s="7">
        <v>0.9</v>
      </c>
      <c r="B13" s="8">
        <v>0.67620000000000002</v>
      </c>
    </row>
    <row r="14" spans="1:2" ht="20">
      <c r="A14" s="7">
        <v>0.9667</v>
      </c>
      <c r="B14" s="8">
        <v>0.72519999999999996</v>
      </c>
    </row>
    <row r="15" spans="1:2" ht="20">
      <c r="A15" s="7">
        <v>1.0333000000000001</v>
      </c>
      <c r="B15" s="8">
        <v>0.7742</v>
      </c>
    </row>
    <row r="16" spans="1:2" ht="20">
      <c r="A16" s="7">
        <v>1.1000000000000001</v>
      </c>
      <c r="B16" s="8">
        <v>0.82320000000000004</v>
      </c>
    </row>
    <row r="17" spans="1:2" ht="20">
      <c r="A17" s="7">
        <v>1.1333</v>
      </c>
      <c r="B17" s="8">
        <v>0.87219999999999998</v>
      </c>
    </row>
    <row r="18" spans="1:2" ht="20">
      <c r="A18" s="7">
        <v>1.2833000000000001</v>
      </c>
      <c r="B18" s="8">
        <v>0.97019999999999995</v>
      </c>
    </row>
    <row r="19" spans="1:2" ht="20">
      <c r="A19" s="7">
        <v>1.3667</v>
      </c>
      <c r="B19" s="8">
        <v>1.0192000000000001</v>
      </c>
    </row>
    <row r="20" spans="1:2" ht="20">
      <c r="A20" s="7">
        <v>1.4833000000000001</v>
      </c>
      <c r="B20" s="8">
        <v>1.1172</v>
      </c>
    </row>
    <row r="21" spans="1:2" ht="20">
      <c r="A21" s="7">
        <v>2.7833000000000001</v>
      </c>
      <c r="B21" s="8">
        <v>1.9992000000000001</v>
      </c>
    </row>
    <row r="22" spans="1:2" ht="20">
      <c r="A22" s="7">
        <v>3.3167</v>
      </c>
      <c r="B22" s="8">
        <v>2.2833999999999999</v>
      </c>
    </row>
    <row r="23" spans="1:2" ht="20">
      <c r="A23" s="7">
        <v>6.05</v>
      </c>
      <c r="B23" s="8">
        <v>4.5961999999999996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A31" sqref="A31"/>
    </sheetView>
  </sheetViews>
  <sheetFormatPr baseColWidth="10" defaultRowHeight="15" x14ac:dyDescent="0"/>
  <cols>
    <col min="1" max="1" width="77.33203125" customWidth="1"/>
    <col min="4" max="4" width="46.1640625" customWidth="1"/>
  </cols>
  <sheetData>
    <row r="1" spans="1:5">
      <c r="A1" t="s">
        <v>23</v>
      </c>
    </row>
    <row r="3" spans="1:5">
      <c r="A3" t="s">
        <v>12</v>
      </c>
    </row>
    <row r="5" spans="1:5">
      <c r="A5" t="s">
        <v>13</v>
      </c>
    </row>
    <row r="6" spans="1:5">
      <c r="A6" t="s">
        <v>14</v>
      </c>
    </row>
    <row r="8" spans="1:5">
      <c r="A8" t="s">
        <v>15</v>
      </c>
      <c r="B8">
        <v>2E-3</v>
      </c>
      <c r="C8" t="s">
        <v>16</v>
      </c>
    </row>
    <row r="9" spans="1:5">
      <c r="A9" t="s">
        <v>17</v>
      </c>
      <c r="B9">
        <f>(20/3)</f>
        <v>6.666666666666667</v>
      </c>
      <c r="C9" t="s">
        <v>18</v>
      </c>
    </row>
    <row r="10" spans="1:5">
      <c r="A10" t="s">
        <v>19</v>
      </c>
      <c r="B10">
        <f>B9*B8</f>
        <v>1.3333333333333334E-2</v>
      </c>
      <c r="C10" t="s">
        <v>18</v>
      </c>
    </row>
    <row r="11" spans="1:5">
      <c r="A11" t="s">
        <v>29</v>
      </c>
      <c r="B11">
        <v>0.74434599999999995</v>
      </c>
      <c r="E11">
        <f>0.01335*0.744346</f>
        <v>9.9370190999999997E-3</v>
      </c>
    </row>
    <row r="12" spans="1:5">
      <c r="A12" t="s">
        <v>19</v>
      </c>
      <c r="B12">
        <f>B11*B10</f>
        <v>9.9246133333333337E-3</v>
      </c>
      <c r="C12" t="s">
        <v>20</v>
      </c>
    </row>
    <row r="13" spans="1:5">
      <c r="A13" t="s">
        <v>21</v>
      </c>
      <c r="B13">
        <f>100/9.8</f>
        <v>10.204081632653061</v>
      </c>
    </row>
    <row r="14" spans="1:5">
      <c r="A14" t="s">
        <v>19</v>
      </c>
      <c r="B14">
        <f>B12*B13</f>
        <v>0.10127156462585034</v>
      </c>
      <c r="C14" t="s">
        <v>22</v>
      </c>
    </row>
    <row r="16" spans="1:5">
      <c r="A16" t="s">
        <v>24</v>
      </c>
    </row>
    <row r="17" spans="1:2">
      <c r="A17" t="s">
        <v>25</v>
      </c>
    </row>
    <row r="18" spans="1:2">
      <c r="A18" t="s">
        <v>26</v>
      </c>
    </row>
    <row r="19" spans="1:2">
      <c r="A19" t="s">
        <v>27</v>
      </c>
    </row>
    <row r="20" spans="1:2">
      <c r="A20" t="s">
        <v>28</v>
      </c>
    </row>
    <row r="22" spans="1:2">
      <c r="A22" t="s">
        <v>30</v>
      </c>
    </row>
    <row r="23" spans="1:2">
      <c r="A23" t="s">
        <v>40</v>
      </c>
    </row>
    <row r="24" spans="1:2">
      <c r="A24" t="s">
        <v>31</v>
      </c>
    </row>
    <row r="25" spans="1:2">
      <c r="A25" t="s">
        <v>32</v>
      </c>
    </row>
    <row r="26" spans="1:2">
      <c r="A26" t="s">
        <v>33</v>
      </c>
      <c r="B26">
        <f>500/6.666666</f>
        <v>75.000007500000748</v>
      </c>
    </row>
    <row r="28" spans="1:2">
      <c r="A28" t="s">
        <v>41</v>
      </c>
    </row>
    <row r="29" spans="1:2">
      <c r="A29" t="s">
        <v>34</v>
      </c>
    </row>
    <row r="30" spans="1:2">
      <c r="A30" t="s">
        <v>35</v>
      </c>
    </row>
    <row r="31" spans="1:2">
      <c r="A31" t="s">
        <v>36</v>
      </c>
      <c r="B31">
        <f>7/0.01666666</f>
        <v>420.00016800006722</v>
      </c>
    </row>
    <row r="33" spans="1:1">
      <c r="A33" t="s">
        <v>38</v>
      </c>
    </row>
    <row r="34" spans="1:1">
      <c r="A34" t="s">
        <v>37</v>
      </c>
    </row>
    <row r="35" spans="1:1">
      <c r="A35" t="s">
        <v>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6" sqref="A6"/>
    </sheetView>
  </sheetViews>
  <sheetFormatPr baseColWidth="10" defaultRowHeight="23" x14ac:dyDescent="0"/>
  <cols>
    <col min="1" max="16384" width="10.83203125" style="10"/>
  </cols>
  <sheetData>
    <row r="1" spans="1:1">
      <c r="A1" s="10" t="s">
        <v>42</v>
      </c>
    </row>
    <row r="3" spans="1:1">
      <c r="A3" s="10" t="s">
        <v>43</v>
      </c>
    </row>
    <row r="4" spans="1:1">
      <c r="A4" s="10" t="s">
        <v>44</v>
      </c>
    </row>
    <row r="5" spans="1:1">
      <c r="A5" s="10" t="s">
        <v>45</v>
      </c>
    </row>
    <row r="6" spans="1:1">
      <c r="A6" s="10" t="s">
        <v>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weights_csv.csv</vt:lpstr>
      <vt:lpstr>prelim analysis</vt:lpstr>
      <vt:lpstr>conclusions</vt:lpstr>
      <vt:lpstr>Chart1</vt:lpstr>
    </vt:vector>
  </TitlesOfParts>
  <Company>獫票楧栮捯洀鉭曮㞱Û뜰⠲쎔딁烊皭〼፥ᙼ䕸忤઱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2015-11-05T05:14:32Z</dcterms:created>
  <dcterms:modified xsi:type="dcterms:W3CDTF">2015-11-18T23:46:58Z</dcterms:modified>
</cp:coreProperties>
</file>