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7"/>
  </bookViews>
  <sheets>
    <sheet name="Dati comleti" sheetId="3" r:id="rId1"/>
    <sheet name="Trasposti" sheetId="6" r:id="rId2"/>
    <sheet name="Calcolo freq" sheetId="7" r:id="rId3"/>
    <sheet name="Grafici" sheetId="8" r:id="rId4"/>
    <sheet name="Voti" sheetId="16" r:id="rId5"/>
    <sheet name="Frequenze esami" sheetId="17" r:id="rId6"/>
    <sheet name="Frequenze semestri" sheetId="19" r:id="rId7"/>
    <sheet name="Foglio3" sheetId="21" r:id="rId8"/>
  </sheets>
  <definedNames>
    <definedName name="_xlnm._FilterDatabase" localSheetId="2" hidden="1">'Calcolo freq'!$A$1:$AQ$283</definedName>
    <definedName name="_xlnm._FilterDatabase" localSheetId="3" hidden="1">Grafici!$H$27:$K$27</definedName>
    <definedName name="_xlnm._FilterDatabase" localSheetId="1" hidden="1">Trasposti!$A$2:$JV$88</definedName>
    <definedName name="_xlnm._FilterDatabase" localSheetId="4" hidden="1">Voti!$A$1:$E$1</definedName>
    <definedName name="DatiEsterni_1" localSheetId="0" hidden="1">'Dati comleti'!$A$1:$CJ$282</definedName>
  </definedNames>
  <calcPr calcId="171027"/>
  <pivotCaches>
    <pivotCache cacheId="8" r:id="rId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8" l="1"/>
  <c r="K29" i="8"/>
  <c r="K30" i="8"/>
  <c r="K31" i="8"/>
  <c r="K39" i="8"/>
  <c r="K34" i="8"/>
  <c r="K42" i="8"/>
  <c r="K45" i="8"/>
  <c r="K36" i="8"/>
  <c r="K35" i="8"/>
  <c r="K28" i="8"/>
  <c r="K41" i="8"/>
  <c r="K43" i="8"/>
  <c r="K32" i="8"/>
  <c r="K38" i="8"/>
  <c r="K33" i="8"/>
  <c r="K44" i="8"/>
  <c r="K40" i="8"/>
  <c r="K289" i="7"/>
  <c r="C284" i="7"/>
  <c r="C289" i="7" s="1"/>
  <c r="D284" i="7"/>
  <c r="E284" i="7"/>
  <c r="E289" i="7" s="1"/>
  <c r="F284" i="7"/>
  <c r="G284" i="7"/>
  <c r="G289" i="7" s="1"/>
  <c r="H284" i="7"/>
  <c r="I284" i="7"/>
  <c r="I289" i="7" s="1"/>
  <c r="J284" i="7"/>
  <c r="K284" i="7"/>
  <c r="L284" i="7"/>
  <c r="M284" i="7"/>
  <c r="M289" i="7" s="1"/>
  <c r="N284" i="7"/>
  <c r="O284" i="7"/>
  <c r="O289" i="7" s="1"/>
  <c r="P284" i="7"/>
  <c r="Q284" i="7"/>
  <c r="Q289" i="7" s="1"/>
  <c r="R284" i="7"/>
  <c r="S284" i="7"/>
  <c r="S289" i="7" s="1"/>
  <c r="T284" i="7"/>
  <c r="U284" i="7"/>
  <c r="U289" i="7" s="1"/>
  <c r="V284" i="7"/>
  <c r="W284" i="7"/>
  <c r="W289" i="7" s="1"/>
  <c r="X284" i="7"/>
  <c r="Y284" i="7"/>
  <c r="Y289" i="7" s="1"/>
  <c r="Z284" i="7"/>
  <c r="AA284" i="7"/>
  <c r="AA289" i="7" s="1"/>
  <c r="AB284" i="7"/>
  <c r="AC284" i="7"/>
  <c r="AC289" i="7" s="1"/>
  <c r="AD284" i="7"/>
  <c r="AE284" i="7"/>
  <c r="AE289" i="7" s="1"/>
  <c r="AF284" i="7"/>
  <c r="AG284" i="7"/>
  <c r="AG289" i="7" s="1"/>
  <c r="AH284" i="7"/>
  <c r="AI284" i="7"/>
  <c r="AI289" i="7" s="1"/>
  <c r="AJ284" i="7"/>
  <c r="AK284" i="7"/>
  <c r="AK289" i="7" s="1"/>
  <c r="AL284" i="7"/>
  <c r="AM284" i="7"/>
  <c r="AM289" i="7" s="1"/>
  <c r="AN284" i="7"/>
  <c r="AO284" i="7"/>
  <c r="AO289" i="7" s="1"/>
  <c r="B284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M288" i="7" s="1"/>
  <c r="AN283" i="7"/>
  <c r="AO283" i="7"/>
  <c r="B283" i="7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283" i="3"/>
  <c r="AO288" i="7" l="1"/>
  <c r="AG288" i="7"/>
  <c r="Y288" i="7"/>
  <c r="Q288" i="7"/>
  <c r="AI288" i="7"/>
  <c r="AA288" i="7"/>
  <c r="S288" i="7"/>
  <c r="K288" i="7"/>
  <c r="I288" i="7"/>
  <c r="AE288" i="7"/>
  <c r="W288" i="7"/>
  <c r="O288" i="7"/>
  <c r="G288" i="7"/>
  <c r="AK288" i="7"/>
  <c r="AC288" i="7"/>
  <c r="U288" i="7"/>
  <c r="M288" i="7"/>
  <c r="E288" i="7"/>
  <c r="C288" i="7"/>
</calcChain>
</file>

<file path=xl/connections.xml><?xml version="1.0" encoding="utf-8"?>
<connections xmlns="http://schemas.openxmlformats.org/spreadsheetml/2006/main">
  <connection id="1" keepAlive="1" name="Query - Comparison_frequenze" description="Connessione alla query 'Comparison_frequenze' nella cartella di lavoro." type="5" refreshedVersion="6" background="1" saveData="1">
    <dbPr connection="Provider=Microsoft.Mashup.OleDb.1;Data Source=$Workbook$;Location=Comparison_frequenze;Extended Properties=&quot;&quot;" command="SELECT * FROM [Comparison_frequenze]"/>
  </connection>
  <connection id="2" keepAlive="1" name="Query - matrice" description="Connessione alla query 'matrice' nella cartella di lavoro." type="5" refreshedVersion="0" background="1">
    <dbPr connection="Provider=Microsoft.Mashup.OleDb.1;Data Source=$Workbook$;Location=matrice;Extended Properties=&quot;&quot;" command="SELECT * FROM [matrice]"/>
  </connection>
  <connection id="3" keepAlive="1" name="Query - matrice (2)" description="Connessione alla query 'matrice (2)' nella cartella di lavoro." type="5" refreshedVersion="6" background="1" saveData="1">
    <dbPr connection="Provider=Microsoft.Mashup.OleDb.1;Data Source=$Workbook$;Location=matrice (2);Extended Properties=&quot;&quot;" command="SELECT * FROM [matrice (2)]"/>
  </connection>
  <connection id="4" keepAlive="1" name="Query - riassunto" description="Connessione alla query 'riassunto' nella cartella di lavoro." type="5" refreshedVersion="0" background="1">
    <dbPr connection="Provider=Microsoft.Mashup.OleDb.1;Data Source=$Workbook$;Location=riassunto;Extended Properties=&quot;&quot;" command="SELECT * FROM [riassunto]"/>
  </connection>
  <connection id="5" keepAlive="1" name="Query - voti" description="Connessione alla query 'voti' nella cartella di lavoro." type="5" refreshedVersion="0" background="1">
    <dbPr connection="Provider=Microsoft.Mashup.OleDb.1;Data Source=$Workbook$;Location=voti;Extended Properties=&quot;&quot;" command="SELECT * FROM [voti]"/>
  </connection>
  <connection id="6" keepAlive="1" name="Query - voti (2)" description="Connessione alla query 'voti (2)' nella cartella di lavoro." type="5" refreshedVersion="0" background="1">
    <dbPr connection="Provider=Microsoft.Mashup.OleDb.1;Data Source=$Workbook$;Location=voti (2);Extended Properties=&quot;&quot;" command="SELECT * FROM [voti (2)]"/>
  </connection>
  <connection id="7" keepAlive="1" name="Query - voti (3)" description="Connessione alla query 'voti (3)' nella cartella di lavoro." type="5" refreshedVersion="0" background="1">
    <dbPr connection="Provider=Microsoft.Mashup.OleDb.1;Data Source=$Workbook$;Location=voti (3);Extended Properties=&quot;&quot;" command="SELECT * FROM [voti (3)]"/>
  </connection>
</connections>
</file>

<file path=xl/sharedStrings.xml><?xml version="1.0" encoding="utf-8"?>
<sst xmlns="http://schemas.openxmlformats.org/spreadsheetml/2006/main" count="1765" uniqueCount="419">
  <si>
    <t>CALCOLATORI ELETTRONICI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</si>
  <si>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</si>
  <si>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</si>
  <si>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</si>
  <si>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</si>
  <si>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</si>
  <si>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</si>
  <si>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</si>
  <si>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</si>
  <si>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</si>
  <si>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</si>
  <si>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</si>
  <si>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</si>
  <si>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</si>
  <si>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</si>
  <si>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</si>
  <si>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</si>
  <si>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</si>
  <si>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</si>
  <si>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</si>
  <si>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</si>
  <si>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</si>
  <si>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</si>
  <si>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</si>
  <si>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</si>
  <si>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</si>
  <si>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</si>
  <si>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</si>
  <si>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</si>
  <si>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</si>
  <si>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</si>
  <si>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</si>
  <si>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</si>
  <si>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</si>
  <si>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</si>
  <si>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</si>
  <si>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</si>
  <si>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</si>
  <si>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</si>
  <si>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</si>
  <si>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</si>
  <si>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</si>
  <si>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</si>
  <si>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</si>
  <si>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ATTIVITÀ PROGETTUALE DI COMPUTER VISION AND IMAGE PROCESSING M</t>
  </si>
  <si>
    <t>METODI PER LA GESTIONE DEI PROGETTI COMPLESSI M</t>
  </si>
  <si>
    <t>SISTEMI DI CONTROLLO DISTRIBUITO M</t>
  </si>
  <si>
    <t>CONTROLLI AUTOMATICI M</t>
  </si>
  <si>
    <t>TECNOLOGIE PER LA SICUREZZA M</t>
  </si>
  <si>
    <t>ATTIVITÀ PROGETTUALE DI SISTEMI IN TEMPO REALE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</si>
  <si>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</si>
  <si>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</si>
  <si>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</si>
  <si>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</si>
  <si>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</si>
  <si>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</si>
  <si>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</si>
  <si>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</si>
  <si>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</si>
  <si>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</si>
  <si>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</si>
  <si>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</si>
  <si>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</si>
  <si>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</si>
  <si>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</si>
  <si>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</si>
  <si>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</si>
  <si>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</si>
  <si>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</si>
  <si>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</si>
  <si>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</si>
  <si>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</si>
  <si>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</si>
  <si>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</si>
  <si>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</si>
  <si>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</si>
  <si>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</si>
  <si>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</si>
  <si>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</si>
  <si>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</si>
  <si>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</si>
  <si>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</si>
  <si>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</si>
  <si>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</si>
  <si>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</si>
  <si>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</si>
  <si>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0000648539</t>
  </si>
  <si>
    <t>2</t>
  </si>
  <si>
    <t>1</t>
  </si>
  <si>
    <t>0000749114</t>
  </si>
  <si>
    <t>0000744561</t>
  </si>
  <si>
    <t>0000588081</t>
  </si>
  <si>
    <t>0000652354</t>
  </si>
  <si>
    <t>0000749514</t>
  </si>
  <si>
    <t>0000603167</t>
  </si>
  <si>
    <t>0000644279</t>
  </si>
  <si>
    <t>0000609919</t>
  </si>
  <si>
    <t>0000606024</t>
  </si>
  <si>
    <t>0000648722</t>
  </si>
  <si>
    <t>0000419358</t>
  </si>
  <si>
    <t>0000676167</t>
  </si>
  <si>
    <t>0000724157</t>
  </si>
  <si>
    <t>0000538958</t>
  </si>
  <si>
    <t>0900052724</t>
  </si>
  <si>
    <t>0000641620</t>
  </si>
  <si>
    <t>0000429823</t>
  </si>
  <si>
    <t>0000625681</t>
  </si>
  <si>
    <t>0000696115</t>
  </si>
  <si>
    <t>0000714632</t>
  </si>
  <si>
    <t>0000508018</t>
  </si>
  <si>
    <t>0000523685</t>
  </si>
  <si>
    <t>0000745012</t>
  </si>
  <si>
    <t>0000604266</t>
  </si>
  <si>
    <t>0000749141</t>
  </si>
  <si>
    <t>0000446437</t>
  </si>
  <si>
    <t>0000623346</t>
  </si>
  <si>
    <t>0000645509</t>
  </si>
  <si>
    <t>0000648648</t>
  </si>
  <si>
    <t>0000439075</t>
  </si>
  <si>
    <t>0000609837</t>
  </si>
  <si>
    <t>0000463616</t>
  </si>
  <si>
    <t>0000690945</t>
  </si>
  <si>
    <t>0000606979</t>
  </si>
  <si>
    <t>0000640085</t>
  </si>
  <si>
    <t>0000659007</t>
  </si>
  <si>
    <t>0000702602</t>
  </si>
  <si>
    <t>0000674881</t>
  </si>
  <si>
    <t>0000654350</t>
  </si>
  <si>
    <t>0000543218</t>
  </si>
  <si>
    <t>0000710476</t>
  </si>
  <si>
    <t>0000681138</t>
  </si>
  <si>
    <t>0000485700</t>
  </si>
  <si>
    <t>0000642121</t>
  </si>
  <si>
    <t>0000604844</t>
  </si>
  <si>
    <t>0000648538</t>
  </si>
  <si>
    <t>0000587341</t>
  </si>
  <si>
    <t>0000628929</t>
  </si>
  <si>
    <t>0000714734</t>
  </si>
  <si>
    <t>0000746501</t>
  </si>
  <si>
    <t>0000690247</t>
  </si>
  <si>
    <t>0000658352</t>
  </si>
  <si>
    <t>0000627792</t>
  </si>
  <si>
    <t>0000648458</t>
  </si>
  <si>
    <t>0000692766</t>
  </si>
  <si>
    <t>0000622394</t>
  </si>
  <si>
    <t>0000653746</t>
  </si>
  <si>
    <t>0000609988</t>
  </si>
  <si>
    <t>0000711816</t>
  </si>
  <si>
    <t>0000674625</t>
  </si>
  <si>
    <t>0000666077</t>
  </si>
  <si>
    <t>0000604755</t>
  </si>
  <si>
    <t>0000603653</t>
  </si>
  <si>
    <t>0000676259</t>
  </si>
  <si>
    <t>0000749127</t>
  </si>
  <si>
    <t>0000657683</t>
  </si>
  <si>
    <t>0000635880</t>
  </si>
  <si>
    <t>0000700279</t>
  </si>
  <si>
    <t>0000749341</t>
  </si>
  <si>
    <t>0000641883</t>
  </si>
  <si>
    <t>0000687645</t>
  </si>
  <si>
    <t>0000681249</t>
  </si>
  <si>
    <t>0000686441</t>
  </si>
  <si>
    <t>0000623616</t>
  </si>
  <si>
    <t>0000624748</t>
  </si>
  <si>
    <t>0000731369</t>
  </si>
  <si>
    <t>0000680924</t>
  </si>
  <si>
    <t>0000714490</t>
  </si>
  <si>
    <t>0900042047</t>
  </si>
  <si>
    <t>0000542638</t>
  </si>
  <si>
    <t>0000706340</t>
  </si>
  <si>
    <t>0000605619</t>
  </si>
  <si>
    <t>0000688319</t>
  </si>
  <si>
    <t>0000688318</t>
  </si>
  <si>
    <t>0000688851</t>
  </si>
  <si>
    <t>0000648631</t>
  </si>
  <si>
    <t>0000680911</t>
  </si>
  <si>
    <t>0000687646</t>
  </si>
  <si>
    <t>0000689404</t>
  </si>
  <si>
    <t>0000641711</t>
  </si>
  <si>
    <t>0000690668</t>
  </si>
  <si>
    <t>0000690180</t>
  </si>
  <si>
    <t>0000424435</t>
  </si>
  <si>
    <t>0000674248</t>
  </si>
  <si>
    <t>0000434475</t>
  </si>
  <si>
    <t>0000744053</t>
  </si>
  <si>
    <t>0000508339</t>
  </si>
  <si>
    <t>0000442977</t>
  </si>
  <si>
    <t>0000689218</t>
  </si>
  <si>
    <t>0000679553</t>
  </si>
  <si>
    <t>0000749344</t>
  </si>
  <si>
    <t>0000685719</t>
  </si>
  <si>
    <t>0000639713</t>
  </si>
  <si>
    <t>0000539598</t>
  </si>
  <si>
    <t>0000726559</t>
  </si>
  <si>
    <t>0000604806</t>
  </si>
  <si>
    <t>0000714716</t>
  </si>
  <si>
    <t>0000457675</t>
  </si>
  <si>
    <t>0000507100</t>
  </si>
  <si>
    <t>0000416616</t>
  </si>
  <si>
    <t>0000749107</t>
  </si>
  <si>
    <t>0000688364</t>
  </si>
  <si>
    <t>0000622910</t>
  </si>
  <si>
    <t>0000626610</t>
  </si>
  <si>
    <t>0000525838</t>
  </si>
  <si>
    <t>0000439415</t>
  </si>
  <si>
    <t>0000525338</t>
  </si>
  <si>
    <t>0000725401</t>
  </si>
  <si>
    <t>0000657682</t>
  </si>
  <si>
    <t>0000748325</t>
  </si>
  <si>
    <t>0000656024</t>
  </si>
  <si>
    <t>0000674190</t>
  </si>
  <si>
    <t>0000727380</t>
  </si>
  <si>
    <t>0000541398</t>
  </si>
  <si>
    <t>0000538959</t>
  </si>
  <si>
    <t>0000648649</t>
  </si>
  <si>
    <t>0000675267</t>
  </si>
  <si>
    <t>0000749392</t>
  </si>
  <si>
    <t>0000743541</t>
  </si>
  <si>
    <t>0000714993</t>
  </si>
  <si>
    <t>0000604934</t>
  </si>
  <si>
    <t>0000604933</t>
  </si>
  <si>
    <t>0000714601</t>
  </si>
  <si>
    <t>0000648520</t>
  </si>
  <si>
    <t>0000747152</t>
  </si>
  <si>
    <t>0000688447</t>
  </si>
  <si>
    <t>0000609601</t>
  </si>
  <si>
    <t>0000642462</t>
  </si>
  <si>
    <t>0000685658</t>
  </si>
  <si>
    <t>0000674829</t>
  </si>
  <si>
    <t>0000685735</t>
  </si>
  <si>
    <t>0000674848</t>
  </si>
  <si>
    <t>0000697032</t>
  </si>
  <si>
    <t>0000508378</t>
  </si>
  <si>
    <t>0000423990</t>
  </si>
  <si>
    <t>0000643436</t>
  </si>
  <si>
    <t>0000727001</t>
  </si>
  <si>
    <t>0000681077</t>
  </si>
  <si>
    <t>0000658758</t>
  </si>
  <si>
    <t>0000643039</t>
  </si>
  <si>
    <t>0000643033</t>
  </si>
  <si>
    <t>0000587931</t>
  </si>
  <si>
    <t>0000498898</t>
  </si>
  <si>
    <t>0000674691</t>
  </si>
  <si>
    <t>0000634833</t>
  </si>
  <si>
    <t>0000710211</t>
  </si>
  <si>
    <t>0000711639</t>
  </si>
  <si>
    <t>0000689761</t>
  </si>
  <si>
    <t>0000738821</t>
  </si>
  <si>
    <t>0000603589</t>
  </si>
  <si>
    <t>0000714546</t>
  </si>
  <si>
    <t>0000606730</t>
  </si>
  <si>
    <t>0000679387</t>
  </si>
  <si>
    <t>0000686458</t>
  </si>
  <si>
    <t>0000688178</t>
  </si>
  <si>
    <t>0000677920</t>
  </si>
  <si>
    <t>0000714594</t>
  </si>
  <si>
    <t>0000749651</t>
  </si>
  <si>
    <t>0000508960</t>
  </si>
  <si>
    <t>0000711295</t>
  </si>
  <si>
    <t>0000698637</t>
  </si>
  <si>
    <t>0000685865</t>
  </si>
  <si>
    <t>0000506479</t>
  </si>
  <si>
    <t>0000486143</t>
  </si>
  <si>
    <t>0000609702</t>
  </si>
  <si>
    <t>0000714770</t>
  </si>
  <si>
    <t>0000523980</t>
  </si>
  <si>
    <t>0000706902</t>
  </si>
  <si>
    <t>0000506500</t>
  </si>
  <si>
    <t>0000506058</t>
  </si>
  <si>
    <t>0000421115</t>
  </si>
  <si>
    <t>0000738378</t>
  </si>
  <si>
    <t>0000708823</t>
  </si>
  <si>
    <t>0000746502</t>
  </si>
  <si>
    <t>0900047614</t>
  </si>
  <si>
    <t>0000714599</t>
  </si>
  <si>
    <t>0000677546</t>
  </si>
  <si>
    <t>0000609833</t>
  </si>
  <si>
    <t>0000465459</t>
  </si>
  <si>
    <t>0000749224</t>
  </si>
  <si>
    <t>0000605506</t>
  </si>
  <si>
    <t>0000743872</t>
  </si>
  <si>
    <t>0000653158</t>
  </si>
  <si>
    <t>0000607234</t>
  </si>
  <si>
    <t>0000677520</t>
  </si>
  <si>
    <t>0000406715</t>
  </si>
  <si>
    <t>0000636853</t>
  </si>
  <si>
    <t>0000585209</t>
  </si>
  <si>
    <t>0000681131</t>
  </si>
  <si>
    <t>0000714534</t>
  </si>
  <si>
    <t>0000496877</t>
  </si>
  <si>
    <t>0000626236</t>
  </si>
  <si>
    <t>0000714651</t>
  </si>
  <si>
    <t>0000748298</t>
  </si>
  <si>
    <t>0000690618</t>
  </si>
  <si>
    <t>0000703141</t>
  </si>
  <si>
    <t>0000437000</t>
  </si>
  <si>
    <t>0000605732</t>
  </si>
  <si>
    <t>0000707830</t>
  </si>
  <si>
    <t>0000509459</t>
  </si>
  <si>
    <t>0000515979</t>
  </si>
  <si>
    <t>0000750116</t>
  </si>
  <si>
    <t>0000393476</t>
  </si>
  <si>
    <t>0900042050</t>
  </si>
  <si>
    <t>0000643586</t>
  </si>
  <si>
    <t>0000725046</t>
  </si>
  <si>
    <t>0000688786</t>
  </si>
  <si>
    <t>0000674133</t>
  </si>
  <si>
    <t>0000577891</t>
  </si>
  <si>
    <t>0000687029</t>
  </si>
  <si>
    <t>0000648449</t>
  </si>
  <si>
    <t>0000708216</t>
  </si>
  <si>
    <t>0000483677</t>
  </si>
  <si>
    <t>0000674767</t>
  </si>
  <si>
    <t>0000746385</t>
  </si>
  <si>
    <t>0000516759</t>
  </si>
  <si>
    <t>0000577125</t>
  </si>
  <si>
    <t>0000694442</t>
  </si>
  <si>
    <t>0000674824</t>
  </si>
  <si>
    <t>0000648511</t>
  </si>
  <si>
    <t>0000688911</t>
  </si>
  <si>
    <t>0000590733</t>
  </si>
  <si>
    <t>0000688504</t>
  </si>
  <si>
    <t>0000736378</t>
  </si>
  <si>
    <t>0000523361</t>
  </si>
  <si>
    <t>0000749585</t>
  </si>
  <si>
    <t>0000699016</t>
  </si>
  <si>
    <t>0000589299</t>
  </si>
  <si>
    <t>0000724833</t>
  </si>
  <si>
    <t>0000603763</t>
  </si>
  <si>
    <t>0000544018</t>
  </si>
  <si>
    <t>0000519258</t>
  </si>
  <si>
    <t>0000605159</t>
  </si>
  <si>
    <t>0000714487</t>
  </si>
  <si>
    <t>0000724098</t>
  </si>
  <si>
    <t>0000623593</t>
  </si>
  <si>
    <t>0900037789</t>
  </si>
  <si>
    <t>0000703811</t>
  </si>
  <si>
    <t>0000658440</t>
  </si>
  <si>
    <t>0000749394</t>
  </si>
  <si>
    <t>0000577921</t>
  </si>
  <si>
    <t>0000675818</t>
  </si>
  <si>
    <t>0000604352</t>
  </si>
  <si>
    <t>0000738521</t>
  </si>
  <si>
    <t>0000624750</t>
  </si>
  <si>
    <t>0000610042</t>
  </si>
  <si>
    <t>0000714525</t>
  </si>
  <si>
    <t>0000506358</t>
  </si>
  <si>
    <t>0000674146</t>
  </si>
  <si>
    <t>0000687602</t>
  </si>
  <si>
    <t>0000652562</t>
  </si>
  <si>
    <t>0000648654</t>
  </si>
  <si>
    <t>0000660978</t>
  </si>
  <si>
    <t>0000707766</t>
  </si>
  <si>
    <t>0000747719</t>
  </si>
  <si>
    <t>0000581176</t>
  </si>
  <si>
    <t>0000646343</t>
  </si>
  <si>
    <t>0000628624</t>
  </si>
  <si>
    <t>0000638728</t>
  </si>
  <si>
    <t>0000733796</t>
  </si>
  <si>
    <t>0000622179</t>
  </si>
  <si>
    <t>0000680944</t>
  </si>
  <si>
    <t>0000625342</t>
  </si>
  <si>
    <t>0000749440</t>
  </si>
  <si>
    <t>0000680887</t>
  </si>
  <si>
    <t>0000580157</t>
  </si>
  <si>
    <t>0000707767</t>
  </si>
  <si>
    <t>0000681038</t>
  </si>
  <si>
    <t>0000743436</t>
  </si>
  <si>
    <t>0000677056</t>
  </si>
  <si>
    <t>Matricola</t>
  </si>
  <si>
    <t>Cluster</t>
  </si>
  <si>
    <t>Esame</t>
  </si>
  <si>
    <t>Totale</t>
  </si>
  <si>
    <t>Intelligenze Art.</t>
  </si>
  <si>
    <t>Sistemi e Reti</t>
  </si>
  <si>
    <t>Differenz</t>
  </si>
  <si>
    <t>GESTIONE DELL'INNOVAZIONE E DEI PROGETTI M</t>
  </si>
  <si>
    <t>RICERCA OPERATIVA M</t>
  </si>
  <si>
    <t>INGEGNERIA DEL SOFTWARE M</t>
  </si>
  <si>
    <t>OTTIMIZZAZIONE DELLE RISORSE M</t>
  </si>
  <si>
    <t>MODELLI E METODI PER IL SUPPORTO ALLE DECISIONI M</t>
  </si>
  <si>
    <t>APPLICAZIONI DI INTELLIGENZA ARTIFICIALE M</t>
  </si>
  <si>
    <t>METODI NUMERICI PER LA GRAFICA M</t>
  </si>
  <si>
    <t>INGEGNERIA CLINICA M</t>
  </si>
  <si>
    <t>BUSINESS PROCESS MANAGEMENT</t>
  </si>
  <si>
    <t>PRINCIPLES OF MANAGEMENT</t>
  </si>
  <si>
    <t>RETI E TELETRAFFICO M</t>
  </si>
  <si>
    <t>NUOVE TECNOLOGIE E DIRITTO M</t>
  </si>
  <si>
    <t>Nome esame</t>
  </si>
  <si>
    <t>Voto mediano</t>
  </si>
  <si>
    <t>Voto medio</t>
  </si>
  <si>
    <t>Dev. St.</t>
  </si>
  <si>
    <t>Frequenza</t>
  </si>
  <si>
    <t>Nomi esami</t>
  </si>
  <si>
    <t>Etichette di riga</t>
  </si>
  <si>
    <t>Totale complessivo</t>
  </si>
  <si>
    <t>Somma di CALCOLATORI ELETTRONICI M</t>
  </si>
  <si>
    <t>Somma di SISTEMI OPERATIVI M</t>
  </si>
  <si>
    <t>Somma di SISTEMI DIGITALI M</t>
  </si>
  <si>
    <t>Somma di SICUREZZA DELL'INFORMAZIONE M</t>
  </si>
  <si>
    <t>Somma di LINGUAGGI E MODELLI COMPUTAZIONALI M</t>
  </si>
  <si>
    <t>Somma di FONDAMENTI DI INTELLIGENZA ARTIFICIALE M</t>
  </si>
  <si>
    <t>Somma di INGEGNERIA DEI SISTEMI SOFTWARE M</t>
  </si>
  <si>
    <t>Somma di RETI DI CALCOLATORI M</t>
  </si>
  <si>
    <t>Somma di SISTEMI IN TEMPO REALE M</t>
  </si>
  <si>
    <t>Somma di TECNOLOGIE DELLE BASI DI DATI M</t>
  </si>
  <si>
    <t>Somma di ALGORITMI DI OTTIMIZZAZIONE M</t>
  </si>
  <si>
    <t>Somma di COMPUTER VISION AND IMAGE PROCESSING M</t>
  </si>
  <si>
    <t>Somma di LOGICHE RICONFIGURABILI M</t>
  </si>
  <si>
    <t>Somma di PROCESSI E TECNICHE DI DATA MINING M</t>
  </si>
  <si>
    <t>Somma di SISTEMI DISTRIBUITI M</t>
  </si>
  <si>
    <t>Somma di METODOLOGIE DI PROGETTAZIONE HARDWARE-SOFTWARE M</t>
  </si>
  <si>
    <t>Somma di SISTEMI INTELLIGENTI M</t>
  </si>
  <si>
    <t>Somma di SISTEMI MOBILI M</t>
  </si>
  <si>
    <t>Somma di FONDAMENTI DI COMPUTER GRAPHICS M</t>
  </si>
  <si>
    <t>Anno 1, Periodo 1</t>
  </si>
  <si>
    <t>Anno 1, Periodo 2</t>
  </si>
  <si>
    <t>Anno 2, Periodo 2</t>
  </si>
  <si>
    <t>Anno 2, Periodo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</si>
</sst>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2" borderId="6" xfId="0" applyFill="1" applyBorder="1"/>
    <xf numFmtId="0" fontId="1" fillId="2" borderId="6" xfId="0" applyFont="1" applyFill="1" applyBorder="1"/>
    <xf numFmtId="0" fontId="3" fillId="4" borderId="1" xfId="0" applyFont="1" applyFill="1" applyBorder="1"/>
  </cellXfs>
  <cellStyles count="1">
    <cellStyle name="Normale" xfId="0" builtinId="0"/>
  </cellStyles>
  <dxfs count="8"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Frequentazione</a:t>
            </a:r>
            <a:r>
              <a:rPr lang="en-US" baseline="0"/>
              <a:t> </a:t>
            </a:r>
            <a:r>
              <a:rPr lang="en-US"/>
              <a:t>Att. Prog.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Grafici!$A$7:$A$24</c:f>
              <c:strCache>
                <c:ptCount val="18"/>
                <c:pt idx="0">
                  <c:v>ATTIVITÀ PROGETTUALE DI SISTEMI IN TEMPO REALE M</c:v>
                </c:pt>
                <c:pt idx="1">
                  <c:v>ATTIVITÀ PROGETTUALE DI SISTEMI OPERATIVI M</c:v>
                </c:pt>
                <c:pt idx="2">
                  <c:v>ATTIVITÀ PROGETTUALE DI SISTEMI INFORMATIVI M</c:v>
                </c:pt>
                <c:pt idx="3">
                  <c:v>ATTIVITÀ PROGETTUALE DI RETI DI CALCOLATORI M</c:v>
                </c:pt>
                <c:pt idx="4">
                  <c:v>ATTIVITÀ PROGETTUALE DI SISTEMI DISTRIBUITI M</c:v>
                </c:pt>
                <c:pt idx="5">
                  <c:v>ATTIVITÀ PROGETTUALE DI PROCESSI E TECNICHE DI DATA MINING M</c:v>
                </c:pt>
                <c:pt idx="6">
                  <c:v>ATTIVITÀ PROGETTUALE DI SICUREZZA DELL'INFORMAZIONE M</c:v>
                </c:pt>
                <c:pt idx="7">
                  <c:v>ATTIVITÀ PROGETTUALE DI SISTEMI DIGITALI M</c:v>
                </c:pt>
                <c:pt idx="8">
                  <c:v>ATTIVITÀ PROGETTUALE DI SISTEMI INTELLIGENTI M</c:v>
                </c:pt>
                <c:pt idx="9">
                  <c:v>ATTIVITÀ PROGETTUALE DI FONDAMENTI DI COMPUTER GRAPHICS M</c:v>
                </c:pt>
                <c:pt idx="10">
                  <c:v>ATTIVITÀ PROGETTUALE DI INGEGNERIA DEI SISTEMI SOFTWARE M</c:v>
                </c:pt>
                <c:pt idx="11">
                  <c:v>ATTIVITÀ PROGETTUALE DI METODOLOGIE DI PROGETTAZIONE HARDWARE-SOFTWARE M</c:v>
                </c:pt>
                <c:pt idx="12">
                  <c:v>ATTIVITÀ PROGETTUALE DI ALGORITMI DI OTTIMIZZAZIONE M</c:v>
                </c:pt>
                <c:pt idx="13">
                  <c:v>ATTIVITÀ PROGETTUALE DI COMPUTER VISION AND IMAGE PROCESSING M</c:v>
                </c:pt>
                <c:pt idx="14">
                  <c:v>ATTIVITÀ PROGETTUALE DI LINGUAGGI E MODELLI COMPUTAZIONALI M</c:v>
                </c:pt>
                <c:pt idx="15">
                  <c:v>ATTIVITÀ PROGETTUALE DI CALCOLATORI ELETTRONICI M</c:v>
                </c:pt>
                <c:pt idx="16">
                  <c:v>ATTIVITÀ PROGETTUALE DI SISTEMI MOBILI M</c:v>
                </c:pt>
                <c:pt idx="17">
                  <c:v>ATTIVITÀ PROGETTUALE DI FONDAMENTI DI INTELLIGENZA ARTIFICIALE M</c:v>
                </c:pt>
              </c:strCache>
            </c:strRef>
          </c:cat>
          <c:val>
            <c:numRef>
              <c:f>Grafici!$B$7:$B$24</c:f>
              <c:numCache>
                <c:formatCode>General</c:formatCode>
                <c:ptCount val="18"/>
                <c:pt idx="0">
                  <c:v>6.6945606694560664E-2</c:v>
                </c:pt>
                <c:pt idx="1">
                  <c:v>0.18326693227091634</c:v>
                </c:pt>
                <c:pt idx="2">
                  <c:v>0.1875</c:v>
                </c:pt>
                <c:pt idx="3">
                  <c:v>0.1891891891891892</c:v>
                </c:pt>
                <c:pt idx="4">
                  <c:v>0.20289855072463769</c:v>
                </c:pt>
                <c:pt idx="5">
                  <c:v>0.25185185185185183</c:v>
                </c:pt>
                <c:pt idx="6">
                  <c:v>0.26335877862595419</c:v>
                </c:pt>
                <c:pt idx="7">
                  <c:v>0.30081300813008133</c:v>
                </c:pt>
                <c:pt idx="8">
                  <c:v>0.31666666666666665</c:v>
                </c:pt>
                <c:pt idx="9">
                  <c:v>0.3235294117647059</c:v>
                </c:pt>
                <c:pt idx="10">
                  <c:v>0.32500000000000001</c:v>
                </c:pt>
                <c:pt idx="11">
                  <c:v>0.34090909090909088</c:v>
                </c:pt>
                <c:pt idx="12">
                  <c:v>0.352112676056338</c:v>
                </c:pt>
                <c:pt idx="13">
                  <c:v>0.35398230088495575</c:v>
                </c:pt>
                <c:pt idx="14">
                  <c:v>0.35922330097087379</c:v>
                </c:pt>
                <c:pt idx="15">
                  <c:v>0.3593073593073593</c:v>
                </c:pt>
                <c:pt idx="16">
                  <c:v>0.41764705882352943</c:v>
                </c:pt>
                <c:pt idx="17">
                  <c:v>0.44117647058823528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3-43B5-90D7-4729DF6C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477648"/>
        <c:axId val="812483224"/>
      </c:barChart>
      <c:catAx>
        <c:axId val="8124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483224"/>
        <c:crosses val="autoZero"/>
        <c:auto val="1"/>
        <c:lblAlgn val="ctr"/>
        <c:lblOffset val="100"/>
        <c:noMultiLvlLbl val="0"/>
      </c:catAx>
      <c:valAx>
        <c:axId val="81248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Frequentazione</a:t>
            </a:r>
            <a:r>
              <a:rPr lang="it-IT" baseline="0"/>
              <a:t> Att. Prog.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51297449602689205"/>
          <c:y val="9.8316745549433995E-2"/>
          <c:w val="0.46146873609315797"/>
          <c:h val="0.77955369524507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Grafici!$I$27</c:f>
              <c:strCache>
                <c:ptCount val="1"/>
                <c:pt idx="0">
                  <c:v>Intelligenze Art.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Grafici!$H$28:$H$45</c:f>
              <c:strCache>
                <c:ptCount val="18"/>
                <c:pt idx="0">
                  <c:v>ATTIVITÀ PROGETTUALE DI METODOLOGIE DI PROGETTAZIONE HARDWARE-SOFTWARE M</c:v>
                </c:pt>
                <c:pt idx="1">
                  <c:v>ATTIVITÀ PROGETTUALE DI SISTEMI INFORMATIVI M</c:v>
                </c:pt>
                <c:pt idx="2">
                  <c:v>ATTIVITÀ PROGETTUALE DI RETI DI CALCOLATORI M</c:v>
                </c:pt>
                <c:pt idx="3">
                  <c:v>ATTIVITÀ PROGETTUALE DI SISTEMI DISTRIBUITI M</c:v>
                </c:pt>
                <c:pt idx="4">
                  <c:v>ATTIVITÀ PROGETTUALE DI LINGUAGGI E MODELLI COMPUTAZIONALI M</c:v>
                </c:pt>
                <c:pt idx="5">
                  <c:v>ATTIVITÀ PROGETTUALE DI SISTEMI MOBILI M</c:v>
                </c:pt>
                <c:pt idx="6">
                  <c:v>ATTIVITÀ PROGETTUALE DI SICUREZZA DELL'INFORMAZIONE M</c:v>
                </c:pt>
                <c:pt idx="7">
                  <c:v>ATTIVITÀ PROGETTUALE DI INGEGNERIA DEI SISTEMI SOFTWARE M</c:v>
                </c:pt>
                <c:pt idx="8">
                  <c:v>ATTIVITÀ PROGETTUALE DI FONDAMENTI DI COMPUTER GRAPHICS M</c:v>
                </c:pt>
                <c:pt idx="9">
                  <c:v>ATTIVITÀ PROGETTUALE DI SISTEMI OPERATIVI M</c:v>
                </c:pt>
                <c:pt idx="10">
                  <c:v>ATTIVITÀ PROGETTUALE DI CALCOLATORI ELETTRONICI M</c:v>
                </c:pt>
                <c:pt idx="11">
                  <c:v>ATTIVITÀ PROGETTUALE DI PROCESSI E TECNICHE DI DATA MINING M</c:v>
                </c:pt>
                <c:pt idx="12">
                  <c:v>ATTIVITÀ PROGETTUALE DI SISTEMI IN TEMPO REALE M</c:v>
                </c:pt>
                <c:pt idx="13">
                  <c:v>ATTIVITÀ PROGETTUALE DI ALGORITMI DI OTTIMIZZAZIONE M</c:v>
                </c:pt>
                <c:pt idx="14">
                  <c:v>ATTIVITÀ PROGETTUALE DI SISTEMI DIGITALI M</c:v>
                </c:pt>
                <c:pt idx="15">
                  <c:v>ATTIVITÀ PROGETTUALE DI COMPUTER VISION AND IMAGE PROCESSING M</c:v>
                </c:pt>
                <c:pt idx="16">
                  <c:v>ATTIVITÀ PROGETTUALE DI FONDAMENTI DI INTELLIGENZA ARTIFICIALE M</c:v>
                </c:pt>
                <c:pt idx="17">
                  <c:v>ATTIVITÀ PROGETTUALE DI SISTEMI INTELLIGENTI M</c:v>
                </c:pt>
              </c:strCache>
            </c:strRef>
          </c:cat>
          <c:val>
            <c:numRef>
              <c:f>Grafici!$I$28:$I$45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0.25773195876288657</c:v>
                </c:pt>
                <c:pt idx="5">
                  <c:v>0.29629629629629628</c:v>
                </c:pt>
                <c:pt idx="6">
                  <c:v>0.18446601941747573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0.14444444444444443</c:v>
                </c:pt>
                <c:pt idx="10">
                  <c:v>0.32941176470588235</c:v>
                </c:pt>
                <c:pt idx="11">
                  <c:v>0.24</c:v>
                </c:pt>
                <c:pt idx="12">
                  <c:v>7.7669902912621352E-2</c:v>
                </c:pt>
                <c:pt idx="13">
                  <c:v>0.35849056603773582</c:v>
                </c:pt>
                <c:pt idx="14">
                  <c:v>0.33333333333333331</c:v>
                </c:pt>
                <c:pt idx="15">
                  <c:v>0.40740740740740738</c:v>
                </c:pt>
                <c:pt idx="16">
                  <c:v>0.58715596330275233</c:v>
                </c:pt>
                <c:pt idx="17">
                  <c:v>0.43137254901960786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B-4224-90F9-130C5F1D7648}"/>
            </c:ext>
          </c:extLst>
        </c:ser>
        <c:ser>
          <c:idx val="1"/>
          <c:order val="1"/>
          <c:tx>
            <c:strRef>
              <c:f>Grafici!$J$27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Grafici!$H$28:$H$45</c:f>
              <c:strCache>
                <c:ptCount val="18"/>
                <c:pt idx="0">
                  <c:v>ATTIVITÀ PROGETTUALE DI METODOLOGIE DI PROGETTAZIONE HARDWARE-SOFTWARE M</c:v>
                </c:pt>
                <c:pt idx="1">
                  <c:v>ATTIVITÀ PROGETTUALE DI SISTEMI INFORMATIVI M</c:v>
                </c:pt>
                <c:pt idx="2">
                  <c:v>ATTIVITÀ PROGETTUALE DI RETI DI CALCOLATORI M</c:v>
                </c:pt>
                <c:pt idx="3">
                  <c:v>ATTIVITÀ PROGETTUALE DI SISTEMI DISTRIBUITI M</c:v>
                </c:pt>
                <c:pt idx="4">
                  <c:v>ATTIVITÀ PROGETTUALE DI LINGUAGGI E MODELLI COMPUTAZIONALI M</c:v>
                </c:pt>
                <c:pt idx="5">
                  <c:v>ATTIVITÀ PROGETTUALE DI SISTEMI MOBILI M</c:v>
                </c:pt>
                <c:pt idx="6">
                  <c:v>ATTIVITÀ PROGETTUALE DI SICUREZZA DELL'INFORMAZIONE M</c:v>
                </c:pt>
                <c:pt idx="7">
                  <c:v>ATTIVITÀ PROGETTUALE DI INGEGNERIA DEI SISTEMI SOFTWARE M</c:v>
                </c:pt>
                <c:pt idx="8">
                  <c:v>ATTIVITÀ PROGETTUALE DI FONDAMENTI DI COMPUTER GRAPHICS M</c:v>
                </c:pt>
                <c:pt idx="9">
                  <c:v>ATTIVITÀ PROGETTUALE DI SISTEMI OPERATIVI M</c:v>
                </c:pt>
                <c:pt idx="10">
                  <c:v>ATTIVITÀ PROGETTUALE DI CALCOLATORI ELETTRONICI M</c:v>
                </c:pt>
                <c:pt idx="11">
                  <c:v>ATTIVITÀ PROGETTUALE DI PROCESSI E TECNICHE DI DATA MINING M</c:v>
                </c:pt>
                <c:pt idx="12">
                  <c:v>ATTIVITÀ PROGETTUALE DI SISTEMI IN TEMPO REALE M</c:v>
                </c:pt>
                <c:pt idx="13">
                  <c:v>ATTIVITÀ PROGETTUALE DI ALGORITMI DI OTTIMIZZAZIONE M</c:v>
                </c:pt>
                <c:pt idx="14">
                  <c:v>ATTIVITÀ PROGETTUALE DI SISTEMI DIGITALI M</c:v>
                </c:pt>
                <c:pt idx="15">
                  <c:v>ATTIVITÀ PROGETTUALE DI COMPUTER VISION AND IMAGE PROCESSING M</c:v>
                </c:pt>
                <c:pt idx="16">
                  <c:v>ATTIVITÀ PROGETTUALE DI FONDAMENTI DI INTELLIGENZA ARTIFICIALE M</c:v>
                </c:pt>
                <c:pt idx="17">
                  <c:v>ATTIVITÀ PROGETTUALE DI SISTEMI INTELLIGENTI M</c:v>
                </c:pt>
              </c:strCache>
            </c:strRef>
          </c:cat>
          <c:val>
            <c:numRef>
              <c:f>Grafici!$J$28:$J$45</c:f>
              <c:numCache>
                <c:formatCode>General</c:formatCode>
                <c:ptCount val="18"/>
                <c:pt idx="0">
                  <c:v>0.39473684210526316</c:v>
                </c:pt>
                <c:pt idx="1">
                  <c:v>0.375</c:v>
                </c:pt>
                <c:pt idx="2">
                  <c:v>0.24347826086956523</c:v>
                </c:pt>
                <c:pt idx="3">
                  <c:v>0.21428571428571427</c:v>
                </c:pt>
                <c:pt idx="4">
                  <c:v>0.45370370370370372</c:v>
                </c:pt>
                <c:pt idx="5">
                  <c:v>0.43661971830985913</c:v>
                </c:pt>
                <c:pt idx="6">
                  <c:v>0.310126582278481</c:v>
                </c:pt>
                <c:pt idx="7">
                  <c:v>0.36144578313253012</c:v>
                </c:pt>
                <c:pt idx="8">
                  <c:v>0.36206896551724138</c:v>
                </c:pt>
                <c:pt idx="9">
                  <c:v>0.20624999999999999</c:v>
                </c:pt>
                <c:pt idx="10">
                  <c:v>0.37931034482758619</c:v>
                </c:pt>
                <c:pt idx="11">
                  <c:v>0.26666666666666666</c:v>
                </c:pt>
                <c:pt idx="12">
                  <c:v>5.8823529411764705E-2</c:v>
                </c:pt>
                <c:pt idx="13">
                  <c:v>0.33333333333333331</c:v>
                </c:pt>
                <c:pt idx="14">
                  <c:v>0.27160493827160492</c:v>
                </c:pt>
                <c:pt idx="15">
                  <c:v>0.30508474576271188</c:v>
                </c:pt>
                <c:pt idx="16">
                  <c:v>0.34567901234567899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B-4224-90F9-130C5F1D7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602384"/>
        <c:axId val="935881488"/>
      </c:barChart>
      <c:catAx>
        <c:axId val="39160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881488"/>
        <c:crosses val="autoZero"/>
        <c:auto val="1"/>
        <c:lblAlgn val="ctr"/>
        <c:lblOffset val="100"/>
        <c:noMultiLvlLbl val="0"/>
      </c:catAx>
      <c:valAx>
        <c:axId val="9358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Voti negli esami più frequentati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Voti!$B$1</c:f>
              <c:strCache>
                <c:ptCount val="1"/>
                <c:pt idx="0">
                  <c:v>Voto mediano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Voti!$A$2:$A$21</c:f>
              <c:strCache>
                <c:ptCount val="20"/>
                <c:pt idx="0">
                  <c:v>GESTIONE DELL'INNOVAZIONE E DEI PROGETTI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RICERCA OPERATIVA M</c:v>
                </c:pt>
                <c:pt idx="4">
                  <c:v>SISTEMI OPERATIVI M</c:v>
                </c:pt>
                <c:pt idx="5">
                  <c:v>SISTEMI IN TEMPO REALE M</c:v>
                </c:pt>
                <c:pt idx="6">
                  <c:v>CALCOLATORI ELETTRONICI M</c:v>
                </c:pt>
                <c:pt idx="7">
                  <c:v>LINGUAGGI E MODELLI COMPUTAZIONALI M</c:v>
                </c:pt>
                <c:pt idx="8">
                  <c:v>SISTEMI INTELLIGENTI M</c:v>
                </c:pt>
                <c:pt idx="9">
                  <c:v>SISTEMI MOBILI M</c:v>
                </c:pt>
                <c:pt idx="10">
                  <c:v>RETI DI CALCOLATORI M</c:v>
                </c:pt>
                <c:pt idx="11">
                  <c:v>SISTEMI DISTRIBUITI M</c:v>
                </c:pt>
                <c:pt idx="12">
                  <c:v>PROCESSI E TECNICHE DI DATA MINING M</c:v>
                </c:pt>
                <c:pt idx="13">
                  <c:v>SISTEMI DIGITALI M</c:v>
                </c:pt>
                <c:pt idx="14">
                  <c:v>COMPUTER VISION AND IMAGE PROCESSING M</c:v>
                </c:pt>
                <c:pt idx="15">
                  <c:v>TECNOLOGIE DELLE BASI DI DATI M</c:v>
                </c:pt>
                <c:pt idx="16">
                  <c:v>INGEGNERIA DEI SISTEMI SOFTWARE M</c:v>
                </c:pt>
                <c:pt idx="17">
                  <c:v>ALGORITMI DI OTTIMIZZAZIONE M</c:v>
                </c:pt>
                <c:pt idx="18">
                  <c:v>FONDAMENTI DI COMPUTER GRAPHICS M</c:v>
                </c:pt>
                <c:pt idx="19">
                  <c:v>LOGICHE RICONFIGURABILI M</c:v>
                </c:pt>
              </c:strCache>
            </c:strRef>
          </c:cat>
          <c:val>
            <c:numRef>
              <c:f>Voti!$B$2:$B$21</c:f>
              <c:numCache>
                <c:formatCode>0</c:formatCode>
                <c:ptCount val="2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28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1-4A47-8459-8A9E3B851E6A}"/>
            </c:ext>
          </c:extLst>
        </c:ser>
        <c:ser>
          <c:idx val="1"/>
          <c:order val="1"/>
          <c:tx>
            <c:strRef>
              <c:f>Voti!$C$1</c:f>
              <c:strCache>
                <c:ptCount val="1"/>
                <c:pt idx="0">
                  <c:v>Voto medio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Voti!$A$2:$A$21</c:f>
              <c:strCache>
                <c:ptCount val="20"/>
                <c:pt idx="0">
                  <c:v>GESTIONE DELL'INNOVAZIONE E DEI PROGETTI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RICERCA OPERATIVA M</c:v>
                </c:pt>
                <c:pt idx="4">
                  <c:v>SISTEMI OPERATIVI M</c:v>
                </c:pt>
                <c:pt idx="5">
                  <c:v>SISTEMI IN TEMPO REALE M</c:v>
                </c:pt>
                <c:pt idx="6">
                  <c:v>CALCOLATORI ELETTRONICI M</c:v>
                </c:pt>
                <c:pt idx="7">
                  <c:v>LINGUAGGI E MODELLI COMPUTAZIONALI M</c:v>
                </c:pt>
                <c:pt idx="8">
                  <c:v>SISTEMI INTELLIGENTI M</c:v>
                </c:pt>
                <c:pt idx="9">
                  <c:v>SISTEMI MOBILI M</c:v>
                </c:pt>
                <c:pt idx="10">
                  <c:v>RETI DI CALCOLATORI M</c:v>
                </c:pt>
                <c:pt idx="11">
                  <c:v>SISTEMI DISTRIBUITI M</c:v>
                </c:pt>
                <c:pt idx="12">
                  <c:v>PROCESSI E TECNICHE DI DATA MINING M</c:v>
                </c:pt>
                <c:pt idx="13">
                  <c:v>SISTEMI DIGITALI M</c:v>
                </c:pt>
                <c:pt idx="14">
                  <c:v>COMPUTER VISION AND IMAGE PROCESSING M</c:v>
                </c:pt>
                <c:pt idx="15">
                  <c:v>TECNOLOGIE DELLE BASI DI DATI M</c:v>
                </c:pt>
                <c:pt idx="16">
                  <c:v>INGEGNERIA DEI SISTEMI SOFTWARE M</c:v>
                </c:pt>
                <c:pt idx="17">
                  <c:v>ALGORITMI DI OTTIMIZZAZIONE M</c:v>
                </c:pt>
                <c:pt idx="18">
                  <c:v>FONDAMENTI DI COMPUTER GRAPHICS M</c:v>
                </c:pt>
                <c:pt idx="19">
                  <c:v>LOGICHE RICONFIGURABILI M</c:v>
                </c:pt>
              </c:strCache>
            </c:strRef>
          </c:cat>
          <c:val>
            <c:numRef>
              <c:f>Voti!$C$2:$C$21</c:f>
              <c:numCache>
                <c:formatCode>0.00</c:formatCode>
                <c:ptCount val="20"/>
                <c:pt idx="0">
                  <c:v>26.418918918918902</c:v>
                </c:pt>
                <c:pt idx="1">
                  <c:v>26.8783783783784</c:v>
                </c:pt>
                <c:pt idx="2">
                  <c:v>27.6975945017182</c:v>
                </c:pt>
                <c:pt idx="3">
                  <c:v>26.283216783216801</c:v>
                </c:pt>
                <c:pt idx="4">
                  <c:v>27.4612403100775</c:v>
                </c:pt>
                <c:pt idx="5">
                  <c:v>27.10546875</c:v>
                </c:pt>
                <c:pt idx="6">
                  <c:v>26.2842105263158</c:v>
                </c:pt>
                <c:pt idx="7">
                  <c:v>28.159574468085101</c:v>
                </c:pt>
                <c:pt idx="8">
                  <c:v>28.144654088050299</c:v>
                </c:pt>
                <c:pt idx="9">
                  <c:v>28.145569620253202</c:v>
                </c:pt>
                <c:pt idx="10">
                  <c:v>27.6484375</c:v>
                </c:pt>
                <c:pt idx="11">
                  <c:v>27.84</c:v>
                </c:pt>
                <c:pt idx="12">
                  <c:v>28.303999999999998</c:v>
                </c:pt>
                <c:pt idx="13">
                  <c:v>26.8448275862069</c:v>
                </c:pt>
                <c:pt idx="14">
                  <c:v>27.6736842105263</c:v>
                </c:pt>
                <c:pt idx="15">
                  <c:v>26.122222222222199</c:v>
                </c:pt>
                <c:pt idx="16">
                  <c:v>28.896103896103899</c:v>
                </c:pt>
                <c:pt idx="17">
                  <c:v>28.228571428571399</c:v>
                </c:pt>
                <c:pt idx="18">
                  <c:v>28.779411764705898</c:v>
                </c:pt>
                <c:pt idx="19">
                  <c:v>29.9444444444444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1-4A47-8459-8A9E3B85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24728"/>
        <c:axId val="358425712"/>
      </c:barChart>
      <c:lineChart>
        <c:grouping val="standard"/>
        <c:varyColors val="0"/>
        <c:ser>
          <c:idx val="2"/>
          <c:order val="2"/>
          <c:tx>
            <c:v>Frequenza studenti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Voti!$E$2:$E$21</c:f>
              <c:numCache>
                <c:formatCode>0</c:formatCode>
                <c:ptCount val="20"/>
                <c:pt idx="0">
                  <c:v>296</c:v>
                </c:pt>
                <c:pt idx="1">
                  <c:v>296</c:v>
                </c:pt>
                <c:pt idx="2">
                  <c:v>291</c:v>
                </c:pt>
                <c:pt idx="3">
                  <c:v>286</c:v>
                </c:pt>
                <c:pt idx="4">
                  <c:v>258</c:v>
                </c:pt>
                <c:pt idx="5">
                  <c:v>256</c:v>
                </c:pt>
                <c:pt idx="6">
                  <c:v>190</c:v>
                </c:pt>
                <c:pt idx="7">
                  <c:v>188</c:v>
                </c:pt>
                <c:pt idx="8">
                  <c:v>159</c:v>
                </c:pt>
                <c:pt idx="9">
                  <c:v>158</c:v>
                </c:pt>
                <c:pt idx="10">
                  <c:v>128</c:v>
                </c:pt>
                <c:pt idx="11">
                  <c:v>125</c:v>
                </c:pt>
                <c:pt idx="12">
                  <c:v>125</c:v>
                </c:pt>
                <c:pt idx="13">
                  <c:v>116</c:v>
                </c:pt>
                <c:pt idx="14">
                  <c:v>95</c:v>
                </c:pt>
                <c:pt idx="15">
                  <c:v>90</c:v>
                </c:pt>
                <c:pt idx="16">
                  <c:v>77</c:v>
                </c:pt>
                <c:pt idx="17">
                  <c:v>70</c:v>
                </c:pt>
                <c:pt idx="18">
                  <c:v>68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A47-8459-8A9E3B85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22584"/>
        <c:axId val="909521928"/>
      </c:lineChart>
      <c:catAx>
        <c:axId val="3584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58425712"/>
        <c:crosses val="autoZero"/>
        <c:auto val="1"/>
        <c:lblAlgn val="ctr"/>
        <c:lblOffset val="100"/>
        <c:noMultiLvlLbl val="0"/>
      </c:catAx>
      <c:valAx>
        <c:axId val="35842571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Voto </a:t>
                </a:r>
              </a:p>
            </c:rich>
          </c:tx>
          <c:layout>
            <c:manualLayout>
              <c:xMode val="edge"/>
              <c:yMode val="edge"/>
              <c:x val="0.13568987207191543"/>
              <c:y val="0.32926511919422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58424728"/>
        <c:crosses val="autoZero"/>
        <c:crossBetween val="between"/>
      </c:valAx>
      <c:valAx>
        <c:axId val="9095219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09522584"/>
        <c:crosses val="max"/>
        <c:crossBetween val="between"/>
      </c:valAx>
      <c:catAx>
        <c:axId val="909522584"/>
        <c:scaling>
          <c:orientation val="minMax"/>
        </c:scaling>
        <c:delete val="1"/>
        <c:axPos val="b"/>
        <c:majorTickMark val="out"/>
        <c:minorTickMark val="none"/>
        <c:tickLblPos val="nextTo"/>
        <c:crossAx val="90952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84667</xdr:rowOff>
    </xdr:from>
    <xdr:to>
      <xdr:col>4</xdr:col>
      <xdr:colOff>584199</xdr:colOff>
      <xdr:row>50</xdr:row>
      <xdr:rowOff>169333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4710CD-04BF-41BF-A65A-1D783771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266699</xdr:colOff>
      <xdr:row>24</xdr:row>
      <xdr:rowOff>85724</xdr:rowOff>
    </xdr:from>
    <xdr:to>
      <xdr:col>25</xdr:col>
      <xdr:colOff>28575</xdr:colOff>
      <xdr:row>49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089450-4323-418F-B5FC-6D503DCCD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285009</xdr:colOff>
      <xdr:row>0</xdr:row>
      <xdr:rowOff>128185</xdr:rowOff>
    </xdr:from>
    <xdr:to>
      <xdr:col>21</xdr:col>
      <xdr:colOff>78179</xdr:colOff>
      <xdr:row>41</xdr:row>
      <xdr:rowOff>122711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EE7A8A-D3E1-4A00-AB58-2317B44C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155567</xdr:colOff>
      <xdr:row>37</xdr:row>
      <xdr:rowOff>136962</xdr:rowOff>
    </xdr:from>
    <xdr:to>
      <xdr:col>32</xdr:col>
      <xdr:colOff>592824</xdr:colOff>
      <xdr:row>62</xdr:row>
      <xdr:rowOff>29286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C7EE3EB-BEDB-442C-9722-B0E23E4C1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0607" y="6903522"/>
          <a:ext cx="7142857" cy="4464324"/>
        </a:xfrm>
        <a:prstGeom prst="rect">
          <a:avLst/>
        </a:prstGeom>
      </xdr:spPr>
    </xdr:pic>
    <xdr:clientData/>
  </xdr:twoCellAnchor>
  <xdr:twoCellAnchor editAs="oneCell">
    <xdr:from>
      <xdr:col>21</xdr:col>
      <xdr:colOff>490103</xdr:colOff>
      <xdr:row>2</xdr:row>
      <xdr:rowOff>37116</xdr:rowOff>
    </xdr:from>
    <xdr:to>
      <xdr:col>37</xdr:col>
      <xdr:colOff>406976</xdr:colOff>
      <xdr:row>33</xdr:row>
      <xdr:rowOff>47195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8EEE0CA5-8A70-4E99-AC45-A92F2C94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5143" y="402876"/>
          <a:ext cx="9670473" cy="5679359"/>
        </a:xfrm>
        <a:prstGeom prst="rect">
          <a:avLst/>
        </a:prstGeom>
      </xdr:spPr>
    </xdr:pic>
    <xdr:clientData/>
  </xdr:twoCellAnchor>
  <xdr:twoCellAnchor>
    <xdr:from>
      <xdr:col>5</xdr:col>
      <xdr:colOff>558053</xdr:colOff>
      <xdr:row>42</xdr:row>
      <xdr:rowOff>62753</xdr:rowOff>
    </xdr:from>
    <xdr:to>
      <xdr:col>13</xdr:col>
      <xdr:colOff>5603</xdr:colOff>
      <xdr:row>47</xdr:row>
      <xdr:rowOff>8965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ED09366F-702D-4679-B4D8-4A2261CB5FF8}"/>
            </a:ext>
          </a:extLst>
        </xdr:cNvPr>
        <xdr:cNvSpPr txBox="1"/>
      </xdr:nvSpPr>
      <xdr:spPr>
        <a:xfrm>
          <a:off x="8269493" y="7743713"/>
          <a:ext cx="4324350" cy="860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</a:t>
          </a:r>
          <a:r>
            <a:rPr lang="it-IT" sz="1100" baseline="0"/>
            <a:t> mette a confronto la media e la mediana dei voti tra gli esami più frequentati del corso di studio. </a:t>
          </a:r>
          <a:br>
            <a:rPr lang="it-IT" sz="1100" baseline="0"/>
          </a:br>
          <a:r>
            <a:rPr lang="it-IT" sz="1100" baseline="0"/>
            <a:t>La riga aggiunta mostra il numero di studenti frequentanti ciascun esame. Al momento sono ordinati per numero di studenti.</a:t>
          </a:r>
          <a:br>
            <a:rPr lang="it-IT" sz="1100" baseline="0"/>
          </a:br>
          <a:endParaRPr lang="it-IT" sz="1100"/>
        </a:p>
      </xdr:txBody>
    </xdr:sp>
    <xdr:clientData/>
  </xdr:twoCellAnchor>
  <xdr:twoCellAnchor>
    <xdr:from>
      <xdr:col>30</xdr:col>
      <xdr:colOff>384524</xdr:colOff>
      <xdr:row>32</xdr:row>
      <xdr:rowOff>21004</xdr:rowOff>
    </xdr:from>
    <xdr:to>
      <xdr:col>37</xdr:col>
      <xdr:colOff>441674</xdr:colOff>
      <xdr:row>36</xdr:row>
      <xdr:rowOff>150096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74F4E0F1-D6D9-4C30-B67B-4D96EBF5D2F4}"/>
            </a:ext>
          </a:extLst>
        </xdr:cNvPr>
        <xdr:cNvSpPr txBox="1"/>
      </xdr:nvSpPr>
      <xdr:spPr>
        <a:xfrm>
          <a:off x="23335964" y="5873164"/>
          <a:ext cx="4324350" cy="860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 mostra</a:t>
          </a:r>
          <a:r>
            <a:rPr lang="it-IT" sz="1100" baseline="0"/>
            <a:t> la distribuzione dei voti all'interno dei principali esami o dei più interessanti. </a:t>
          </a:r>
        </a:p>
        <a:p>
          <a:r>
            <a:rPr lang="it-IT" sz="1100" baseline="0"/>
            <a:t>Si noti come in "linguaggi e modelli computazionali" la distribuzione sia fortemente asimettrica, in contrapposizione a "gestione dell'innovazione dei progetti". </a:t>
          </a:r>
          <a:endParaRPr lang="it-IT" sz="1100"/>
        </a:p>
      </xdr:txBody>
    </xdr:sp>
    <xdr:clientData/>
  </xdr:twoCellAnchor>
  <xdr:twoCellAnchor>
    <xdr:from>
      <xdr:col>28</xdr:col>
      <xdr:colOff>449838</xdr:colOff>
      <xdr:row>60</xdr:row>
      <xdr:rowOff>179935</xdr:rowOff>
    </xdr:from>
    <xdr:to>
      <xdr:col>35</xdr:col>
      <xdr:colOff>506988</xdr:colOff>
      <xdr:row>65</xdr:row>
      <xdr:rowOff>128324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62FD4C8-BE5E-41D0-98E7-EDDD12E4E92C}"/>
            </a:ext>
          </a:extLst>
        </xdr:cNvPr>
        <xdr:cNvSpPr txBox="1"/>
      </xdr:nvSpPr>
      <xdr:spPr>
        <a:xfrm>
          <a:off x="22182078" y="11152735"/>
          <a:ext cx="4324350" cy="862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 mostra</a:t>
          </a:r>
          <a:r>
            <a:rPr lang="it-IT" sz="1100" baseline="0"/>
            <a:t> la distribuzione della media aritmetica dei voti di ciascun laureato (non ponderata in base ai CFU). </a:t>
          </a:r>
        </a:p>
        <a:p>
          <a:endParaRPr lang="it-IT" sz="1100" u="sng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2920.460347569446" createdVersion="6" refreshedVersion="6" minRefreshableVersion="3" recordCount="86">
  <cacheSource type="worksheet">
    <worksheetSource ref="A1:CI87" sheet="Frequenze esami"/>
  </cacheSource>
  <cacheFields count="87">
    <cacheField name="Nomi esami" numFmtId="0">
      <sharedItems count="86">
        <s v="CALCOLATORI ELETTRONICI M"/>
        <s v="SISTEMI MOBILI M"/>
        <s v="ATTIVITÀ PROGETTUALE DI SISTEMI DIGITALI M"/>
        <s v="FONDAMENTI DI INTELLIGENZA ARTIFICIALE M"/>
        <s v="SICUREZZA DELL'INFORMAZIONE M"/>
        <s v="ATTIVITÀ PROGETTUALE DI SISTEMI MOBILI M"/>
        <s v="SISTEMI DISTRIBUITI M"/>
        <s v="INGEGNERIA DEI SISTEMI SOFTWARE M"/>
        <s v="SISTEMI OPERATIVI M"/>
        <s v="LINGUAGGI E MODELLI COMPUTAZIONALI M"/>
        <s v="ATTIVITÀ PROGETTUALE DI SISTEMI DISTRIBUITI M"/>
        <s v="TECNOLOGIE DELLE BASI DI DATI M"/>
        <s v="RETI DI CALCOLATORI M"/>
        <s v="ATTIVITÀ PROGETTUALE DI SICUREZZA DELL'INFORMAZIONE M"/>
        <s v="SISTEMI IN TEMPO REALE M"/>
        <s v="ALGORITMI DI OTTIMIZZAZIONE M"/>
        <s v="SISTEMI INTELLIGENTI M"/>
        <s v="ATTIVITÀ PROGETTUALE DI LINGUAGGI E MODELLI COMPUTAZIONALI M"/>
        <s v="COMPUTER VISION AND IMAGE PROCESSING M"/>
        <s v="LOGICHE RICONFIGURABILI M"/>
        <s v="FONDAMENTI DI COMPUTER GRAPHICS M"/>
        <s v="ATTIVITÀ PROGETTUALE DI CALCOLATORI ELETTRONICI M"/>
        <s v="PROCESSI E TECNICHE DI DATA MINING M"/>
        <s v="ATTIVITÀ PROGETTUALE DI RICERCA OPERATIVA M"/>
        <s v="ATTIVITÀ PROGETTUALE DI FONDAMENTI DI INTELLIGENZA ARTIFICIALE M"/>
        <s v="SISTEMI DIGITALI M"/>
        <s v="METODOLOGIE DI PROGETTAZIONE HARDWARE-SOFTWARE M"/>
        <s v="ATTIVITÀ PROGETTUALE DI SISTEMI OPERATIVI M"/>
        <s v="MOBILITA' INTERNAZIONALE"/>
        <s v="ATTIVITÀ PROGETTUALE DI ALGORITMI DI OTTIMIZZAZIONE M"/>
        <s v="ARCHITETTURE E PROTOCOLLI PER RETI SPAZIALI M"/>
        <s v="ROBOTICA INDUSTRIALE M"/>
        <s v="ATTIVITÀ PROGETTUALE DI SISTEMI INTELLIGENTI M"/>
        <s v="ATTIVITÀ PROGETTUALE DI PROCESSI E TECNICHE DI DATA MINING M"/>
        <s v="PROTOCOLS AND ARCHITECTURES FOR SPACE NETWORKS M"/>
        <s v="ATTIVITÀ PROGETTUALE DI FONDAMENTI DI COMPUTER GRAPHICS M"/>
        <s v="LABORATORY OF BIOINFORMATICS  1"/>
        <s v="ATTIVITÀ PROGETTUALE DI INGEGNERIA DEI SISTEMI SOFTWARE M"/>
        <s v="ATTIVITÀ PROGETTUALE DI METODOLOGIE DI PROGETTAZIONE HARDWARE-SOFTWARE M"/>
        <s v="ATTIVITÀ PROGETTUALE DI RETI DI CALCOLATORI M"/>
        <s v="SISTEMI INFORMATIVI M"/>
        <s v="ATTIVITÀ PROGETTUALE DI MATEMATICA DISCRETA M"/>
        <s v="ATTIVITÀ PROGETTUALE DI GESTIONE DELL'INNOVAZIONE E DEI PROGETTI M"/>
        <s v="MATEMATICA DISCRETA M"/>
        <s v="ATTIVITÀ PROGETTUALE DI COMPUTER VISION AND IMAGE PROCESSING M"/>
        <s v="METODI PER LA GESTIONE DEI PROGETTI COMPLESSI M"/>
        <s v="SISTEMI DI CONTROLLO DISTRIBUITO M"/>
        <s v="CONTROLLI AUTOMATICI M"/>
        <s v="TECNOLOGIE PER LA SICUREZZA M"/>
        <s v="ATTIVITÀ PROGETTUALE DI SISTEMI IN TEMPO REALE M"/>
        <s v="ATTIVITÀ PROGETTUALE DI TECNOLOGIE DELLE BASI DI DATI M"/>
        <s v="SISTEMI E APPLICAZIONI MULTIMEDIALI"/>
        <s v="MULTIMEDIA SERVICES AND APPLICATIONS M"/>
        <s v="TEORIA DELL'INFORMAZIONE M"/>
        <s v="DIAGNOSTICA E CONTROLLO M"/>
        <s v="ATTIVITÀ PROGETTUALE DI SISTEMI INFORMATIVI M"/>
        <s v="SISTEMI INFORMATIVI E BUSINESS INTELLIGENCE (C.I.)"/>
        <s v="BUSINESS INTELLIGENCE M"/>
        <s v="OTTIMIZZAZIONE SU RETI M"/>
        <s v="LABORATORIO DI RILIEVO E POSIZIONAMENTO SATELLITARE M"/>
        <s v="LABORATORIO DI CALCOLO PARALLELO PER APPLICAZIONI ENERGETICHE E MECCANICHE AVANZATE M-B"/>
        <s v="DIRITTO DELL'INFORMATICA T"/>
        <s v="ATTIVITÀ PROGETTUALE DI DIAGNOSTICA E CONTROLLO M"/>
        <s v="RETI DI TELECOMUNICAZIONI M"/>
        <s v="COMPUTER NETWORKS M"/>
        <s v="MATEMATICA COMPUTAZIONALE"/>
        <s v="SISTEMI MIDDLEWARE"/>
        <s v="GRAFICA"/>
        <s v="ANALISI STATICA DI PROGRAMMI"/>
        <s v="ALGORITMI AVANZATI"/>
        <s v="FONDAMENTI LOGICI DELL'INFORMATICA"/>
        <s v="MODELLI E  SISTEMI CONCORRENTI"/>
        <s v="SISTEMI DI ELABORAZIONE DELL'INFORMAZIONE M"/>
        <s v="PROGRAMMAZIONE CONCORRENTE E DISTRIBUITA M"/>
        <s v="INTELLIGENZA ARTIFICIALE M"/>
        <s v="ATTIVITÀ PROGETTUALE DI APPLICAZIONI DI INTELLIGENZA ARTIFICIALE M"/>
        <s v="SISTEMI NEURALI M"/>
        <s v="MICROELETTRONICA M"/>
        <s v="ELETTRONICA DEI SISTEMI DIGITALI M"/>
        <s v="ELABORAZIONE ELETTRONICA DEI SEGNALI DIGITALI M"/>
        <s v="PROGETTO DI CIRCUITI ANALOGICI M - A"/>
        <s v="METODI NUMERICI PER L'INGEGNERIA M"/>
        <s v="ANALISI MATEMATICA M"/>
        <s v="LABORATORIO DI ELETTRONICA DEI SISTEMI DIGITALI M"/>
        <s v="CAMPI ELETTROMAGNETICI E SISTEMI D'ANTENNA M"/>
        <s v="ELABORAZIONE DEL LINGUAGGIO NATURALE"/>
      </sharedItems>
    </cacheField>
    <cacheField name="CALCOLATORI ELETTRONICI M" numFmtId="0">
      <sharedItems containsSemiMixedTypes="0" containsString="0" containsNumber="1" containsInteger="1" minValue="0" maxValue="231" count="46">
        <n v="231"/>
        <n v="144"/>
        <n v="31"/>
        <n v="224"/>
        <n v="221"/>
        <n v="62"/>
        <n v="113"/>
        <n v="92"/>
        <n v="215"/>
        <n v="165"/>
        <n v="24"/>
        <n v="130"/>
        <n v="65"/>
        <n v="196"/>
        <n v="58"/>
        <n v="66"/>
        <n v="91"/>
        <n v="30"/>
        <n v="88"/>
        <n v="83"/>
        <n v="99"/>
        <n v="7"/>
        <n v="103"/>
        <n v="42"/>
        <n v="36"/>
        <n v="20"/>
        <n v="23"/>
        <n v="19"/>
        <n v="10"/>
        <n v="47"/>
        <n v="28"/>
        <n v="4"/>
        <n v="29"/>
        <n v="1"/>
        <n v="34"/>
        <n v="15"/>
        <n v="26"/>
        <n v="14"/>
        <n v="2"/>
        <n v="17"/>
        <n v="5"/>
        <n v="3"/>
        <n v="22"/>
        <n v="11"/>
        <n v="0"/>
        <n v="6"/>
      </sharedItems>
    </cacheField>
    <cacheField name="SISTEMI MOBILI M" numFmtId="0">
      <sharedItems containsSemiMixedTypes="0" containsString="0" containsNumber="1" containsInteger="1" minValue="0" maxValue="170"/>
    </cacheField>
    <cacheField name="ATTIVITÀ PROGETTUALE DI SISTEMI DIGITALI M" numFmtId="0">
      <sharedItems containsSemiMixedTypes="0" containsString="0" containsNumber="1" containsInteger="1" minValue="0" maxValue="37"/>
    </cacheField>
    <cacheField name="FONDAMENTI DI INTELLIGENZA ARTIFICIALE M" numFmtId="0">
      <sharedItems containsSemiMixedTypes="0" containsString="0" containsNumber="1" containsInteger="1" minValue="1" maxValue="272"/>
    </cacheField>
    <cacheField name="SICUREZZA DELL'INFORMAZIONE M" numFmtId="0">
      <sharedItems containsSemiMixedTypes="0" containsString="0" containsNumber="1" containsInteger="1" minValue="0" maxValue="262"/>
    </cacheField>
    <cacheField name="ATTIVITÀ PROGETTUALE DI SISTEMI MOBILI M" numFmtId="0">
      <sharedItems containsSemiMixedTypes="0" containsString="0" containsNumber="1" containsInteger="1" minValue="0" maxValue="71"/>
    </cacheField>
    <cacheField name="SISTEMI DISTRIBUITI M" numFmtId="0">
      <sharedItems containsSemiMixedTypes="0" containsString="0" containsNumber="1" containsInteger="1" minValue="0" maxValue="138"/>
    </cacheField>
    <cacheField name="INGEGNERIA DEI SISTEMI SOFTWARE M" numFmtId="0">
      <sharedItems containsSemiMixedTypes="0" containsString="0" containsNumber="1" containsInteger="1" minValue="0" maxValue="120"/>
    </cacheField>
    <cacheField name="SISTEMI OPERATIVI M" numFmtId="0">
      <sharedItems containsSemiMixedTypes="0" containsString="0" containsNumber="1" containsInteger="1" minValue="0" maxValue="251" count="44">
        <n v="215"/>
        <n v="155"/>
        <n v="36"/>
        <n v="246"/>
        <n v="239"/>
        <n v="66"/>
        <n v="129"/>
        <n v="105"/>
        <n v="251"/>
        <n v="180"/>
        <n v="27"/>
        <n v="101"/>
        <n v="138"/>
        <n v="69"/>
        <n v="213"/>
        <n v="61"/>
        <n v="158"/>
        <n v="70"/>
        <n v="94"/>
        <n v="29"/>
        <n v="89"/>
        <n v="76"/>
        <n v="114"/>
        <n v="6"/>
        <n v="113"/>
        <n v="43"/>
        <n v="46"/>
        <n v="21"/>
        <n v="24"/>
        <n v="20"/>
        <n v="10"/>
        <n v="53"/>
        <n v="30"/>
        <n v="1"/>
        <n v="35"/>
        <n v="15"/>
        <n v="28"/>
        <n v="14"/>
        <n v="2"/>
        <n v="17"/>
        <n v="5"/>
        <n v="3"/>
        <n v="4"/>
        <n v="0"/>
      </sharedItems>
    </cacheField>
    <cacheField name="LINGUAGGI E MODELLI COMPUTAZIONALI M" numFmtId="0">
      <sharedItems containsSemiMixedTypes="0" containsString="0" containsNumber="1" containsInteger="1" minValue="0" maxValue="206"/>
    </cacheField>
    <cacheField name="ATTIVITÀ PROGETTUALE DI SISTEMI DISTRIBUITI M" numFmtId="0">
      <sharedItems containsSemiMixedTypes="0" containsString="0" containsNumber="1" containsInteger="1" minValue="0" maxValue="28"/>
    </cacheField>
    <cacheField name="TECNOLOGIE DELLE BASI DI DATI M" numFmtId="0">
      <sharedItems containsSemiMixedTypes="0" containsString="0" containsNumber="1" containsInteger="1" minValue="0" maxValue="111"/>
    </cacheField>
    <cacheField name="RETI DI CALCOLATORI M" numFmtId="0">
      <sharedItems containsSemiMixedTypes="0" containsString="0" containsNumber="1" containsInteger="1" minValue="0" maxValue="148"/>
    </cacheField>
    <cacheField name="ATTIVITÀ PROGETTUALE DI SICUREZZA DELL'INFORMAZIONE M" numFmtId="0">
      <sharedItems containsSemiMixedTypes="0" containsString="0" containsNumber="1" containsInteger="1" minValue="0" maxValue="69"/>
    </cacheField>
    <cacheField name="SISTEMI IN TEMPO REALE M" numFmtId="0">
      <sharedItems containsSemiMixedTypes="0" containsString="0" containsNumber="1" containsInteger="1" minValue="0" maxValue="239"/>
    </cacheField>
    <cacheField name="ALGORITMI DI OTTIMIZZAZIONE M" numFmtId="0">
      <sharedItems containsSemiMixedTypes="0" containsString="0" containsNumber="1" containsInteger="1" minValue="0" maxValue="71"/>
    </cacheField>
    <cacheField name="SISTEMI INTELLIGENTI M" numFmtId="0">
      <sharedItems containsSemiMixedTypes="0" containsString="0" containsNumber="1" containsInteger="1" minValue="0" maxValue="180"/>
    </cacheField>
    <cacheField name="ATTIVITÀ PROGETTUALE DI LINGUAGGI E MODELLI COMPUTAZIONALI M" numFmtId="0">
      <sharedItems containsSemiMixedTypes="0" containsString="0" containsNumber="1" containsInteger="1" minValue="0" maxValue="74"/>
    </cacheField>
    <cacheField name="COMPUTER VISION AND IMAGE PROCESSING M" numFmtId="0">
      <sharedItems containsSemiMixedTypes="0" containsString="0" containsNumber="1" containsInteger="1" minValue="0" maxValue="113"/>
    </cacheField>
    <cacheField name="LOGICHE RICONFIGURABILI M" numFmtId="0">
      <sharedItems containsSemiMixedTypes="0" containsString="0" containsNumber="1" containsInteger="1" minValue="0" maxValue="41"/>
    </cacheField>
    <cacheField name="FONDAMENTI DI COMPUTER GRAPHICS M" numFmtId="0">
      <sharedItems containsSemiMixedTypes="0" containsString="0" containsNumber="1" containsInteger="1" minValue="0" maxValue="102"/>
    </cacheField>
    <cacheField name="ATTIVITÀ PROGETTUALE DI CALCOLATORI ELETTRONICI M" numFmtId="0">
      <sharedItems containsSemiMixedTypes="0" containsString="0" containsNumber="1" containsInteger="1" minValue="0" maxValue="83"/>
    </cacheField>
    <cacheField name="PROCESSI E TECNICHE DI DATA MINING M" numFmtId="0">
      <sharedItems containsSemiMixedTypes="0" containsString="0" containsNumber="1" containsInteger="1" minValue="0" maxValue="135"/>
    </cacheField>
    <cacheField name="ATTIVITÀ PROGETTUALE DI RICERCA OPERATIVA M" numFmtId="0">
      <sharedItems containsSemiMixedTypes="0" containsString="0" containsNumber="1" containsInteger="1" minValue="0" maxValue="7"/>
    </cacheField>
    <cacheField name="ATTIVITÀ PROGETTUALE DI FONDAMENTI DI INTELLIGENZA ARTIFICIALE M" numFmtId="0">
      <sharedItems containsSemiMixedTypes="0" containsString="0" containsNumber="1" containsInteger="1" minValue="0" maxValue="120"/>
    </cacheField>
    <cacheField name="SISTEMI DIGITALI M" numFmtId="0">
      <sharedItems containsSemiMixedTypes="0" containsString="0" containsNumber="1" containsInteger="1" minValue="0" maxValue="123"/>
    </cacheField>
    <cacheField name="METODOLOGIE DI PROGETTAZIONE HARDWARE-SOFTWARE M" numFmtId="0">
      <sharedItems containsSemiMixedTypes="0" containsString="0" containsNumber="1" containsInteger="1" minValue="0" maxValue="44"/>
    </cacheField>
    <cacheField name="ATTIVITÀ PROGETTUALE DI SISTEMI OPERATIVI M" numFmtId="0">
      <sharedItems containsSemiMixedTypes="0" containsString="0" containsNumber="1" containsInteger="1" minValue="0" maxValue="46"/>
    </cacheField>
    <cacheField name="MOBILITA' INTERNAZIONALE" numFmtId="0">
      <sharedItems containsSemiMixedTypes="0" containsString="0" containsNumber="1" containsInteger="1" minValue="0" maxValue="22"/>
    </cacheField>
    <cacheField name="ATTIVITÀ PROGETTUALE DI ALGORITMI DI OTTIMIZZAZIONE M" numFmtId="0">
      <sharedItems containsSemiMixedTypes="0" containsString="0" containsNumber="1" containsInteger="1" minValue="0" maxValue="25"/>
    </cacheField>
    <cacheField name="ARCHITETTURE E PROTOCOLLI PER RETI SPAZIALI M" numFmtId="0">
      <sharedItems containsSemiMixedTypes="0" containsString="0" containsNumber="1" containsInteger="1" minValue="0" maxValue="24"/>
    </cacheField>
    <cacheField name="ROBOTICA INDUSTRIALE M" numFmtId="0">
      <sharedItems containsSemiMixedTypes="0" containsString="0" containsNumber="1" containsInteger="1" minValue="0" maxValue="10"/>
    </cacheField>
    <cacheField name="ATTIVITÀ PROGETTUALE DI SISTEMI INTELLIGENTI M" numFmtId="0">
      <sharedItems containsSemiMixedTypes="0" containsString="0" containsNumber="1" containsInteger="1" minValue="0" maxValue="57"/>
    </cacheField>
    <cacheField name="ATTIVITÀ PROGETTUALE DI PROCESSI E TECNICHE DI DATA MINING M" numFmtId="0">
      <sharedItems containsSemiMixedTypes="0" containsString="0" containsNumber="1" containsInteger="1" minValue="0" maxValue="34"/>
    </cacheField>
    <cacheField name="PROTOCOLS AND ARCHITECTURES FOR SPACE NETWORKS M" numFmtId="0">
      <sharedItems containsSemiMixedTypes="0" containsString="0" containsNumber="1" containsInteger="1" minValue="0" maxValue="9"/>
    </cacheField>
    <cacheField name="ATTIVITÀ PROGETTUALE DI FONDAMENTI DI COMPUTER GRAPHICS M" numFmtId="0">
      <sharedItems containsSemiMixedTypes="0" containsString="0" containsNumber="1" containsInteger="1" minValue="0" maxValue="33"/>
    </cacheField>
    <cacheField name="LABORATORY OF BIOINFORMATICS  1" numFmtId="0">
      <sharedItems containsSemiMixedTypes="0" containsString="0" containsNumber="1" containsInteger="1" minValue="0" maxValue="1"/>
    </cacheField>
    <cacheField name="ATTIVITÀ PROGETTUALE DI INGEGNERIA DEI SISTEMI SOFTWARE M" numFmtId="0">
      <sharedItems containsSemiMixedTypes="0" containsString="0" containsNumber="1" containsInteger="1" minValue="0" maxValue="39"/>
    </cacheField>
    <cacheField name="ATTIVITÀ PROGETTUALE DI METODOLOGIE DI PROGETTAZIONE HARDWARE-SOFTWARE M" numFmtId="0">
      <sharedItems containsSemiMixedTypes="0" containsString="0" containsNumber="1" containsInteger="1" minValue="0" maxValue="15"/>
    </cacheField>
    <cacheField name="ATTIVITÀ PROGETTUALE DI RETI DI CALCOLATORI M" numFmtId="0">
      <sharedItems containsSemiMixedTypes="0" containsString="0" containsNumber="1" containsInteger="1" minValue="0" maxValue="28"/>
    </cacheField>
    <cacheField name="SISTEMI INFORMATIVI M" numFmtId="0">
      <sharedItems containsSemiMixedTypes="0" containsString="0" containsNumber="1" containsInteger="1" minValue="0" maxValue="16"/>
    </cacheField>
    <cacheField name="ATTIVITÀ PROGETTUALE DI MATEMATICA DISCRETA M" numFmtId="0">
      <sharedItems containsSemiMixedTypes="0" containsString="0" containsNumber="1" containsInteger="1" minValue="0" maxValue="2"/>
    </cacheField>
    <cacheField name="ATTIVITÀ PROGETTUALE DI GESTIONE DELL'INNOVAZIONE E DEI PROGETTI M" numFmtId="0">
      <sharedItems containsSemiMixedTypes="0" containsString="0" containsNumber="1" containsInteger="1" minValue="0" maxValue="18"/>
    </cacheField>
    <cacheField name="MATEMATICA DISCRETA M" numFmtId="0">
      <sharedItems containsSemiMixedTypes="0" containsString="0" containsNumber="1" containsInteger="1" minValue="0" maxValue="5"/>
    </cacheField>
    <cacheField name="ATTIVITÀ PROGETTUALE DI COMPUTER VISION AND IMAGE PROCESSING M" numFmtId="0">
      <sharedItems containsSemiMixedTypes="0" containsString="0" containsNumber="1" containsInteger="1" minValue="0" maxValue="40"/>
    </cacheField>
    <cacheField name="METODI PER LA GESTIONE DEI PROGETTI COMPLESSI M" numFmtId="0">
      <sharedItems containsSemiMixedTypes="0" containsString="0" containsNumber="1" containsInteger="1" minValue="0" maxValue="5"/>
    </cacheField>
    <cacheField name="SISTEMI DI CONTROLLO DISTRIBUITO M" numFmtId="0">
      <sharedItems containsSemiMixedTypes="0" containsString="0" containsNumber="1" containsInteger="1" minValue="0" maxValue="6"/>
    </cacheField>
    <cacheField name="CONTROLLI AUTOMATICI M" numFmtId="0">
      <sharedItems containsSemiMixedTypes="0" containsString="0" containsNumber="1" containsInteger="1" minValue="0" maxValue="5"/>
    </cacheField>
    <cacheField name="TECNOLOGIE PER LA SICUREZZA M" numFmtId="0">
      <sharedItems containsSemiMixedTypes="0" containsString="0" containsNumber="1" containsInteger="1" minValue="0" maxValue="1"/>
    </cacheField>
    <cacheField name="ATTIVITÀ PROGETTUALE DI SISTEMI IN TEMPO REALE M" numFmtId="0">
      <sharedItems containsSemiMixedTypes="0" containsString="0" containsNumber="1" containsInteger="1" minValue="0" maxValue="16"/>
    </cacheField>
    <cacheField name="ATTIVITÀ PROGETTUALE DI TECNOLOGIE DELLE BASI DI DATI M" numFmtId="0">
      <sharedItems containsSemiMixedTypes="0" containsString="0" containsNumber="1" containsInteger="1" minValue="0" maxValue="23"/>
    </cacheField>
    <cacheField name="SISTEMI E APPLICAZIONI MULTIMEDIALI" numFmtId="0">
      <sharedItems containsSemiMixedTypes="0" containsString="0" containsNumber="1" containsInteger="1" minValue="0" maxValue="1"/>
    </cacheField>
    <cacheField name="MULTIMEDIA SERVICES AND APPLICATIONS M" numFmtId="0">
      <sharedItems containsSemiMixedTypes="0" containsString="0" containsNumber="1" containsInteger="1" minValue="0" maxValue="17"/>
    </cacheField>
    <cacheField name="TEORIA DELL'INFORMAZIONE M" numFmtId="0">
      <sharedItems containsSemiMixedTypes="0" containsString="0" containsNumber="1" containsInteger="1" minValue="0" maxValue="5"/>
    </cacheField>
    <cacheField name="DIAGNOSTICA E CONTROLLO M" numFmtId="0">
      <sharedItems containsSemiMixedTypes="0" containsString="0" containsNumber="1" containsInteger="1" minValue="0" maxValue="3"/>
    </cacheField>
    <cacheField name="ATTIVITÀ PROGETTUALE DI SISTEMI INFORMATIVI M" numFmtId="0">
      <sharedItems containsSemiMixedTypes="0" containsString="0" containsNumber="1" containsInteger="1" minValue="0" maxValue="3"/>
    </cacheField>
    <cacheField name="SISTEMI INFORMATIVI E BUSINESS INTELLIGENCE (C.I.)" numFmtId="0">
      <sharedItems containsSemiMixedTypes="0" containsString="0" containsNumber="1" containsInteger="1" minValue="0" maxValue="2"/>
    </cacheField>
    <cacheField name="BUSINESS INTELLIGENCE M" numFmtId="0">
      <sharedItems containsSemiMixedTypes="0" containsString="0" containsNumber="1" containsInteger="1" minValue="0" maxValue="3"/>
    </cacheField>
    <cacheField name="OTTIMIZZAZIONE SU RETI M" numFmtId="0">
      <sharedItems containsSemiMixedTypes="0" containsString="0" containsNumber="1" containsInteger="1" minValue="0" maxValue="11"/>
    </cacheField>
    <cacheField name="LABORATORIO DI RILIEVO E POSIZIONAMENTO SATELLITARE M" numFmtId="0">
      <sharedItems containsSemiMixedTypes="0" containsString="0" containsNumber="1" containsInteger="1" minValue="0" maxValue="1"/>
    </cacheField>
    <cacheField name="LABORATORIO DI CALCOLO PARALLELO PER APPLICAZIONI ENERGETICHE E MECCANICHE AVANZATE M-B" numFmtId="0">
      <sharedItems containsSemiMixedTypes="0" containsString="0" containsNumber="1" containsInteger="1" minValue="0" maxValue="1"/>
    </cacheField>
    <cacheField name="DIRITTO DELL'INFORMATICA T" numFmtId="0">
      <sharedItems containsSemiMixedTypes="0" containsString="0" containsNumber="1" containsInteger="1" minValue="0" maxValue="5"/>
    </cacheField>
    <cacheField name="ATTIVITÀ PROGETTUALE DI DIAGNOSTICA E CONTROLLO M" numFmtId="0">
      <sharedItems containsSemiMixedTypes="0" containsString="0" containsNumber="1" containsInteger="1" minValue="0" maxValue="1"/>
    </cacheField>
    <cacheField name="RETI DI TELECOMUNICAZIONI M" numFmtId="0">
      <sharedItems containsSemiMixedTypes="0" containsString="0" containsNumber="1" containsInteger="1" minValue="0" maxValue="1"/>
    </cacheField>
    <cacheField name="COMPUTER NETWORKS M" numFmtId="0">
      <sharedItems containsSemiMixedTypes="0" containsString="0" containsNumber="1" containsInteger="1" minValue="0" maxValue="1"/>
    </cacheField>
    <cacheField name="MATEMATICA COMPUTAZIONALE" numFmtId="0">
      <sharedItems containsSemiMixedTypes="0" containsString="0" containsNumber="1" containsInteger="1" minValue="0" maxValue="1"/>
    </cacheField>
    <cacheField name="SISTEMI MIDDLEWARE" numFmtId="0">
      <sharedItems containsSemiMixedTypes="0" containsString="0" containsNumber="1" containsInteger="1" minValue="0" maxValue="1"/>
    </cacheField>
    <cacheField name="GRAFICA" numFmtId="0">
      <sharedItems containsSemiMixedTypes="0" containsString="0" containsNumber="1" containsInteger="1" minValue="0" maxValue="1"/>
    </cacheField>
    <cacheField name="ANALISI STATICA DI PROGRAMMI" numFmtId="0">
      <sharedItems containsSemiMixedTypes="0" containsString="0" containsNumber="1" containsInteger="1" minValue="0" maxValue="1"/>
    </cacheField>
    <cacheField name="ALGORITMI AVANZATI" numFmtId="0">
      <sharedItems containsSemiMixedTypes="0" containsString="0" containsNumber="1" containsInteger="1" minValue="0" maxValue="1"/>
    </cacheField>
    <cacheField name="FONDAMENTI LOGICI DELL'INFORMATICA" numFmtId="0">
      <sharedItems containsSemiMixedTypes="0" containsString="0" containsNumber="1" containsInteger="1" minValue="0" maxValue="1"/>
    </cacheField>
    <cacheField name="MODELLI E  SISTEMI CONCORRENTI" numFmtId="0">
      <sharedItems containsSemiMixedTypes="0" containsString="0" containsNumber="1" containsInteger="1" minValue="0" maxValue="1"/>
    </cacheField>
    <cacheField name="SISTEMI DI ELABORAZIONE DELL'INFORMAZIONE M" numFmtId="0">
      <sharedItems containsSemiMixedTypes="0" containsString="0" containsNumber="1" containsInteger="1" minValue="0" maxValue="1"/>
    </cacheField>
    <cacheField name="PROGRAMMAZIONE CONCORRENTE E DISTRIBUITA M" numFmtId="0">
      <sharedItems containsSemiMixedTypes="0" containsString="0" containsNumber="1" containsInteger="1" minValue="0" maxValue="1"/>
    </cacheField>
    <cacheField name="INTELLIGENZA ARTIFICIALE M" numFmtId="0">
      <sharedItems containsSemiMixedTypes="0" containsString="0" containsNumber="1" containsInteger="1" minValue="0" maxValue="1"/>
    </cacheField>
    <cacheField name="ATTIVITÀ PROGETTUALE DI APPLICAZIONI DI INTELLIGENZA ARTIFICIALE M" numFmtId="0">
      <sharedItems containsSemiMixedTypes="0" containsString="0" containsNumber="1" containsInteger="1" minValue="0" maxValue="1"/>
    </cacheField>
    <cacheField name="SISTEMI NEURALI M" numFmtId="0">
      <sharedItems containsSemiMixedTypes="0" containsString="0" containsNumber="1" containsInteger="1" minValue="0" maxValue="1"/>
    </cacheField>
    <cacheField name="MICROELETTRONICA M" numFmtId="0">
      <sharedItems containsSemiMixedTypes="0" containsString="0" containsNumber="1" containsInteger="1" minValue="0" maxValue="1"/>
    </cacheField>
    <cacheField name="ELETTRONICA DEI SISTEMI DIGITALI M" numFmtId="0">
      <sharedItems containsSemiMixedTypes="0" containsString="0" containsNumber="1" containsInteger="1" minValue="0" maxValue="1"/>
    </cacheField>
    <cacheField name="ELABORAZIONE ELETTRONICA DEI SEGNALI DIGITALI M" numFmtId="0">
      <sharedItems containsSemiMixedTypes="0" containsString="0" containsNumber="1" containsInteger="1" minValue="0" maxValue="1"/>
    </cacheField>
    <cacheField name="PROGETTO DI CIRCUITI ANALOGICI M - A" numFmtId="0">
      <sharedItems containsSemiMixedTypes="0" containsString="0" containsNumber="1" containsInteger="1" minValue="0" maxValue="1"/>
    </cacheField>
    <cacheField name="METODI NUMERICI PER L'INGEGNERIA M" numFmtId="0">
      <sharedItems containsSemiMixedTypes="0" containsString="0" containsNumber="1" containsInteger="1" minValue="0" maxValue="1"/>
    </cacheField>
    <cacheField name="ANALISI MATEMATICA M" numFmtId="0">
      <sharedItems containsSemiMixedTypes="0" containsString="0" containsNumber="1" containsInteger="1" minValue="0" maxValue="1"/>
    </cacheField>
    <cacheField name="LABORATORIO DI ELETTRONICA DEI SISTEMI DIGITALI M" numFmtId="0">
      <sharedItems containsSemiMixedTypes="0" containsString="0" containsNumber="1" containsInteger="1" minValue="0" maxValue="1"/>
    </cacheField>
    <cacheField name="CAMPI ELETTROMAGNETICI E SISTEMI D'ANTENNA M" numFmtId="0">
      <sharedItems containsSemiMixedTypes="0" containsString="0" containsNumber="1" containsInteger="1" minValue="0" maxValue="1"/>
    </cacheField>
    <cacheField name="ELABORAZIONE DEL LINGUAGGIO NATURA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n v="144"/>
    <n v="31"/>
    <n v="224"/>
    <n v="221"/>
    <n v="62"/>
    <n v="113"/>
    <n v="92"/>
    <x v="0"/>
    <n v="165"/>
    <n v="24"/>
    <n v="92"/>
    <n v="130"/>
    <n v="65"/>
    <n v="196"/>
    <n v="58"/>
    <n v="144"/>
    <n v="66"/>
    <n v="91"/>
    <n v="30"/>
    <n v="88"/>
    <n v="83"/>
    <n v="99"/>
    <n v="7"/>
    <n v="103"/>
    <n v="103"/>
    <n v="42"/>
    <n v="36"/>
    <n v="20"/>
    <n v="23"/>
    <n v="19"/>
    <n v="10"/>
    <n v="47"/>
    <n v="28"/>
    <n v="4"/>
    <n v="29"/>
    <n v="1"/>
    <n v="34"/>
    <n v="15"/>
    <n v="26"/>
    <n v="14"/>
    <n v="2"/>
    <n v="17"/>
    <n v="5"/>
    <n v="30"/>
    <n v="3"/>
    <n v="5"/>
    <n v="4"/>
    <n v="1"/>
    <n v="15"/>
    <n v="22"/>
    <n v="1"/>
    <n v="11"/>
    <n v="5"/>
    <n v="3"/>
    <n v="3"/>
    <n v="0"/>
    <n v="0"/>
    <n v="6"/>
    <n v="0"/>
    <n v="0"/>
    <n v="3"/>
    <n v="1"/>
    <n v="1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</r>
  <r>
    <x v="1"/>
    <x v="1"/>
    <n v="170"/>
    <n v="23"/>
    <n v="163"/>
    <n v="158"/>
    <n v="70"/>
    <n v="113"/>
    <n v="80"/>
    <x v="1"/>
    <n v="118"/>
    <n v="24"/>
    <n v="68"/>
    <n v="109"/>
    <n v="43"/>
    <n v="142"/>
    <n v="29"/>
    <n v="94"/>
    <n v="49"/>
    <n v="57"/>
    <n v="21"/>
    <n v="57"/>
    <n v="53"/>
    <n v="71"/>
    <n v="2"/>
    <n v="57"/>
    <n v="77"/>
    <n v="29"/>
    <n v="31"/>
    <n v="9"/>
    <n v="13"/>
    <n v="12"/>
    <n v="5"/>
    <n v="24"/>
    <n v="16"/>
    <n v="3"/>
    <n v="21"/>
    <n v="0"/>
    <n v="25"/>
    <n v="10"/>
    <n v="24"/>
    <n v="6"/>
    <n v="1"/>
    <n v="8"/>
    <n v="3"/>
    <n v="17"/>
    <n v="1"/>
    <n v="3"/>
    <n v="2"/>
    <n v="1"/>
    <n v="11"/>
    <n v="13"/>
    <n v="0"/>
    <n v="11"/>
    <n v="2"/>
    <n v="2"/>
    <n v="2"/>
    <n v="0"/>
    <n v="0"/>
    <n v="2"/>
    <n v="0"/>
    <n v="0"/>
    <n v="3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2"/>
    <x v="2"/>
    <n v="23"/>
    <n v="37"/>
    <n v="37"/>
    <n v="36"/>
    <n v="8"/>
    <n v="19"/>
    <n v="14"/>
    <x v="2"/>
    <n v="23"/>
    <n v="2"/>
    <n v="8"/>
    <n v="21"/>
    <n v="11"/>
    <n v="30"/>
    <n v="7"/>
    <n v="19"/>
    <n v="8"/>
    <n v="8"/>
    <n v="5"/>
    <n v="12"/>
    <n v="12"/>
    <n v="14"/>
    <n v="1"/>
    <n v="14"/>
    <n v="36"/>
    <n v="11"/>
    <n v="8"/>
    <n v="4"/>
    <n v="0"/>
    <n v="4"/>
    <n v="5"/>
    <n v="6"/>
    <n v="1"/>
    <n v="2"/>
    <n v="5"/>
    <n v="0"/>
    <n v="2"/>
    <n v="8"/>
    <n v="1"/>
    <n v="1"/>
    <n v="0"/>
    <n v="1"/>
    <n v="0"/>
    <n v="2"/>
    <n v="3"/>
    <n v="1"/>
    <n v="0"/>
    <n v="0"/>
    <n v="1"/>
    <n v="2"/>
    <n v="0"/>
    <n v="3"/>
    <n v="2"/>
    <n v="0"/>
    <n v="0"/>
    <n v="0"/>
    <n v="0"/>
    <n v="0"/>
    <n v="1"/>
    <n v="1"/>
    <n v="2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3"/>
    <x v="3"/>
    <n v="163"/>
    <n v="37"/>
    <n v="272"/>
    <n v="257"/>
    <n v="69"/>
    <n v="133"/>
    <n v="118"/>
    <x v="3"/>
    <n v="199"/>
    <n v="27"/>
    <n v="108"/>
    <n v="145"/>
    <n v="68"/>
    <n v="232"/>
    <n v="70"/>
    <n v="176"/>
    <n v="74"/>
    <n v="108"/>
    <n v="38"/>
    <n v="98"/>
    <n v="80"/>
    <n v="131"/>
    <n v="7"/>
    <n v="120"/>
    <n v="120"/>
    <n v="43"/>
    <n v="46"/>
    <n v="21"/>
    <n v="24"/>
    <n v="22"/>
    <n v="10"/>
    <n v="56"/>
    <n v="34"/>
    <n v="9"/>
    <n v="33"/>
    <n v="1"/>
    <n v="38"/>
    <n v="15"/>
    <n v="28"/>
    <n v="16"/>
    <n v="2"/>
    <n v="18"/>
    <n v="5"/>
    <n v="36"/>
    <n v="5"/>
    <n v="6"/>
    <n v="4"/>
    <n v="1"/>
    <n v="14"/>
    <n v="23"/>
    <n v="1"/>
    <n v="16"/>
    <n v="5"/>
    <n v="3"/>
    <n v="3"/>
    <n v="2"/>
    <n v="3"/>
    <n v="10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"/>
    <x v="4"/>
    <n v="158"/>
    <n v="36"/>
    <n v="257"/>
    <n v="262"/>
    <n v="66"/>
    <n v="128"/>
    <n v="109"/>
    <x v="4"/>
    <n v="189"/>
    <n v="28"/>
    <n v="109"/>
    <n v="142"/>
    <n v="69"/>
    <n v="224"/>
    <n v="70"/>
    <n v="169"/>
    <n v="71"/>
    <n v="100"/>
    <n v="30"/>
    <n v="94"/>
    <n v="78"/>
    <n v="124"/>
    <n v="7"/>
    <n v="114"/>
    <n v="113"/>
    <n v="41"/>
    <n v="44"/>
    <n v="22"/>
    <n v="25"/>
    <n v="23"/>
    <n v="10"/>
    <n v="55"/>
    <n v="34"/>
    <n v="9"/>
    <n v="32"/>
    <n v="1"/>
    <n v="35"/>
    <n v="15"/>
    <n v="27"/>
    <n v="16"/>
    <n v="2"/>
    <n v="17"/>
    <n v="5"/>
    <n v="33"/>
    <n v="4"/>
    <n v="6"/>
    <n v="3"/>
    <n v="1"/>
    <n v="16"/>
    <n v="23"/>
    <n v="1"/>
    <n v="14"/>
    <n v="5"/>
    <n v="3"/>
    <n v="3"/>
    <n v="2"/>
    <n v="3"/>
    <n v="8"/>
    <n v="0"/>
    <n v="0"/>
    <n v="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"/>
    <x v="5"/>
    <n v="70"/>
    <n v="8"/>
    <n v="69"/>
    <n v="66"/>
    <n v="71"/>
    <n v="52"/>
    <n v="33"/>
    <x v="5"/>
    <n v="41"/>
    <n v="16"/>
    <n v="34"/>
    <n v="47"/>
    <n v="23"/>
    <n v="63"/>
    <n v="16"/>
    <n v="37"/>
    <n v="24"/>
    <n v="22"/>
    <n v="10"/>
    <n v="25"/>
    <n v="16"/>
    <n v="22"/>
    <n v="0"/>
    <n v="26"/>
    <n v="31"/>
    <n v="12"/>
    <n v="12"/>
    <n v="3"/>
    <n v="9"/>
    <n v="2"/>
    <n v="0"/>
    <n v="13"/>
    <n v="7"/>
    <n v="1"/>
    <n v="11"/>
    <n v="0"/>
    <n v="11"/>
    <n v="3"/>
    <n v="13"/>
    <n v="2"/>
    <n v="0"/>
    <n v="7"/>
    <n v="0"/>
    <n v="9"/>
    <n v="0"/>
    <n v="0"/>
    <n v="0"/>
    <n v="0"/>
    <n v="8"/>
    <n v="4"/>
    <n v="1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113"/>
    <n v="19"/>
    <n v="133"/>
    <n v="128"/>
    <n v="52"/>
    <n v="138"/>
    <n v="64"/>
    <x v="6"/>
    <n v="91"/>
    <n v="28"/>
    <n v="50"/>
    <n v="95"/>
    <n v="37"/>
    <n v="115"/>
    <n v="16"/>
    <n v="64"/>
    <n v="36"/>
    <n v="44"/>
    <n v="11"/>
    <n v="33"/>
    <n v="42"/>
    <n v="52"/>
    <n v="0"/>
    <n v="44"/>
    <n v="65"/>
    <n v="33"/>
    <n v="28"/>
    <n v="10"/>
    <n v="5"/>
    <n v="12"/>
    <n v="2"/>
    <n v="12"/>
    <n v="16"/>
    <n v="2"/>
    <n v="10"/>
    <n v="0"/>
    <n v="21"/>
    <n v="12"/>
    <n v="24"/>
    <n v="3"/>
    <n v="0"/>
    <n v="10"/>
    <n v="2"/>
    <n v="13"/>
    <n v="0"/>
    <n v="2"/>
    <n v="2"/>
    <n v="1"/>
    <n v="7"/>
    <n v="9"/>
    <n v="1"/>
    <n v="8"/>
    <n v="3"/>
    <n v="2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n v="80"/>
    <n v="14"/>
    <n v="118"/>
    <n v="109"/>
    <n v="33"/>
    <n v="64"/>
    <n v="120"/>
    <x v="7"/>
    <n v="89"/>
    <n v="17"/>
    <n v="29"/>
    <n v="67"/>
    <n v="29"/>
    <n v="93"/>
    <n v="16"/>
    <n v="78"/>
    <n v="40"/>
    <n v="55"/>
    <n v="16"/>
    <n v="49"/>
    <n v="30"/>
    <n v="57"/>
    <n v="1"/>
    <n v="48"/>
    <n v="48"/>
    <n v="20"/>
    <n v="22"/>
    <n v="5"/>
    <n v="3"/>
    <n v="4"/>
    <n v="7"/>
    <n v="20"/>
    <n v="11"/>
    <n v="5"/>
    <n v="17"/>
    <n v="1"/>
    <n v="36"/>
    <n v="4"/>
    <n v="19"/>
    <n v="6"/>
    <n v="2"/>
    <n v="7"/>
    <n v="4"/>
    <n v="20"/>
    <n v="2"/>
    <n v="2"/>
    <n v="2"/>
    <n v="1"/>
    <n v="3"/>
    <n v="7"/>
    <n v="0"/>
    <n v="8"/>
    <n v="2"/>
    <n v="1"/>
    <n v="0"/>
    <n v="2"/>
    <n v="2"/>
    <n v="5"/>
    <n v="1"/>
    <n v="1"/>
    <n v="3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</r>
  <r>
    <x v="8"/>
    <x v="8"/>
    <n v="155"/>
    <n v="36"/>
    <n v="246"/>
    <n v="239"/>
    <n v="66"/>
    <n v="129"/>
    <n v="105"/>
    <x v="8"/>
    <n v="180"/>
    <n v="27"/>
    <n v="101"/>
    <n v="138"/>
    <n v="69"/>
    <n v="213"/>
    <n v="61"/>
    <n v="158"/>
    <n v="70"/>
    <n v="94"/>
    <n v="29"/>
    <n v="89"/>
    <n v="76"/>
    <n v="114"/>
    <n v="6"/>
    <n v="105"/>
    <n v="113"/>
    <n v="43"/>
    <n v="46"/>
    <n v="21"/>
    <n v="24"/>
    <n v="20"/>
    <n v="10"/>
    <n v="53"/>
    <n v="30"/>
    <n v="6"/>
    <n v="29"/>
    <n v="1"/>
    <n v="35"/>
    <n v="15"/>
    <n v="28"/>
    <n v="14"/>
    <n v="2"/>
    <n v="17"/>
    <n v="5"/>
    <n v="35"/>
    <n v="3"/>
    <n v="5"/>
    <n v="4"/>
    <n v="1"/>
    <n v="14"/>
    <n v="20"/>
    <n v="1"/>
    <n v="14"/>
    <n v="5"/>
    <n v="3"/>
    <n v="3"/>
    <n v="0"/>
    <n v="1"/>
    <n v="5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</r>
  <r>
    <x v="9"/>
    <x v="9"/>
    <n v="118"/>
    <n v="23"/>
    <n v="199"/>
    <n v="189"/>
    <n v="41"/>
    <n v="91"/>
    <n v="89"/>
    <x v="9"/>
    <n v="206"/>
    <n v="17"/>
    <n v="71"/>
    <n v="95"/>
    <n v="43"/>
    <n v="173"/>
    <n v="54"/>
    <n v="146"/>
    <n v="74"/>
    <n v="87"/>
    <n v="32"/>
    <n v="76"/>
    <n v="62"/>
    <n v="111"/>
    <n v="5"/>
    <n v="91"/>
    <n v="83"/>
    <n v="27"/>
    <n v="32"/>
    <n v="17"/>
    <n v="19"/>
    <n v="19"/>
    <n v="7"/>
    <n v="48"/>
    <n v="29"/>
    <n v="7"/>
    <n v="27"/>
    <n v="1"/>
    <n v="28"/>
    <n v="6"/>
    <n v="13"/>
    <n v="12"/>
    <n v="2"/>
    <n v="15"/>
    <n v="4"/>
    <n v="31"/>
    <n v="5"/>
    <n v="5"/>
    <n v="3"/>
    <n v="1"/>
    <n v="14"/>
    <n v="17"/>
    <n v="0"/>
    <n v="13"/>
    <n v="4"/>
    <n v="3"/>
    <n v="1"/>
    <n v="2"/>
    <n v="3"/>
    <n v="10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1"/>
  </r>
  <r>
    <x v="10"/>
    <x v="10"/>
    <n v="24"/>
    <n v="2"/>
    <n v="27"/>
    <n v="28"/>
    <n v="16"/>
    <n v="28"/>
    <n v="17"/>
    <x v="10"/>
    <n v="17"/>
    <n v="28"/>
    <n v="13"/>
    <n v="19"/>
    <n v="7"/>
    <n v="25"/>
    <n v="5"/>
    <n v="11"/>
    <n v="7"/>
    <n v="9"/>
    <n v="0"/>
    <n v="9"/>
    <n v="6"/>
    <n v="10"/>
    <n v="0"/>
    <n v="8"/>
    <n v="10"/>
    <n v="7"/>
    <n v="4"/>
    <n v="2"/>
    <n v="0"/>
    <n v="2"/>
    <n v="1"/>
    <n v="3"/>
    <n v="5"/>
    <n v="1"/>
    <n v="2"/>
    <n v="0"/>
    <n v="7"/>
    <n v="3"/>
    <n v="6"/>
    <n v="2"/>
    <n v="0"/>
    <n v="1"/>
    <n v="1"/>
    <n v="2"/>
    <n v="0"/>
    <n v="1"/>
    <n v="1"/>
    <n v="0"/>
    <n v="2"/>
    <n v="2"/>
    <n v="1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7"/>
    <n v="68"/>
    <n v="8"/>
    <n v="108"/>
    <n v="109"/>
    <n v="34"/>
    <n v="50"/>
    <n v="29"/>
    <x v="11"/>
    <n v="71"/>
    <n v="13"/>
    <n v="111"/>
    <n v="52"/>
    <n v="41"/>
    <n v="97"/>
    <n v="36"/>
    <n v="76"/>
    <n v="20"/>
    <n v="38"/>
    <n v="14"/>
    <n v="35"/>
    <n v="27"/>
    <n v="65"/>
    <n v="4"/>
    <n v="52"/>
    <n v="36"/>
    <n v="12"/>
    <n v="13"/>
    <n v="7"/>
    <n v="13"/>
    <n v="14"/>
    <n v="4"/>
    <n v="21"/>
    <n v="23"/>
    <n v="3"/>
    <n v="8"/>
    <n v="0"/>
    <n v="6"/>
    <n v="2"/>
    <n v="5"/>
    <n v="13"/>
    <n v="0"/>
    <n v="10"/>
    <n v="3"/>
    <n v="12"/>
    <n v="1"/>
    <n v="2"/>
    <n v="3"/>
    <n v="1"/>
    <n v="9"/>
    <n v="22"/>
    <n v="1"/>
    <n v="4"/>
    <n v="3"/>
    <n v="1"/>
    <n v="3"/>
    <n v="0"/>
    <n v="0"/>
    <n v="3"/>
    <n v="0"/>
    <n v="0"/>
    <n v="1"/>
    <n v="0"/>
    <n v="1"/>
    <n v="0"/>
    <n v="0"/>
    <n v="0"/>
    <n v="0"/>
    <n v="0"/>
    <n v="0"/>
    <n v="0"/>
    <n v="0"/>
    <n v="1"/>
    <n v="1"/>
    <n v="1"/>
    <n v="1"/>
    <n v="0"/>
    <n v="1"/>
    <n v="1"/>
    <n v="1"/>
    <n v="1"/>
    <n v="1"/>
    <n v="1"/>
    <n v="1"/>
    <n v="1"/>
    <n v="0"/>
  </r>
  <r>
    <x v="12"/>
    <x v="11"/>
    <n v="109"/>
    <n v="21"/>
    <n v="145"/>
    <n v="142"/>
    <n v="47"/>
    <n v="95"/>
    <n v="67"/>
    <x v="12"/>
    <n v="95"/>
    <n v="19"/>
    <n v="52"/>
    <n v="148"/>
    <n v="45"/>
    <n v="119"/>
    <n v="31"/>
    <n v="81"/>
    <n v="44"/>
    <n v="47"/>
    <n v="14"/>
    <n v="53"/>
    <n v="45"/>
    <n v="58"/>
    <n v="3"/>
    <n v="58"/>
    <n v="64"/>
    <n v="31"/>
    <n v="29"/>
    <n v="9"/>
    <n v="15"/>
    <n v="8"/>
    <n v="2"/>
    <n v="26"/>
    <n v="21"/>
    <n v="1"/>
    <n v="22"/>
    <n v="1"/>
    <n v="23"/>
    <n v="13"/>
    <n v="28"/>
    <n v="6"/>
    <n v="2"/>
    <n v="13"/>
    <n v="4"/>
    <n v="18"/>
    <n v="0"/>
    <n v="2"/>
    <n v="2"/>
    <n v="1"/>
    <n v="10"/>
    <n v="11"/>
    <n v="0"/>
    <n v="6"/>
    <n v="2"/>
    <n v="2"/>
    <n v="1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2"/>
    <n v="43"/>
    <n v="11"/>
    <n v="68"/>
    <n v="69"/>
    <n v="23"/>
    <n v="37"/>
    <n v="29"/>
    <x v="13"/>
    <n v="43"/>
    <n v="7"/>
    <n v="41"/>
    <n v="45"/>
    <n v="69"/>
    <n v="58"/>
    <n v="16"/>
    <n v="41"/>
    <n v="17"/>
    <n v="21"/>
    <n v="2"/>
    <n v="28"/>
    <n v="21"/>
    <n v="23"/>
    <n v="1"/>
    <n v="28"/>
    <n v="37"/>
    <n v="13"/>
    <n v="15"/>
    <n v="7"/>
    <n v="11"/>
    <n v="5"/>
    <n v="3"/>
    <n v="12"/>
    <n v="5"/>
    <n v="1"/>
    <n v="8"/>
    <n v="1"/>
    <n v="5"/>
    <n v="4"/>
    <n v="6"/>
    <n v="6"/>
    <n v="2"/>
    <n v="7"/>
    <n v="3"/>
    <n v="3"/>
    <n v="0"/>
    <n v="2"/>
    <n v="1"/>
    <n v="1"/>
    <n v="6"/>
    <n v="4"/>
    <n v="1"/>
    <n v="2"/>
    <n v="3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1"/>
    <n v="1"/>
    <n v="1"/>
    <n v="1"/>
    <n v="1"/>
    <n v="1"/>
    <n v="1"/>
    <n v="1"/>
    <n v="0"/>
  </r>
  <r>
    <x v="14"/>
    <x v="13"/>
    <n v="142"/>
    <n v="30"/>
    <n v="232"/>
    <n v="224"/>
    <n v="63"/>
    <n v="115"/>
    <n v="93"/>
    <x v="14"/>
    <n v="173"/>
    <n v="25"/>
    <n v="97"/>
    <n v="119"/>
    <n v="58"/>
    <n v="239"/>
    <n v="68"/>
    <n v="156"/>
    <n v="67"/>
    <n v="100"/>
    <n v="36"/>
    <n v="84"/>
    <n v="70"/>
    <n v="119"/>
    <n v="7"/>
    <n v="106"/>
    <n v="107"/>
    <n v="36"/>
    <n v="45"/>
    <n v="19"/>
    <n v="24"/>
    <n v="24"/>
    <n v="8"/>
    <n v="53"/>
    <n v="33"/>
    <n v="8"/>
    <n v="25"/>
    <n v="1"/>
    <n v="30"/>
    <n v="14"/>
    <n v="19"/>
    <n v="13"/>
    <n v="2"/>
    <n v="17"/>
    <n v="5"/>
    <n v="35"/>
    <n v="5"/>
    <n v="6"/>
    <n v="4"/>
    <n v="1"/>
    <n v="16"/>
    <n v="19"/>
    <n v="1"/>
    <n v="15"/>
    <n v="4"/>
    <n v="3"/>
    <n v="2"/>
    <n v="2"/>
    <n v="3"/>
    <n v="11"/>
    <n v="1"/>
    <n v="1"/>
    <n v="5"/>
    <n v="1"/>
    <n v="0"/>
    <n v="1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1"/>
    <n v="0"/>
  </r>
  <r>
    <x v="15"/>
    <x v="14"/>
    <n v="29"/>
    <n v="7"/>
    <n v="70"/>
    <n v="70"/>
    <n v="16"/>
    <n v="16"/>
    <n v="16"/>
    <x v="15"/>
    <n v="54"/>
    <n v="5"/>
    <n v="36"/>
    <n v="31"/>
    <n v="16"/>
    <n v="68"/>
    <n v="71"/>
    <n v="57"/>
    <n v="17"/>
    <n v="22"/>
    <n v="16"/>
    <n v="23"/>
    <n v="16"/>
    <n v="41"/>
    <n v="5"/>
    <n v="32"/>
    <n v="29"/>
    <n v="9"/>
    <n v="12"/>
    <n v="3"/>
    <n v="25"/>
    <n v="9"/>
    <n v="3"/>
    <n v="25"/>
    <n v="8"/>
    <n v="5"/>
    <n v="6"/>
    <n v="0"/>
    <n v="2"/>
    <n v="3"/>
    <n v="3"/>
    <n v="1"/>
    <n v="0"/>
    <n v="7"/>
    <n v="1"/>
    <n v="6"/>
    <n v="3"/>
    <n v="4"/>
    <n v="1"/>
    <n v="0"/>
    <n v="9"/>
    <n v="7"/>
    <n v="0"/>
    <n v="3"/>
    <n v="1"/>
    <n v="1"/>
    <n v="0"/>
    <n v="0"/>
    <n v="1"/>
    <n v="5"/>
    <n v="0"/>
    <n v="0"/>
    <n v="3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16"/>
    <x v="1"/>
    <n v="94"/>
    <n v="19"/>
    <n v="176"/>
    <n v="169"/>
    <n v="37"/>
    <n v="64"/>
    <n v="78"/>
    <x v="16"/>
    <n v="146"/>
    <n v="11"/>
    <n v="76"/>
    <n v="81"/>
    <n v="41"/>
    <n v="156"/>
    <n v="57"/>
    <n v="180"/>
    <n v="45"/>
    <n v="77"/>
    <n v="29"/>
    <n v="70"/>
    <n v="50"/>
    <n v="102"/>
    <n v="5"/>
    <n v="92"/>
    <n v="70"/>
    <n v="16"/>
    <n v="26"/>
    <n v="10"/>
    <n v="21"/>
    <n v="18"/>
    <n v="9"/>
    <n v="57"/>
    <n v="24"/>
    <n v="7"/>
    <n v="22"/>
    <n v="0"/>
    <n v="20"/>
    <n v="2"/>
    <n v="12"/>
    <n v="8"/>
    <n v="2"/>
    <n v="12"/>
    <n v="3"/>
    <n v="29"/>
    <n v="5"/>
    <n v="4"/>
    <n v="2"/>
    <n v="0"/>
    <n v="11"/>
    <n v="10"/>
    <n v="0"/>
    <n v="10"/>
    <n v="2"/>
    <n v="1"/>
    <n v="0"/>
    <n v="0"/>
    <n v="1"/>
    <n v="8"/>
    <n v="1"/>
    <n v="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7"/>
    <x v="15"/>
    <n v="49"/>
    <n v="8"/>
    <n v="74"/>
    <n v="71"/>
    <n v="24"/>
    <n v="36"/>
    <n v="40"/>
    <x v="17"/>
    <n v="74"/>
    <n v="7"/>
    <n v="20"/>
    <n v="44"/>
    <n v="17"/>
    <n v="67"/>
    <n v="17"/>
    <n v="45"/>
    <n v="74"/>
    <n v="31"/>
    <n v="4"/>
    <n v="26"/>
    <n v="24"/>
    <n v="34"/>
    <n v="1"/>
    <n v="33"/>
    <n v="28"/>
    <n v="12"/>
    <n v="13"/>
    <n v="7"/>
    <n v="7"/>
    <n v="3"/>
    <n v="1"/>
    <n v="16"/>
    <n v="14"/>
    <n v="1"/>
    <n v="15"/>
    <n v="1"/>
    <n v="19"/>
    <n v="4"/>
    <n v="6"/>
    <n v="4"/>
    <n v="1"/>
    <n v="10"/>
    <n v="2"/>
    <n v="11"/>
    <n v="0"/>
    <n v="2"/>
    <n v="1"/>
    <n v="1"/>
    <n v="9"/>
    <n v="6"/>
    <n v="0"/>
    <n v="0"/>
    <n v="1"/>
    <n v="0"/>
    <n v="1"/>
    <n v="2"/>
    <n v="2"/>
    <n v="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n v="57"/>
    <n v="8"/>
    <n v="108"/>
    <n v="100"/>
    <n v="22"/>
    <n v="44"/>
    <n v="55"/>
    <x v="18"/>
    <n v="87"/>
    <n v="9"/>
    <n v="38"/>
    <n v="47"/>
    <n v="21"/>
    <n v="100"/>
    <n v="22"/>
    <n v="77"/>
    <n v="31"/>
    <n v="113"/>
    <n v="27"/>
    <n v="54"/>
    <n v="40"/>
    <n v="52"/>
    <n v="1"/>
    <n v="57"/>
    <n v="47"/>
    <n v="15"/>
    <n v="14"/>
    <n v="9"/>
    <n v="5"/>
    <n v="13"/>
    <n v="4"/>
    <n v="29"/>
    <n v="14"/>
    <n v="4"/>
    <n v="17"/>
    <n v="0"/>
    <n v="21"/>
    <n v="5"/>
    <n v="5"/>
    <n v="4"/>
    <n v="0"/>
    <n v="6"/>
    <n v="1"/>
    <n v="40"/>
    <n v="0"/>
    <n v="2"/>
    <n v="2"/>
    <n v="0"/>
    <n v="4"/>
    <n v="6"/>
    <n v="1"/>
    <n v="9"/>
    <n v="2"/>
    <n v="2"/>
    <n v="0"/>
    <n v="0"/>
    <n v="0"/>
    <n v="5"/>
    <n v="0"/>
    <n v="0"/>
    <n v="2"/>
    <n v="1"/>
    <n v="0"/>
    <n v="0"/>
    <n v="1"/>
    <n v="1"/>
    <n v="1"/>
    <n v="1"/>
    <n v="1"/>
    <n v="1"/>
    <n v="1"/>
    <n v="0"/>
    <n v="0"/>
    <n v="0"/>
    <n v="0"/>
    <n v="1"/>
    <n v="0"/>
    <n v="0"/>
    <n v="0"/>
    <n v="0"/>
    <n v="0"/>
    <n v="0"/>
    <n v="0"/>
    <n v="0"/>
    <n v="0"/>
  </r>
  <r>
    <x v="19"/>
    <x v="17"/>
    <n v="21"/>
    <n v="5"/>
    <n v="38"/>
    <n v="30"/>
    <n v="10"/>
    <n v="11"/>
    <n v="16"/>
    <x v="19"/>
    <n v="32"/>
    <n v="0"/>
    <n v="14"/>
    <n v="14"/>
    <n v="2"/>
    <n v="36"/>
    <n v="16"/>
    <n v="29"/>
    <n v="4"/>
    <n v="27"/>
    <n v="41"/>
    <n v="19"/>
    <n v="15"/>
    <n v="25"/>
    <n v="1"/>
    <n v="25"/>
    <n v="17"/>
    <n v="4"/>
    <n v="5"/>
    <n v="0"/>
    <n v="5"/>
    <n v="2"/>
    <n v="1"/>
    <n v="11"/>
    <n v="2"/>
    <n v="5"/>
    <n v="2"/>
    <n v="0"/>
    <n v="4"/>
    <n v="0"/>
    <n v="1"/>
    <n v="0"/>
    <n v="0"/>
    <n v="3"/>
    <n v="0"/>
    <n v="14"/>
    <n v="4"/>
    <n v="1"/>
    <n v="0"/>
    <n v="0"/>
    <n v="3"/>
    <n v="2"/>
    <n v="0"/>
    <n v="5"/>
    <n v="0"/>
    <n v="0"/>
    <n v="0"/>
    <n v="0"/>
    <n v="0"/>
    <n v="3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n v="57"/>
    <n v="12"/>
    <n v="98"/>
    <n v="94"/>
    <n v="25"/>
    <n v="33"/>
    <n v="49"/>
    <x v="20"/>
    <n v="76"/>
    <n v="9"/>
    <n v="35"/>
    <n v="53"/>
    <n v="28"/>
    <n v="84"/>
    <n v="23"/>
    <n v="70"/>
    <n v="26"/>
    <n v="54"/>
    <n v="19"/>
    <n v="102"/>
    <n v="35"/>
    <n v="36"/>
    <n v="0"/>
    <n v="47"/>
    <n v="49"/>
    <n v="20"/>
    <n v="16"/>
    <n v="11"/>
    <n v="9"/>
    <n v="9"/>
    <n v="5"/>
    <n v="20"/>
    <n v="8"/>
    <n v="3"/>
    <n v="33"/>
    <n v="1"/>
    <n v="17"/>
    <n v="3"/>
    <n v="11"/>
    <n v="4"/>
    <n v="2"/>
    <n v="4"/>
    <n v="3"/>
    <n v="23"/>
    <n v="1"/>
    <n v="3"/>
    <n v="1"/>
    <n v="0"/>
    <n v="4"/>
    <n v="6"/>
    <n v="0"/>
    <n v="12"/>
    <n v="2"/>
    <n v="2"/>
    <n v="0"/>
    <n v="0"/>
    <n v="0"/>
    <n v="4"/>
    <n v="1"/>
    <n v="1"/>
    <n v="2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1"/>
  </r>
  <r>
    <x v="21"/>
    <x v="19"/>
    <n v="53"/>
    <n v="12"/>
    <n v="80"/>
    <n v="78"/>
    <n v="16"/>
    <n v="42"/>
    <n v="30"/>
    <x v="21"/>
    <n v="62"/>
    <n v="6"/>
    <n v="27"/>
    <n v="45"/>
    <n v="21"/>
    <n v="70"/>
    <n v="16"/>
    <n v="50"/>
    <n v="24"/>
    <n v="40"/>
    <n v="15"/>
    <n v="35"/>
    <n v="83"/>
    <n v="34"/>
    <n v="2"/>
    <n v="33"/>
    <n v="39"/>
    <n v="17"/>
    <n v="6"/>
    <n v="6"/>
    <n v="3"/>
    <n v="9"/>
    <n v="4"/>
    <n v="14"/>
    <n v="13"/>
    <n v="1"/>
    <n v="9"/>
    <n v="0"/>
    <n v="10"/>
    <n v="3"/>
    <n v="11"/>
    <n v="5"/>
    <n v="1"/>
    <n v="8"/>
    <n v="2"/>
    <n v="11"/>
    <n v="0"/>
    <n v="1"/>
    <n v="2"/>
    <n v="0"/>
    <n v="3"/>
    <n v="2"/>
    <n v="1"/>
    <n v="5"/>
    <n v="1"/>
    <n v="1"/>
    <n v="3"/>
    <n v="0"/>
    <n v="0"/>
    <n v="3"/>
    <n v="0"/>
    <n v="0"/>
    <n v="1"/>
    <n v="1"/>
    <n v="1"/>
    <n v="0"/>
    <n v="0"/>
    <n v="0"/>
    <n v="0"/>
    <n v="0"/>
    <n v="0"/>
    <n v="0"/>
    <n v="0"/>
    <n v="1"/>
    <n v="1"/>
    <n v="1"/>
    <n v="1"/>
    <n v="0"/>
    <n v="1"/>
    <n v="1"/>
    <n v="1"/>
    <n v="1"/>
    <n v="1"/>
    <n v="1"/>
    <n v="1"/>
    <n v="1"/>
    <n v="1"/>
  </r>
  <r>
    <x v="22"/>
    <x v="20"/>
    <n v="71"/>
    <n v="14"/>
    <n v="131"/>
    <n v="124"/>
    <n v="22"/>
    <n v="52"/>
    <n v="57"/>
    <x v="22"/>
    <n v="111"/>
    <n v="10"/>
    <n v="65"/>
    <n v="58"/>
    <n v="23"/>
    <n v="119"/>
    <n v="41"/>
    <n v="102"/>
    <n v="34"/>
    <n v="52"/>
    <n v="25"/>
    <n v="36"/>
    <n v="34"/>
    <n v="135"/>
    <n v="2"/>
    <n v="63"/>
    <n v="46"/>
    <n v="12"/>
    <n v="17"/>
    <n v="10"/>
    <n v="10"/>
    <n v="16"/>
    <n v="7"/>
    <n v="32"/>
    <n v="34"/>
    <n v="7"/>
    <n v="8"/>
    <n v="1"/>
    <n v="14"/>
    <n v="1"/>
    <n v="8"/>
    <n v="12"/>
    <n v="0"/>
    <n v="8"/>
    <n v="2"/>
    <n v="16"/>
    <n v="4"/>
    <n v="3"/>
    <n v="2"/>
    <n v="0"/>
    <n v="10"/>
    <n v="17"/>
    <n v="0"/>
    <n v="8"/>
    <n v="2"/>
    <n v="1"/>
    <n v="3"/>
    <n v="2"/>
    <n v="3"/>
    <n v="9"/>
    <n v="1"/>
    <n v="1"/>
    <n v="3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</r>
  <r>
    <x v="23"/>
    <x v="21"/>
    <n v="2"/>
    <n v="1"/>
    <n v="7"/>
    <n v="7"/>
    <n v="0"/>
    <n v="0"/>
    <n v="1"/>
    <x v="23"/>
    <n v="5"/>
    <n v="0"/>
    <n v="4"/>
    <n v="3"/>
    <n v="1"/>
    <n v="7"/>
    <n v="5"/>
    <n v="5"/>
    <n v="1"/>
    <n v="1"/>
    <n v="1"/>
    <n v="0"/>
    <n v="2"/>
    <n v="2"/>
    <n v="7"/>
    <n v="4"/>
    <n v="1"/>
    <n v="0"/>
    <n v="1"/>
    <n v="0"/>
    <n v="3"/>
    <n v="0"/>
    <n v="1"/>
    <n v="3"/>
    <n v="1"/>
    <n v="0"/>
    <n v="0"/>
    <n v="0"/>
    <n v="1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2"/>
    <n v="57"/>
    <n v="14"/>
    <n v="120"/>
    <n v="114"/>
    <n v="26"/>
    <n v="44"/>
    <n v="48"/>
    <x v="7"/>
    <n v="91"/>
    <n v="8"/>
    <n v="52"/>
    <n v="58"/>
    <n v="28"/>
    <n v="106"/>
    <n v="32"/>
    <n v="92"/>
    <n v="33"/>
    <n v="57"/>
    <n v="25"/>
    <n v="47"/>
    <n v="33"/>
    <n v="63"/>
    <n v="4"/>
    <n v="120"/>
    <n v="49"/>
    <n v="13"/>
    <n v="14"/>
    <n v="11"/>
    <n v="10"/>
    <n v="5"/>
    <n v="5"/>
    <n v="34"/>
    <n v="20"/>
    <n v="6"/>
    <n v="14"/>
    <n v="0"/>
    <n v="12"/>
    <n v="4"/>
    <n v="6"/>
    <n v="5"/>
    <n v="2"/>
    <n v="10"/>
    <n v="2"/>
    <n v="21"/>
    <n v="4"/>
    <n v="5"/>
    <n v="1"/>
    <n v="0"/>
    <n v="7"/>
    <n v="9"/>
    <n v="0"/>
    <n v="6"/>
    <n v="2"/>
    <n v="1"/>
    <n v="1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25"/>
    <x v="22"/>
    <n v="77"/>
    <n v="36"/>
    <n v="120"/>
    <n v="113"/>
    <n v="31"/>
    <n v="65"/>
    <n v="48"/>
    <x v="24"/>
    <n v="83"/>
    <n v="10"/>
    <n v="36"/>
    <n v="64"/>
    <n v="37"/>
    <n v="107"/>
    <n v="29"/>
    <n v="70"/>
    <n v="28"/>
    <n v="47"/>
    <n v="17"/>
    <n v="49"/>
    <n v="39"/>
    <n v="46"/>
    <n v="1"/>
    <n v="49"/>
    <n v="123"/>
    <n v="28"/>
    <n v="29"/>
    <n v="13"/>
    <n v="13"/>
    <n v="10"/>
    <n v="7"/>
    <n v="24"/>
    <n v="5"/>
    <n v="5"/>
    <n v="18"/>
    <n v="1"/>
    <n v="12"/>
    <n v="12"/>
    <n v="12"/>
    <n v="9"/>
    <n v="2"/>
    <n v="7"/>
    <n v="5"/>
    <n v="17"/>
    <n v="3"/>
    <n v="4"/>
    <n v="4"/>
    <n v="1"/>
    <n v="6"/>
    <n v="9"/>
    <n v="1"/>
    <n v="8"/>
    <n v="5"/>
    <n v="1"/>
    <n v="3"/>
    <n v="0"/>
    <n v="0"/>
    <n v="4"/>
    <n v="1"/>
    <n v="1"/>
    <n v="3"/>
    <n v="1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26"/>
    <x v="23"/>
    <n v="29"/>
    <n v="11"/>
    <n v="43"/>
    <n v="41"/>
    <n v="12"/>
    <n v="33"/>
    <n v="20"/>
    <x v="25"/>
    <n v="27"/>
    <n v="7"/>
    <n v="12"/>
    <n v="31"/>
    <n v="13"/>
    <n v="36"/>
    <n v="9"/>
    <n v="16"/>
    <n v="12"/>
    <n v="15"/>
    <n v="4"/>
    <n v="20"/>
    <n v="17"/>
    <n v="12"/>
    <n v="0"/>
    <n v="13"/>
    <n v="28"/>
    <n v="44"/>
    <n v="11"/>
    <n v="6"/>
    <n v="3"/>
    <n v="2"/>
    <n v="2"/>
    <n v="0"/>
    <n v="3"/>
    <n v="0"/>
    <n v="3"/>
    <n v="0"/>
    <n v="8"/>
    <n v="15"/>
    <n v="11"/>
    <n v="1"/>
    <n v="0"/>
    <n v="2"/>
    <n v="1"/>
    <n v="6"/>
    <n v="1"/>
    <n v="2"/>
    <n v="1"/>
    <n v="0"/>
    <n v="1"/>
    <n v="1"/>
    <n v="0"/>
    <n v="4"/>
    <n v="1"/>
    <n v="1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27"/>
    <x v="24"/>
    <n v="31"/>
    <n v="8"/>
    <n v="46"/>
    <n v="44"/>
    <n v="12"/>
    <n v="28"/>
    <n v="22"/>
    <x v="26"/>
    <n v="32"/>
    <n v="4"/>
    <n v="13"/>
    <n v="29"/>
    <n v="15"/>
    <n v="45"/>
    <n v="12"/>
    <n v="26"/>
    <n v="13"/>
    <n v="14"/>
    <n v="5"/>
    <n v="16"/>
    <n v="6"/>
    <n v="17"/>
    <n v="1"/>
    <n v="14"/>
    <n v="29"/>
    <n v="11"/>
    <n v="46"/>
    <n v="2"/>
    <n v="8"/>
    <n v="2"/>
    <n v="3"/>
    <n v="10"/>
    <n v="3"/>
    <n v="2"/>
    <n v="5"/>
    <n v="0"/>
    <n v="7"/>
    <n v="4"/>
    <n v="6"/>
    <n v="4"/>
    <n v="2"/>
    <n v="6"/>
    <n v="4"/>
    <n v="6"/>
    <n v="1"/>
    <n v="1"/>
    <n v="2"/>
    <n v="1"/>
    <n v="4"/>
    <n v="6"/>
    <n v="0"/>
    <n v="2"/>
    <n v="1"/>
    <n v="2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5"/>
    <n v="9"/>
    <n v="4"/>
    <n v="21"/>
    <n v="22"/>
    <n v="3"/>
    <n v="10"/>
    <n v="5"/>
    <x v="27"/>
    <n v="17"/>
    <n v="2"/>
    <n v="7"/>
    <n v="9"/>
    <n v="7"/>
    <n v="19"/>
    <n v="3"/>
    <n v="10"/>
    <n v="7"/>
    <n v="9"/>
    <n v="0"/>
    <n v="11"/>
    <n v="6"/>
    <n v="10"/>
    <n v="0"/>
    <n v="11"/>
    <n v="13"/>
    <n v="6"/>
    <n v="2"/>
    <n v="22"/>
    <n v="0"/>
    <n v="2"/>
    <n v="0"/>
    <n v="5"/>
    <n v="2"/>
    <n v="0"/>
    <n v="2"/>
    <n v="1"/>
    <n v="3"/>
    <n v="1"/>
    <n v="4"/>
    <n v="0"/>
    <n v="0"/>
    <n v="1"/>
    <n v="0"/>
    <n v="2"/>
    <n v="0"/>
    <n v="1"/>
    <n v="0"/>
    <n v="0"/>
    <n v="1"/>
    <n v="1"/>
    <n v="0"/>
    <n v="1"/>
    <n v="2"/>
    <n v="1"/>
    <n v="0"/>
    <n v="0"/>
    <n v="0"/>
    <n v="2"/>
    <n v="0"/>
    <n v="0"/>
    <n v="1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29"/>
    <x v="26"/>
    <n v="13"/>
    <n v="0"/>
    <n v="24"/>
    <n v="25"/>
    <n v="9"/>
    <n v="5"/>
    <n v="3"/>
    <x v="28"/>
    <n v="19"/>
    <n v="0"/>
    <n v="13"/>
    <n v="15"/>
    <n v="11"/>
    <n v="24"/>
    <n v="25"/>
    <n v="21"/>
    <n v="7"/>
    <n v="5"/>
    <n v="5"/>
    <n v="9"/>
    <n v="3"/>
    <n v="10"/>
    <n v="3"/>
    <n v="10"/>
    <n v="13"/>
    <n v="3"/>
    <n v="8"/>
    <n v="0"/>
    <n v="25"/>
    <n v="3"/>
    <n v="1"/>
    <n v="14"/>
    <n v="3"/>
    <n v="0"/>
    <n v="4"/>
    <n v="0"/>
    <n v="0"/>
    <n v="2"/>
    <n v="1"/>
    <n v="0"/>
    <n v="0"/>
    <n v="6"/>
    <n v="0"/>
    <n v="1"/>
    <n v="0"/>
    <n v="1"/>
    <n v="0"/>
    <n v="0"/>
    <n v="7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7"/>
    <n v="12"/>
    <n v="4"/>
    <n v="22"/>
    <n v="23"/>
    <n v="2"/>
    <n v="12"/>
    <n v="4"/>
    <x v="29"/>
    <n v="19"/>
    <n v="2"/>
    <n v="14"/>
    <n v="8"/>
    <n v="5"/>
    <n v="24"/>
    <n v="9"/>
    <n v="18"/>
    <n v="3"/>
    <n v="13"/>
    <n v="2"/>
    <n v="9"/>
    <n v="9"/>
    <n v="16"/>
    <n v="0"/>
    <n v="5"/>
    <n v="10"/>
    <n v="2"/>
    <n v="2"/>
    <n v="2"/>
    <n v="3"/>
    <n v="24"/>
    <n v="1"/>
    <n v="4"/>
    <n v="4"/>
    <n v="0"/>
    <n v="1"/>
    <n v="0"/>
    <n v="0"/>
    <n v="0"/>
    <n v="0"/>
    <n v="1"/>
    <n v="0"/>
    <n v="2"/>
    <n v="0"/>
    <n v="0"/>
    <n v="1"/>
    <n v="0"/>
    <n v="0"/>
    <n v="0"/>
    <n v="2"/>
    <n v="3"/>
    <n v="0"/>
    <n v="6"/>
    <n v="1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8"/>
    <n v="5"/>
    <n v="5"/>
    <n v="10"/>
    <n v="10"/>
    <n v="0"/>
    <n v="2"/>
    <n v="7"/>
    <x v="30"/>
    <n v="7"/>
    <n v="1"/>
    <n v="4"/>
    <n v="2"/>
    <n v="3"/>
    <n v="8"/>
    <n v="3"/>
    <n v="9"/>
    <n v="1"/>
    <n v="4"/>
    <n v="1"/>
    <n v="5"/>
    <n v="4"/>
    <n v="7"/>
    <n v="1"/>
    <n v="5"/>
    <n v="7"/>
    <n v="2"/>
    <n v="3"/>
    <n v="0"/>
    <n v="1"/>
    <n v="1"/>
    <n v="10"/>
    <n v="4"/>
    <n v="2"/>
    <n v="1"/>
    <n v="0"/>
    <n v="0"/>
    <n v="1"/>
    <n v="0"/>
    <n v="0"/>
    <n v="1"/>
    <n v="0"/>
    <n v="0"/>
    <n v="1"/>
    <n v="1"/>
    <n v="0"/>
    <n v="1"/>
    <n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9"/>
    <n v="24"/>
    <n v="6"/>
    <n v="56"/>
    <n v="55"/>
    <n v="13"/>
    <n v="12"/>
    <n v="20"/>
    <x v="31"/>
    <n v="48"/>
    <n v="3"/>
    <n v="21"/>
    <n v="26"/>
    <n v="12"/>
    <n v="53"/>
    <n v="25"/>
    <n v="57"/>
    <n v="16"/>
    <n v="29"/>
    <n v="11"/>
    <n v="20"/>
    <n v="14"/>
    <n v="32"/>
    <n v="3"/>
    <n v="34"/>
    <n v="24"/>
    <n v="0"/>
    <n v="10"/>
    <n v="5"/>
    <n v="14"/>
    <n v="4"/>
    <n v="4"/>
    <n v="57"/>
    <n v="10"/>
    <n v="3"/>
    <n v="9"/>
    <n v="0"/>
    <n v="8"/>
    <n v="0"/>
    <n v="2"/>
    <n v="1"/>
    <n v="1"/>
    <n v="8"/>
    <n v="1"/>
    <n v="14"/>
    <n v="1"/>
    <n v="1"/>
    <n v="0"/>
    <n v="0"/>
    <n v="8"/>
    <n v="2"/>
    <n v="0"/>
    <n v="3"/>
    <n v="0"/>
    <n v="0"/>
    <n v="0"/>
    <n v="0"/>
    <n v="1"/>
    <n v="4"/>
    <n v="0"/>
    <n v="0"/>
    <n v="3"/>
    <n v="0"/>
    <n v="0"/>
    <n v="0"/>
    <n v="1"/>
    <n v="1"/>
    <n v="1"/>
    <n v="1"/>
    <n v="1"/>
    <n v="1"/>
    <n v="1"/>
    <n v="0"/>
    <n v="0"/>
    <n v="0"/>
    <n v="0"/>
    <n v="1"/>
    <n v="0"/>
    <n v="0"/>
    <n v="0"/>
    <n v="0"/>
    <n v="0"/>
    <n v="0"/>
    <n v="0"/>
    <n v="0"/>
    <n v="0"/>
  </r>
  <r>
    <x v="33"/>
    <x v="30"/>
    <n v="16"/>
    <n v="1"/>
    <n v="34"/>
    <n v="34"/>
    <n v="7"/>
    <n v="16"/>
    <n v="11"/>
    <x v="32"/>
    <n v="29"/>
    <n v="5"/>
    <n v="23"/>
    <n v="21"/>
    <n v="5"/>
    <n v="33"/>
    <n v="8"/>
    <n v="24"/>
    <n v="14"/>
    <n v="14"/>
    <n v="2"/>
    <n v="8"/>
    <n v="13"/>
    <n v="34"/>
    <n v="1"/>
    <n v="20"/>
    <n v="5"/>
    <n v="3"/>
    <n v="3"/>
    <n v="2"/>
    <n v="3"/>
    <n v="4"/>
    <n v="2"/>
    <n v="10"/>
    <n v="34"/>
    <n v="0"/>
    <n v="3"/>
    <n v="0"/>
    <n v="5"/>
    <n v="0"/>
    <n v="1"/>
    <n v="3"/>
    <n v="0"/>
    <n v="5"/>
    <n v="1"/>
    <n v="4"/>
    <n v="0"/>
    <n v="0"/>
    <n v="1"/>
    <n v="0"/>
    <n v="3"/>
    <n v="5"/>
    <n v="0"/>
    <n v="1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31"/>
    <n v="3"/>
    <n v="2"/>
    <n v="9"/>
    <n v="9"/>
    <n v="1"/>
    <n v="2"/>
    <n v="5"/>
    <x v="23"/>
    <n v="7"/>
    <n v="1"/>
    <n v="3"/>
    <n v="1"/>
    <n v="1"/>
    <n v="8"/>
    <n v="5"/>
    <n v="7"/>
    <n v="1"/>
    <n v="4"/>
    <n v="5"/>
    <n v="3"/>
    <n v="1"/>
    <n v="7"/>
    <n v="0"/>
    <n v="6"/>
    <n v="5"/>
    <n v="0"/>
    <n v="2"/>
    <n v="0"/>
    <n v="0"/>
    <n v="0"/>
    <n v="1"/>
    <n v="3"/>
    <n v="0"/>
    <n v="9"/>
    <n v="0"/>
    <n v="0"/>
    <n v="0"/>
    <n v="0"/>
    <n v="0"/>
    <n v="0"/>
    <n v="0"/>
    <n v="0"/>
    <n v="0"/>
    <n v="2"/>
    <n v="2"/>
    <n v="1"/>
    <n v="0"/>
    <n v="0"/>
    <n v="0"/>
    <n v="1"/>
    <n v="0"/>
    <n v="0"/>
    <n v="0"/>
    <n v="0"/>
    <n v="0"/>
    <n v="0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32"/>
    <n v="21"/>
    <n v="5"/>
    <n v="33"/>
    <n v="32"/>
    <n v="11"/>
    <n v="10"/>
    <n v="17"/>
    <x v="19"/>
    <n v="27"/>
    <n v="2"/>
    <n v="8"/>
    <n v="22"/>
    <n v="8"/>
    <n v="25"/>
    <n v="6"/>
    <n v="22"/>
    <n v="15"/>
    <n v="17"/>
    <n v="2"/>
    <n v="33"/>
    <n v="9"/>
    <n v="8"/>
    <n v="0"/>
    <n v="14"/>
    <n v="18"/>
    <n v="3"/>
    <n v="5"/>
    <n v="2"/>
    <n v="4"/>
    <n v="1"/>
    <n v="0"/>
    <n v="9"/>
    <n v="3"/>
    <n v="0"/>
    <n v="33"/>
    <n v="1"/>
    <n v="8"/>
    <n v="1"/>
    <n v="5"/>
    <n v="1"/>
    <n v="0"/>
    <n v="1"/>
    <n v="0"/>
    <n v="9"/>
    <n v="0"/>
    <n v="1"/>
    <n v="0"/>
    <n v="0"/>
    <n v="2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33"/>
    <n v="0"/>
    <n v="0"/>
    <n v="1"/>
    <n v="1"/>
    <n v="0"/>
    <n v="0"/>
    <n v="1"/>
    <x v="33"/>
    <n v="1"/>
    <n v="0"/>
    <n v="0"/>
    <n v="1"/>
    <n v="1"/>
    <n v="1"/>
    <n v="0"/>
    <n v="0"/>
    <n v="1"/>
    <n v="0"/>
    <n v="0"/>
    <n v="1"/>
    <n v="0"/>
    <n v="1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34"/>
    <n v="25"/>
    <n v="2"/>
    <n v="38"/>
    <n v="35"/>
    <n v="11"/>
    <n v="21"/>
    <n v="36"/>
    <x v="34"/>
    <n v="28"/>
    <n v="7"/>
    <n v="6"/>
    <n v="23"/>
    <n v="5"/>
    <n v="30"/>
    <n v="2"/>
    <n v="20"/>
    <n v="19"/>
    <n v="21"/>
    <n v="4"/>
    <n v="17"/>
    <n v="10"/>
    <n v="14"/>
    <n v="1"/>
    <n v="12"/>
    <n v="12"/>
    <n v="8"/>
    <n v="7"/>
    <n v="3"/>
    <n v="0"/>
    <n v="0"/>
    <n v="1"/>
    <n v="8"/>
    <n v="5"/>
    <n v="0"/>
    <n v="8"/>
    <n v="0"/>
    <n v="39"/>
    <n v="3"/>
    <n v="12"/>
    <n v="0"/>
    <n v="0"/>
    <n v="4"/>
    <n v="1"/>
    <n v="10"/>
    <n v="0"/>
    <n v="1"/>
    <n v="2"/>
    <n v="1"/>
    <n v="2"/>
    <n v="4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5"/>
    <n v="10"/>
    <n v="8"/>
    <n v="15"/>
    <n v="15"/>
    <n v="3"/>
    <n v="12"/>
    <n v="4"/>
    <x v="35"/>
    <n v="6"/>
    <n v="3"/>
    <n v="2"/>
    <n v="13"/>
    <n v="4"/>
    <n v="14"/>
    <n v="3"/>
    <n v="2"/>
    <n v="4"/>
    <n v="5"/>
    <n v="0"/>
    <n v="3"/>
    <n v="3"/>
    <n v="1"/>
    <n v="0"/>
    <n v="4"/>
    <n v="12"/>
    <n v="15"/>
    <n v="4"/>
    <n v="1"/>
    <n v="2"/>
    <n v="0"/>
    <n v="0"/>
    <n v="0"/>
    <n v="0"/>
    <n v="0"/>
    <n v="1"/>
    <n v="0"/>
    <n v="3"/>
    <n v="15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36"/>
    <n v="24"/>
    <n v="1"/>
    <n v="28"/>
    <n v="27"/>
    <n v="13"/>
    <n v="24"/>
    <n v="19"/>
    <x v="36"/>
    <n v="13"/>
    <n v="6"/>
    <n v="5"/>
    <n v="28"/>
    <n v="6"/>
    <n v="19"/>
    <n v="3"/>
    <n v="12"/>
    <n v="6"/>
    <n v="5"/>
    <n v="1"/>
    <n v="11"/>
    <n v="11"/>
    <n v="8"/>
    <n v="0"/>
    <n v="6"/>
    <n v="12"/>
    <n v="11"/>
    <n v="6"/>
    <n v="4"/>
    <n v="1"/>
    <n v="0"/>
    <n v="0"/>
    <n v="2"/>
    <n v="1"/>
    <n v="0"/>
    <n v="5"/>
    <n v="0"/>
    <n v="12"/>
    <n v="3"/>
    <n v="28"/>
    <n v="1"/>
    <n v="1"/>
    <n v="1"/>
    <n v="1"/>
    <n v="3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37"/>
    <n v="6"/>
    <n v="1"/>
    <n v="16"/>
    <n v="16"/>
    <n v="2"/>
    <n v="3"/>
    <n v="6"/>
    <x v="37"/>
    <n v="12"/>
    <n v="2"/>
    <n v="13"/>
    <n v="6"/>
    <n v="6"/>
    <n v="13"/>
    <n v="1"/>
    <n v="8"/>
    <n v="4"/>
    <n v="4"/>
    <n v="0"/>
    <n v="4"/>
    <n v="5"/>
    <n v="12"/>
    <n v="0"/>
    <n v="5"/>
    <n v="9"/>
    <n v="1"/>
    <n v="4"/>
    <n v="0"/>
    <n v="0"/>
    <n v="1"/>
    <n v="1"/>
    <n v="1"/>
    <n v="3"/>
    <n v="0"/>
    <n v="1"/>
    <n v="0"/>
    <n v="0"/>
    <n v="0"/>
    <n v="1"/>
    <n v="16"/>
    <n v="1"/>
    <n v="1"/>
    <n v="3"/>
    <n v="1"/>
    <n v="0"/>
    <n v="1"/>
    <n v="2"/>
    <n v="0"/>
    <n v="0"/>
    <n v="8"/>
    <n v="0"/>
    <n v="0"/>
    <n v="3"/>
    <n v="1"/>
    <n v="3"/>
    <n v="2"/>
    <n v="2"/>
    <n v="2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41"/>
    <x v="38"/>
    <n v="1"/>
    <n v="0"/>
    <n v="2"/>
    <n v="2"/>
    <n v="0"/>
    <n v="0"/>
    <n v="2"/>
    <x v="38"/>
    <n v="2"/>
    <n v="0"/>
    <n v="0"/>
    <n v="2"/>
    <n v="2"/>
    <n v="2"/>
    <n v="0"/>
    <n v="2"/>
    <n v="1"/>
    <n v="0"/>
    <n v="0"/>
    <n v="2"/>
    <n v="1"/>
    <n v="0"/>
    <n v="0"/>
    <n v="2"/>
    <n v="2"/>
    <n v="0"/>
    <n v="2"/>
    <n v="0"/>
    <n v="0"/>
    <n v="0"/>
    <n v="0"/>
    <n v="1"/>
    <n v="0"/>
    <n v="0"/>
    <n v="0"/>
    <n v="0"/>
    <n v="0"/>
    <n v="0"/>
    <n v="1"/>
    <n v="1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39"/>
    <n v="8"/>
    <n v="1"/>
    <n v="18"/>
    <n v="17"/>
    <n v="7"/>
    <n v="10"/>
    <n v="7"/>
    <x v="39"/>
    <n v="15"/>
    <n v="1"/>
    <n v="10"/>
    <n v="13"/>
    <n v="7"/>
    <n v="17"/>
    <n v="7"/>
    <n v="12"/>
    <n v="10"/>
    <n v="6"/>
    <n v="3"/>
    <n v="4"/>
    <n v="8"/>
    <n v="8"/>
    <n v="2"/>
    <n v="10"/>
    <n v="7"/>
    <n v="2"/>
    <n v="6"/>
    <n v="1"/>
    <n v="6"/>
    <n v="2"/>
    <n v="0"/>
    <n v="8"/>
    <n v="5"/>
    <n v="0"/>
    <n v="1"/>
    <n v="0"/>
    <n v="4"/>
    <n v="0"/>
    <n v="1"/>
    <n v="1"/>
    <n v="1"/>
    <n v="18"/>
    <n v="1"/>
    <n v="4"/>
    <n v="1"/>
    <n v="0"/>
    <n v="0"/>
    <n v="0"/>
    <n v="8"/>
    <n v="4"/>
    <n v="1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40"/>
    <n v="3"/>
    <n v="0"/>
    <n v="5"/>
    <n v="5"/>
    <n v="0"/>
    <n v="2"/>
    <n v="4"/>
    <x v="40"/>
    <n v="4"/>
    <n v="1"/>
    <n v="3"/>
    <n v="4"/>
    <n v="3"/>
    <n v="5"/>
    <n v="1"/>
    <n v="3"/>
    <n v="2"/>
    <n v="1"/>
    <n v="0"/>
    <n v="3"/>
    <n v="2"/>
    <n v="2"/>
    <n v="0"/>
    <n v="2"/>
    <n v="5"/>
    <n v="1"/>
    <n v="4"/>
    <n v="0"/>
    <n v="0"/>
    <n v="0"/>
    <n v="1"/>
    <n v="1"/>
    <n v="1"/>
    <n v="0"/>
    <n v="0"/>
    <n v="0"/>
    <n v="1"/>
    <n v="0"/>
    <n v="1"/>
    <n v="3"/>
    <n v="2"/>
    <n v="1"/>
    <n v="5"/>
    <n v="0"/>
    <n v="0"/>
    <n v="1"/>
    <n v="3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17"/>
    <n v="17"/>
    <n v="2"/>
    <n v="36"/>
    <n v="33"/>
    <n v="9"/>
    <n v="13"/>
    <n v="20"/>
    <x v="34"/>
    <n v="31"/>
    <n v="2"/>
    <n v="12"/>
    <n v="18"/>
    <n v="3"/>
    <n v="35"/>
    <n v="6"/>
    <n v="29"/>
    <n v="11"/>
    <n v="40"/>
    <n v="14"/>
    <n v="23"/>
    <n v="11"/>
    <n v="16"/>
    <n v="0"/>
    <n v="21"/>
    <n v="17"/>
    <n v="6"/>
    <n v="6"/>
    <n v="2"/>
    <n v="1"/>
    <n v="0"/>
    <n v="1"/>
    <n v="14"/>
    <n v="4"/>
    <n v="2"/>
    <n v="9"/>
    <n v="0"/>
    <n v="10"/>
    <n v="3"/>
    <n v="3"/>
    <n v="1"/>
    <n v="0"/>
    <n v="4"/>
    <n v="0"/>
    <n v="40"/>
    <n v="0"/>
    <n v="0"/>
    <n v="0"/>
    <n v="0"/>
    <n v="1"/>
    <n v="2"/>
    <n v="0"/>
    <n v="3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45"/>
    <x v="41"/>
    <n v="1"/>
    <n v="3"/>
    <n v="5"/>
    <n v="4"/>
    <n v="0"/>
    <n v="0"/>
    <n v="2"/>
    <x v="41"/>
    <n v="5"/>
    <n v="0"/>
    <n v="1"/>
    <n v="0"/>
    <n v="0"/>
    <n v="5"/>
    <n v="3"/>
    <n v="5"/>
    <n v="0"/>
    <n v="0"/>
    <n v="4"/>
    <n v="1"/>
    <n v="0"/>
    <n v="4"/>
    <n v="0"/>
    <n v="4"/>
    <n v="3"/>
    <n v="1"/>
    <n v="1"/>
    <n v="0"/>
    <n v="0"/>
    <n v="1"/>
    <n v="0"/>
    <n v="1"/>
    <n v="0"/>
    <n v="2"/>
    <n v="0"/>
    <n v="0"/>
    <n v="0"/>
    <n v="0"/>
    <n v="0"/>
    <n v="0"/>
    <n v="0"/>
    <n v="1"/>
    <n v="0"/>
    <n v="0"/>
    <n v="5"/>
    <n v="2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40"/>
    <n v="3"/>
    <n v="1"/>
    <n v="6"/>
    <n v="6"/>
    <n v="0"/>
    <n v="2"/>
    <n v="2"/>
    <x v="40"/>
    <n v="5"/>
    <n v="1"/>
    <n v="2"/>
    <n v="2"/>
    <n v="2"/>
    <n v="6"/>
    <n v="4"/>
    <n v="4"/>
    <n v="2"/>
    <n v="2"/>
    <n v="1"/>
    <n v="3"/>
    <n v="1"/>
    <n v="3"/>
    <n v="0"/>
    <n v="5"/>
    <n v="4"/>
    <n v="2"/>
    <n v="1"/>
    <n v="1"/>
    <n v="1"/>
    <n v="0"/>
    <n v="1"/>
    <n v="1"/>
    <n v="0"/>
    <n v="1"/>
    <n v="1"/>
    <n v="0"/>
    <n v="1"/>
    <n v="1"/>
    <n v="0"/>
    <n v="1"/>
    <n v="0"/>
    <n v="0"/>
    <n v="1"/>
    <n v="0"/>
    <n v="2"/>
    <n v="6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31"/>
    <n v="2"/>
    <n v="0"/>
    <n v="4"/>
    <n v="3"/>
    <n v="0"/>
    <n v="2"/>
    <n v="2"/>
    <x v="42"/>
    <n v="3"/>
    <n v="1"/>
    <n v="3"/>
    <n v="2"/>
    <n v="1"/>
    <n v="4"/>
    <n v="1"/>
    <n v="2"/>
    <n v="1"/>
    <n v="2"/>
    <n v="0"/>
    <n v="1"/>
    <n v="2"/>
    <n v="2"/>
    <n v="0"/>
    <n v="1"/>
    <n v="4"/>
    <n v="1"/>
    <n v="2"/>
    <n v="0"/>
    <n v="0"/>
    <n v="0"/>
    <n v="1"/>
    <n v="0"/>
    <n v="1"/>
    <n v="0"/>
    <n v="0"/>
    <n v="0"/>
    <n v="2"/>
    <n v="0"/>
    <n v="0"/>
    <n v="2"/>
    <n v="0"/>
    <n v="0"/>
    <n v="3"/>
    <n v="0"/>
    <n v="0"/>
    <n v="1"/>
    <n v="5"/>
    <n v="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33"/>
    <n v="1"/>
    <n v="0"/>
    <n v="1"/>
    <n v="1"/>
    <n v="0"/>
    <n v="1"/>
    <n v="1"/>
    <x v="33"/>
    <n v="1"/>
    <n v="0"/>
    <n v="1"/>
    <n v="1"/>
    <n v="1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35"/>
    <n v="11"/>
    <n v="1"/>
    <n v="14"/>
    <n v="16"/>
    <n v="8"/>
    <n v="7"/>
    <n v="3"/>
    <x v="37"/>
    <n v="14"/>
    <n v="2"/>
    <n v="9"/>
    <n v="10"/>
    <n v="6"/>
    <n v="16"/>
    <n v="9"/>
    <n v="11"/>
    <n v="9"/>
    <n v="4"/>
    <n v="3"/>
    <n v="4"/>
    <n v="3"/>
    <n v="10"/>
    <n v="1"/>
    <n v="7"/>
    <n v="6"/>
    <n v="1"/>
    <n v="4"/>
    <n v="1"/>
    <n v="7"/>
    <n v="2"/>
    <n v="0"/>
    <n v="8"/>
    <n v="3"/>
    <n v="0"/>
    <n v="2"/>
    <n v="0"/>
    <n v="2"/>
    <n v="0"/>
    <n v="1"/>
    <n v="0"/>
    <n v="0"/>
    <n v="8"/>
    <n v="0"/>
    <n v="1"/>
    <n v="0"/>
    <n v="0"/>
    <n v="0"/>
    <n v="0"/>
    <n v="16"/>
    <n v="2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42"/>
    <n v="13"/>
    <n v="2"/>
    <n v="23"/>
    <n v="23"/>
    <n v="4"/>
    <n v="9"/>
    <n v="7"/>
    <x v="29"/>
    <n v="17"/>
    <n v="2"/>
    <n v="22"/>
    <n v="11"/>
    <n v="4"/>
    <n v="19"/>
    <n v="7"/>
    <n v="10"/>
    <n v="6"/>
    <n v="6"/>
    <n v="2"/>
    <n v="6"/>
    <n v="2"/>
    <n v="17"/>
    <n v="0"/>
    <n v="9"/>
    <n v="9"/>
    <n v="1"/>
    <n v="6"/>
    <n v="1"/>
    <n v="1"/>
    <n v="3"/>
    <n v="0"/>
    <n v="2"/>
    <n v="5"/>
    <n v="1"/>
    <n v="3"/>
    <n v="0"/>
    <n v="4"/>
    <n v="0"/>
    <n v="1"/>
    <n v="8"/>
    <n v="0"/>
    <n v="4"/>
    <n v="1"/>
    <n v="2"/>
    <n v="1"/>
    <n v="0"/>
    <n v="1"/>
    <n v="1"/>
    <n v="2"/>
    <n v="23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33"/>
    <n v="0"/>
    <n v="0"/>
    <n v="1"/>
    <n v="1"/>
    <n v="1"/>
    <n v="1"/>
    <n v="0"/>
    <x v="33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43"/>
    <n v="11"/>
    <n v="3"/>
    <n v="16"/>
    <n v="14"/>
    <n v="2"/>
    <n v="8"/>
    <n v="8"/>
    <x v="37"/>
    <n v="13"/>
    <n v="2"/>
    <n v="4"/>
    <n v="6"/>
    <n v="2"/>
    <n v="15"/>
    <n v="3"/>
    <n v="10"/>
    <n v="0"/>
    <n v="9"/>
    <n v="5"/>
    <n v="12"/>
    <n v="5"/>
    <n v="8"/>
    <n v="0"/>
    <n v="6"/>
    <n v="8"/>
    <n v="4"/>
    <n v="2"/>
    <n v="1"/>
    <n v="0"/>
    <n v="6"/>
    <n v="0"/>
    <n v="3"/>
    <n v="1"/>
    <n v="0"/>
    <n v="2"/>
    <n v="0"/>
    <n v="1"/>
    <n v="0"/>
    <n v="1"/>
    <n v="0"/>
    <n v="0"/>
    <n v="2"/>
    <n v="0"/>
    <n v="3"/>
    <n v="1"/>
    <n v="0"/>
    <n v="0"/>
    <n v="0"/>
    <n v="0"/>
    <n v="1"/>
    <n v="0"/>
    <n v="17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40"/>
    <n v="2"/>
    <n v="2"/>
    <n v="5"/>
    <n v="5"/>
    <n v="1"/>
    <n v="3"/>
    <n v="2"/>
    <x v="40"/>
    <n v="4"/>
    <n v="1"/>
    <n v="3"/>
    <n v="2"/>
    <n v="3"/>
    <n v="4"/>
    <n v="1"/>
    <n v="2"/>
    <n v="1"/>
    <n v="2"/>
    <n v="0"/>
    <n v="2"/>
    <n v="1"/>
    <n v="2"/>
    <n v="0"/>
    <n v="2"/>
    <n v="5"/>
    <n v="1"/>
    <n v="1"/>
    <n v="2"/>
    <n v="0"/>
    <n v="1"/>
    <n v="1"/>
    <n v="0"/>
    <n v="0"/>
    <n v="0"/>
    <n v="0"/>
    <n v="0"/>
    <n v="0"/>
    <n v="0"/>
    <n v="1"/>
    <n v="3"/>
    <n v="0"/>
    <n v="0"/>
    <n v="1"/>
    <n v="0"/>
    <n v="0"/>
    <n v="2"/>
    <n v="1"/>
    <n v="0"/>
    <n v="0"/>
    <n v="1"/>
    <n v="0"/>
    <n v="0"/>
    <n v="5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54"/>
    <x v="41"/>
    <n v="2"/>
    <n v="0"/>
    <n v="3"/>
    <n v="3"/>
    <n v="0"/>
    <n v="2"/>
    <n v="1"/>
    <x v="41"/>
    <n v="3"/>
    <n v="1"/>
    <n v="1"/>
    <n v="2"/>
    <n v="0"/>
    <n v="3"/>
    <n v="1"/>
    <n v="1"/>
    <n v="0"/>
    <n v="2"/>
    <n v="0"/>
    <n v="2"/>
    <n v="1"/>
    <n v="1"/>
    <n v="0"/>
    <n v="1"/>
    <n v="1"/>
    <n v="1"/>
    <n v="2"/>
    <n v="1"/>
    <n v="0"/>
    <n v="1"/>
    <n v="1"/>
    <n v="0"/>
    <n v="0"/>
    <n v="0"/>
    <n v="0"/>
    <n v="0"/>
    <n v="0"/>
    <n v="0"/>
    <n v="0"/>
    <n v="1"/>
    <n v="0"/>
    <n v="0"/>
    <n v="1"/>
    <n v="0"/>
    <n v="0"/>
    <n v="1"/>
    <n v="1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41"/>
    <n v="2"/>
    <n v="0"/>
    <n v="3"/>
    <n v="3"/>
    <n v="1"/>
    <n v="2"/>
    <n v="0"/>
    <x v="41"/>
    <n v="1"/>
    <n v="1"/>
    <n v="3"/>
    <n v="1"/>
    <n v="1"/>
    <n v="2"/>
    <n v="0"/>
    <n v="0"/>
    <n v="1"/>
    <n v="0"/>
    <n v="0"/>
    <n v="0"/>
    <n v="3"/>
    <n v="3"/>
    <n v="0"/>
    <n v="1"/>
    <n v="3"/>
    <n v="0"/>
    <n v="1"/>
    <n v="0"/>
    <n v="0"/>
    <n v="0"/>
    <n v="0"/>
    <n v="0"/>
    <n v="2"/>
    <n v="0"/>
    <n v="0"/>
    <n v="0"/>
    <n v="0"/>
    <n v="0"/>
    <n v="0"/>
    <n v="3"/>
    <n v="0"/>
    <n v="0"/>
    <n v="1"/>
    <n v="0"/>
    <n v="0"/>
    <n v="0"/>
    <n v="1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44"/>
    <n v="0"/>
    <n v="0"/>
    <n v="2"/>
    <n v="2"/>
    <n v="0"/>
    <n v="0"/>
    <n v="2"/>
    <x v="43"/>
    <n v="2"/>
    <n v="0"/>
    <n v="0"/>
    <n v="2"/>
    <n v="0"/>
    <n v="2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44"/>
    <n v="0"/>
    <n v="0"/>
    <n v="3"/>
    <n v="3"/>
    <n v="0"/>
    <n v="0"/>
    <n v="2"/>
    <x v="33"/>
    <n v="3"/>
    <n v="0"/>
    <n v="0"/>
    <n v="2"/>
    <n v="0"/>
    <n v="3"/>
    <n v="1"/>
    <n v="1"/>
    <n v="2"/>
    <n v="0"/>
    <n v="0"/>
    <n v="0"/>
    <n v="0"/>
    <n v="3"/>
    <n v="0"/>
    <n v="1"/>
    <n v="0"/>
    <n v="0"/>
    <n v="0"/>
    <n v="0"/>
    <n v="0"/>
    <n v="0"/>
    <n v="0"/>
    <n v="1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3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45"/>
    <n v="2"/>
    <n v="0"/>
    <n v="10"/>
    <n v="8"/>
    <n v="0"/>
    <n v="1"/>
    <n v="5"/>
    <x v="40"/>
    <n v="10"/>
    <n v="0"/>
    <n v="3"/>
    <n v="3"/>
    <n v="0"/>
    <n v="11"/>
    <n v="5"/>
    <n v="8"/>
    <n v="4"/>
    <n v="5"/>
    <n v="3"/>
    <n v="4"/>
    <n v="3"/>
    <n v="9"/>
    <n v="1"/>
    <n v="6"/>
    <n v="4"/>
    <n v="0"/>
    <n v="0"/>
    <n v="2"/>
    <n v="2"/>
    <n v="1"/>
    <n v="0"/>
    <n v="4"/>
    <n v="1"/>
    <n v="1"/>
    <n v="1"/>
    <n v="0"/>
    <n v="1"/>
    <n v="0"/>
    <n v="0"/>
    <n v="2"/>
    <n v="0"/>
    <n v="0"/>
    <n v="0"/>
    <n v="2"/>
    <n v="0"/>
    <n v="0"/>
    <n v="0"/>
    <n v="0"/>
    <n v="1"/>
    <n v="0"/>
    <n v="0"/>
    <n v="1"/>
    <n v="0"/>
    <n v="0"/>
    <n v="0"/>
    <n v="2"/>
    <n v="2"/>
    <n v="1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44"/>
    <n v="0"/>
    <n v="1"/>
    <n v="1"/>
    <n v="0"/>
    <n v="0"/>
    <n v="0"/>
    <n v="1"/>
    <x v="33"/>
    <n v="1"/>
    <n v="0"/>
    <n v="0"/>
    <n v="0"/>
    <n v="0"/>
    <n v="1"/>
    <n v="0"/>
    <n v="1"/>
    <n v="0"/>
    <n v="0"/>
    <n v="1"/>
    <n v="1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44"/>
    <n v="0"/>
    <n v="1"/>
    <n v="1"/>
    <n v="0"/>
    <n v="0"/>
    <n v="0"/>
    <n v="1"/>
    <x v="33"/>
    <n v="1"/>
    <n v="0"/>
    <n v="0"/>
    <n v="0"/>
    <n v="0"/>
    <n v="1"/>
    <n v="0"/>
    <n v="1"/>
    <n v="0"/>
    <n v="0"/>
    <n v="1"/>
    <n v="1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x v="41"/>
    <n v="3"/>
    <n v="2"/>
    <n v="4"/>
    <n v="5"/>
    <n v="0"/>
    <n v="0"/>
    <n v="3"/>
    <x v="42"/>
    <n v="4"/>
    <n v="0"/>
    <n v="1"/>
    <n v="0"/>
    <n v="0"/>
    <n v="5"/>
    <n v="3"/>
    <n v="4"/>
    <n v="2"/>
    <n v="2"/>
    <n v="1"/>
    <n v="2"/>
    <n v="1"/>
    <n v="3"/>
    <n v="1"/>
    <n v="0"/>
    <n v="3"/>
    <n v="1"/>
    <n v="0"/>
    <n v="1"/>
    <n v="0"/>
    <n v="0"/>
    <n v="1"/>
    <n v="3"/>
    <n v="0"/>
    <n v="2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33"/>
    <n v="1"/>
    <n v="0"/>
    <n v="1"/>
    <n v="1"/>
    <n v="0"/>
    <n v="0"/>
    <n v="1"/>
    <x v="33"/>
    <n v="1"/>
    <n v="0"/>
    <n v="0"/>
    <n v="0"/>
    <n v="0"/>
    <n v="1"/>
    <n v="1"/>
    <n v="1"/>
    <n v="1"/>
    <n v="1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33"/>
    <n v="0"/>
    <n v="1"/>
    <n v="1"/>
    <n v="1"/>
    <n v="0"/>
    <n v="0"/>
    <n v="0"/>
    <x v="33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64"/>
    <x v="44"/>
    <n v="0"/>
    <n v="0"/>
    <n v="1"/>
    <n v="1"/>
    <n v="0"/>
    <n v="1"/>
    <n v="0"/>
    <x v="33"/>
    <n v="1"/>
    <n v="0"/>
    <n v="0"/>
    <n v="0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66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67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68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69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70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71"/>
    <x v="44"/>
    <n v="1"/>
    <n v="0"/>
    <n v="1"/>
    <n v="1"/>
    <n v="0"/>
    <n v="0"/>
    <n v="0"/>
    <x v="33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72"/>
    <x v="33"/>
    <n v="0"/>
    <n v="1"/>
    <n v="1"/>
    <n v="1"/>
    <n v="0"/>
    <n v="0"/>
    <n v="0"/>
    <x v="33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73"/>
    <x v="33"/>
    <n v="0"/>
    <n v="1"/>
    <n v="1"/>
    <n v="1"/>
    <n v="0"/>
    <n v="0"/>
    <n v="0"/>
    <x v="33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74"/>
    <x v="33"/>
    <n v="0"/>
    <n v="1"/>
    <n v="1"/>
    <n v="1"/>
    <n v="0"/>
    <n v="0"/>
    <n v="0"/>
    <x v="33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75"/>
    <x v="33"/>
    <n v="0"/>
    <n v="1"/>
    <n v="1"/>
    <n v="1"/>
    <n v="0"/>
    <n v="0"/>
    <n v="0"/>
    <x v="33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</r>
  <r>
    <x v="76"/>
    <x v="33"/>
    <n v="0"/>
    <n v="0"/>
    <n v="1"/>
    <n v="1"/>
    <n v="0"/>
    <n v="0"/>
    <n v="0"/>
    <x v="33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77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78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79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0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1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2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3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4"/>
    <x v="33"/>
    <n v="0"/>
    <n v="0"/>
    <n v="1"/>
    <n v="1"/>
    <n v="0"/>
    <n v="0"/>
    <n v="1"/>
    <x v="33"/>
    <n v="0"/>
    <n v="0"/>
    <n v="1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</r>
  <r>
    <x v="85"/>
    <x v="33"/>
    <n v="0"/>
    <n v="0"/>
    <n v="1"/>
    <n v="1"/>
    <n v="0"/>
    <n v="0"/>
    <n v="1"/>
    <x v="43"/>
    <n v="1"/>
    <n v="0"/>
    <n v="0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4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1:E36" firstHeaderRow="0" firstDataRow="1" firstDataCol="1"/>
  <pivotFields count="87">
    <pivotField axis="axisRow" subtotalTop="0" showAll="0">
      <items count="87">
        <item h="1" x="69"/>
        <item h="1" x="15"/>
        <item h="1" x="82"/>
        <item h="1" x="68"/>
        <item h="1" x="30"/>
        <item h="1" x="29"/>
        <item h="1" x="75"/>
        <item h="1" x="21"/>
        <item h="1" x="44"/>
        <item h="1" x="62"/>
        <item h="1" x="35"/>
        <item h="1" x="24"/>
        <item h="1" x="42"/>
        <item h="1" x="37"/>
        <item h="1" x="17"/>
        <item h="1" x="41"/>
        <item h="1" x="38"/>
        <item h="1" x="33"/>
        <item h="1" x="39"/>
        <item h="1" x="23"/>
        <item h="1" x="13"/>
        <item h="1" x="2"/>
        <item h="1" x="10"/>
        <item h="1" x="49"/>
        <item h="1" x="55"/>
        <item h="1" x="32"/>
        <item h="1" x="5"/>
        <item h="1" x="27"/>
        <item h="1" x="50"/>
        <item h="1" x="57"/>
        <item h="1" x="0"/>
        <item h="1" x="84"/>
        <item h="1" x="64"/>
        <item h="1" x="18"/>
        <item h="1" x="47"/>
        <item h="1" x="54"/>
        <item h="1" x="61"/>
        <item h="1" x="85"/>
        <item h="1" x="79"/>
        <item h="1" x="78"/>
        <item x="20"/>
        <item h="1" x="3"/>
        <item h="1" x="70"/>
        <item h="1" x="67"/>
        <item h="1" x="7"/>
        <item h="1" x="74"/>
        <item h="1" x="60"/>
        <item h="1" x="83"/>
        <item h="1" x="59"/>
        <item h="1" x="36"/>
        <item h="1" x="9"/>
        <item h="1" x="19"/>
        <item h="1" x="65"/>
        <item h="1" x="43"/>
        <item h="1" x="81"/>
        <item h="1" x="45"/>
        <item x="26"/>
        <item h="1" x="77"/>
        <item h="1" x="28"/>
        <item h="1" x="71"/>
        <item h="1" x="52"/>
        <item h="1" x="58"/>
        <item h="1" x="22"/>
        <item h="1" x="80"/>
        <item h="1" x="73"/>
        <item h="1" x="34"/>
        <item h="1" x="12"/>
        <item h="1" x="63"/>
        <item h="1" x="31"/>
        <item h="1" x="4"/>
        <item h="1" x="46"/>
        <item h="1" x="72"/>
        <item h="1" x="25"/>
        <item h="1" x="6"/>
        <item h="1" x="51"/>
        <item h="1" x="14"/>
        <item h="1" x="56"/>
        <item h="1" x="40"/>
        <item x="16"/>
        <item h="1" x="66"/>
        <item x="1"/>
        <item h="1" x="76"/>
        <item h="1" x="8"/>
        <item h="1" x="11"/>
        <item h="1" x="48"/>
        <item h="1" x="53"/>
        <item t="default"/>
      </items>
    </pivotField>
    <pivotField subtotalTop="0" showAll="0">
      <items count="47">
        <item x="44"/>
        <item x="33"/>
        <item x="38"/>
        <item x="41"/>
        <item x="31"/>
        <item x="40"/>
        <item x="45"/>
        <item x="21"/>
        <item x="28"/>
        <item x="43"/>
        <item x="37"/>
        <item x="35"/>
        <item x="39"/>
        <item x="27"/>
        <item x="25"/>
        <item x="42"/>
        <item x="26"/>
        <item x="10"/>
        <item x="36"/>
        <item x="30"/>
        <item x="32"/>
        <item x="17"/>
        <item x="2"/>
        <item x="34"/>
        <item x="24"/>
        <item x="23"/>
        <item x="29"/>
        <item x="14"/>
        <item x="5"/>
        <item x="12"/>
        <item x="15"/>
        <item x="19"/>
        <item x="18"/>
        <item x="16"/>
        <item x="7"/>
        <item x="20"/>
        <item x="22"/>
        <item x="6"/>
        <item x="11"/>
        <item x="1"/>
        <item x="9"/>
        <item x="13"/>
        <item x="8"/>
        <item x="4"/>
        <item x="3"/>
        <item x="0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45">
        <item x="43"/>
        <item x="33"/>
        <item x="38"/>
        <item x="41"/>
        <item x="42"/>
        <item x="40"/>
        <item x="23"/>
        <item x="30"/>
        <item x="37"/>
        <item x="35"/>
        <item x="39"/>
        <item x="29"/>
        <item x="27"/>
        <item x="28"/>
        <item x="10"/>
        <item x="36"/>
        <item x="19"/>
        <item x="32"/>
        <item x="34"/>
        <item x="2"/>
        <item x="25"/>
        <item x="26"/>
        <item x="31"/>
        <item x="15"/>
        <item x="5"/>
        <item x="13"/>
        <item x="17"/>
        <item x="21"/>
        <item x="20"/>
        <item x="18"/>
        <item x="11"/>
        <item x="7"/>
        <item x="24"/>
        <item x="22"/>
        <item x="6"/>
        <item x="12"/>
        <item x="1"/>
        <item x="16"/>
        <item x="9"/>
        <item x="14"/>
        <item x="0"/>
        <item x="4"/>
        <item x="3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5">
    <i>
      <x v="40"/>
    </i>
    <i>
      <x v="56"/>
    </i>
    <i>
      <x v="78"/>
    </i>
    <i>
      <x v="8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FONDAMENTI DI COMPUTER GRAPHICS M" fld="21" baseField="0" baseItem="0"/>
    <dataField name="Somma di METODOLOGIE DI PROGETTAZIONE HARDWARE-SOFTWARE M" fld="27" baseField="0" baseItem="0"/>
    <dataField name="Somma di SISTEMI INTELLIGENTI M" fld="17" baseField="0" baseItem="0"/>
    <dataField name="Somma di SISTEMI MOBILI 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21:F27" firstHeaderRow="0" firstDataRow="1" firstDataCol="1"/>
  <pivotFields count="87">
    <pivotField axis="axisRow" subtotalTop="0" showAll="0">
      <items count="87">
        <item h="1" x="69"/>
        <item x="15"/>
        <item h="1" x="82"/>
        <item h="1" x="68"/>
        <item h="1" x="30"/>
        <item h="1" x="29"/>
        <item h="1" x="75"/>
        <item h="1" x="21"/>
        <item h="1" x="44"/>
        <item h="1" x="62"/>
        <item h="1" x="35"/>
        <item h="1" x="24"/>
        <item h="1" x="42"/>
        <item h="1" x="37"/>
        <item h="1" x="17"/>
        <item h="1" x="41"/>
        <item h="1" x="38"/>
        <item h="1" x="33"/>
        <item h="1" x="39"/>
        <item h="1" x="23"/>
        <item h="1" x="13"/>
        <item h="1" x="2"/>
        <item h="1" x="10"/>
        <item h="1" x="49"/>
        <item h="1" x="55"/>
        <item h="1" x="32"/>
        <item h="1" x="5"/>
        <item h="1" x="27"/>
        <item h="1" x="50"/>
        <item h="1" x="57"/>
        <item h="1" x="0"/>
        <item h="1" x="84"/>
        <item h="1" x="64"/>
        <item x="18"/>
        <item h="1" x="47"/>
        <item h="1" x="54"/>
        <item h="1" x="61"/>
        <item h="1" x="85"/>
        <item h="1" x="79"/>
        <item h="1" x="78"/>
        <item h="1" x="20"/>
        <item h="1" x="3"/>
        <item h="1" x="70"/>
        <item h="1" x="67"/>
        <item h="1" x="7"/>
        <item h="1" x="74"/>
        <item h="1" x="60"/>
        <item h="1" x="83"/>
        <item h="1" x="59"/>
        <item h="1" x="36"/>
        <item h="1" x="9"/>
        <item x="19"/>
        <item h="1" x="65"/>
        <item h="1" x="43"/>
        <item h="1" x="81"/>
        <item h="1" x="45"/>
        <item h="1" x="26"/>
        <item h="1" x="77"/>
        <item h="1" x="28"/>
        <item h="1" x="71"/>
        <item h="1" x="52"/>
        <item h="1" x="58"/>
        <item x="22"/>
        <item h="1" x="80"/>
        <item h="1" x="73"/>
        <item h="1" x="34"/>
        <item h="1" x="12"/>
        <item h="1" x="63"/>
        <item h="1" x="31"/>
        <item h="1" x="4"/>
        <item h="1" x="46"/>
        <item h="1" x="72"/>
        <item h="1" x="25"/>
        <item x="6"/>
        <item h="1" x="51"/>
        <item h="1" x="14"/>
        <item h="1" x="56"/>
        <item h="1" x="40"/>
        <item h="1" x="16"/>
        <item h="1" x="66"/>
        <item h="1" x="1"/>
        <item h="1" x="76"/>
        <item h="1" x="8"/>
        <item h="1" x="11"/>
        <item h="1" x="48"/>
        <item h="1" x="53"/>
        <item t="default"/>
      </items>
    </pivotField>
    <pivotField subtotalTop="0" showAll="0">
      <items count="47">
        <item x="44"/>
        <item x="33"/>
        <item x="38"/>
        <item x="41"/>
        <item x="31"/>
        <item x="40"/>
        <item x="45"/>
        <item x="21"/>
        <item x="28"/>
        <item x="43"/>
        <item x="37"/>
        <item x="35"/>
        <item x="39"/>
        <item x="27"/>
        <item x="25"/>
        <item x="42"/>
        <item x="26"/>
        <item x="10"/>
        <item x="36"/>
        <item x="30"/>
        <item x="32"/>
        <item x="17"/>
        <item x="2"/>
        <item x="34"/>
        <item x="24"/>
        <item x="23"/>
        <item x="29"/>
        <item x="14"/>
        <item x="5"/>
        <item x="12"/>
        <item x="15"/>
        <item x="19"/>
        <item x="18"/>
        <item x="16"/>
        <item x="7"/>
        <item x="20"/>
        <item x="22"/>
        <item x="6"/>
        <item x="11"/>
        <item x="1"/>
        <item x="9"/>
        <item x="13"/>
        <item x="8"/>
        <item x="4"/>
        <item x="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>
      <items count="45">
        <item x="43"/>
        <item x="33"/>
        <item x="38"/>
        <item x="41"/>
        <item x="42"/>
        <item x="40"/>
        <item x="23"/>
        <item x="30"/>
        <item x="37"/>
        <item x="35"/>
        <item x="39"/>
        <item x="29"/>
        <item x="27"/>
        <item x="28"/>
        <item x="10"/>
        <item x="36"/>
        <item x="19"/>
        <item x="32"/>
        <item x="34"/>
        <item x="2"/>
        <item x="25"/>
        <item x="26"/>
        <item x="31"/>
        <item x="15"/>
        <item x="5"/>
        <item x="13"/>
        <item x="17"/>
        <item x="21"/>
        <item x="20"/>
        <item x="18"/>
        <item x="11"/>
        <item x="7"/>
        <item x="24"/>
        <item x="22"/>
        <item x="6"/>
        <item x="12"/>
        <item x="1"/>
        <item x="16"/>
        <item x="9"/>
        <item x="14"/>
        <item x="0"/>
        <item x="4"/>
        <item x="3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 v="1"/>
    </i>
    <i>
      <x v="33"/>
    </i>
    <i>
      <x v="51"/>
    </i>
    <i>
      <x v="62"/>
    </i>
    <i>
      <x v="7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a di ALGORITMI DI OTTIMIZZAZIONE M" fld="16" baseField="0" baseItem="0"/>
    <dataField name="Somma di COMPUTER VISION AND IMAGE PROCESSING M" fld="19" baseField="0" baseItem="0"/>
    <dataField name="Somma di LOGICHE RICONFIGURABILI M" fld="20" baseField="0" baseItem="0"/>
    <dataField name="Somma di PROCESSI E TECNICHE DI DATA MINING M" fld="23" baseField="0" baseItem="0"/>
    <dataField name="Somma di SISTEMI DISTRIBUITI M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11:F17" firstHeaderRow="0" firstDataRow="1" firstDataCol="1"/>
  <pivotFields count="87">
    <pivotField axis="axisRow" subtotalTop="0" showAll="0">
      <items count="87">
        <item h="1" x="69"/>
        <item h="1" x="15"/>
        <item h="1" x="82"/>
        <item h="1" x="68"/>
        <item h="1" x="30"/>
        <item h="1" x="29"/>
        <item h="1" x="75"/>
        <item h="1" x="21"/>
        <item h="1" x="44"/>
        <item h="1" x="62"/>
        <item h="1" x="35"/>
        <item h="1" x="24"/>
        <item h="1" x="42"/>
        <item h="1" x="37"/>
        <item h="1" x="17"/>
        <item h="1" x="41"/>
        <item h="1" x="38"/>
        <item h="1" x="33"/>
        <item h="1" x="39"/>
        <item h="1" x="23"/>
        <item h="1" x="13"/>
        <item h="1" x="2"/>
        <item h="1" x="10"/>
        <item h="1" x="49"/>
        <item h="1" x="55"/>
        <item h="1" x="32"/>
        <item h="1" x="5"/>
        <item h="1" x="27"/>
        <item h="1" x="50"/>
        <item h="1" x="57"/>
        <item h="1" x="0"/>
        <item h="1" x="84"/>
        <item h="1" x="64"/>
        <item h="1" x="18"/>
        <item h="1" x="47"/>
        <item h="1" x="54"/>
        <item h="1" x="61"/>
        <item h="1" x="85"/>
        <item h="1" x="79"/>
        <item h="1" x="78"/>
        <item h="1" x="20"/>
        <item x="3"/>
        <item h="1" x="70"/>
        <item h="1" x="67"/>
        <item x="7"/>
        <item h="1" x="74"/>
        <item h="1" x="60"/>
        <item h="1" x="83"/>
        <item h="1" x="59"/>
        <item h="1" x="36"/>
        <item h="1" x="9"/>
        <item h="1" x="19"/>
        <item h="1" x="65"/>
        <item h="1" x="43"/>
        <item h="1" x="81"/>
        <item h="1" x="45"/>
        <item h="1" x="26"/>
        <item h="1" x="77"/>
        <item h="1" x="28"/>
        <item h="1" x="71"/>
        <item h="1" x="52"/>
        <item h="1" x="58"/>
        <item h="1" x="22"/>
        <item h="1" x="80"/>
        <item h="1" x="73"/>
        <item h="1" x="34"/>
        <item x="12"/>
        <item h="1" x="63"/>
        <item h="1" x="31"/>
        <item h="1" x="4"/>
        <item h="1" x="46"/>
        <item h="1" x="72"/>
        <item h="1" x="25"/>
        <item h="1" x="6"/>
        <item h="1" x="51"/>
        <item x="14"/>
        <item h="1" x="56"/>
        <item h="1" x="40"/>
        <item h="1" x="16"/>
        <item h="1" x="66"/>
        <item h="1" x="1"/>
        <item h="1" x="76"/>
        <item h="1" x="8"/>
        <item x="11"/>
        <item h="1" x="48"/>
        <item h="1" x="53"/>
        <item t="default"/>
      </items>
    </pivotField>
    <pivotField subtotalTop="0" showAll="0">
      <items count="47">
        <item x="44"/>
        <item x="33"/>
        <item x="38"/>
        <item x="41"/>
        <item x="31"/>
        <item x="40"/>
        <item x="45"/>
        <item x="21"/>
        <item x="28"/>
        <item x="43"/>
        <item x="37"/>
        <item x="35"/>
        <item x="39"/>
        <item x="27"/>
        <item x="25"/>
        <item x="42"/>
        <item x="26"/>
        <item x="10"/>
        <item x="36"/>
        <item x="30"/>
        <item x="32"/>
        <item x="17"/>
        <item x="2"/>
        <item x="34"/>
        <item x="24"/>
        <item x="23"/>
        <item x="29"/>
        <item x="14"/>
        <item x="5"/>
        <item x="12"/>
        <item x="15"/>
        <item x="19"/>
        <item x="18"/>
        <item x="16"/>
        <item x="7"/>
        <item x="20"/>
        <item x="22"/>
        <item x="6"/>
        <item x="11"/>
        <item x="1"/>
        <item x="9"/>
        <item x="13"/>
        <item x="8"/>
        <item x="4"/>
        <item x="3"/>
        <item x="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dataField="1" subtotalTop="0" showAll="0"/>
    <pivotField subtotalTop="0" showAll="0">
      <items count="45">
        <item x="43"/>
        <item x="33"/>
        <item x="38"/>
        <item x="41"/>
        <item x="42"/>
        <item x="40"/>
        <item x="23"/>
        <item x="30"/>
        <item x="37"/>
        <item x="35"/>
        <item x="39"/>
        <item x="29"/>
        <item x="27"/>
        <item x="28"/>
        <item x="10"/>
        <item x="36"/>
        <item x="19"/>
        <item x="32"/>
        <item x="34"/>
        <item x="2"/>
        <item x="25"/>
        <item x="26"/>
        <item x="31"/>
        <item x="15"/>
        <item x="5"/>
        <item x="13"/>
        <item x="17"/>
        <item x="21"/>
        <item x="20"/>
        <item x="18"/>
        <item x="11"/>
        <item x="7"/>
        <item x="24"/>
        <item x="22"/>
        <item x="6"/>
        <item x="12"/>
        <item x="1"/>
        <item x="16"/>
        <item x="9"/>
        <item x="14"/>
        <item x="0"/>
        <item x="4"/>
        <item x="3"/>
        <item x="8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 v="41"/>
    </i>
    <i>
      <x v="44"/>
    </i>
    <i>
      <x v="66"/>
    </i>
    <i>
      <x v="75"/>
    </i>
    <i>
      <x v="8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a di FONDAMENTI DI INTELLIGENZA ARTIFICIALE M" fld="4" baseField="0" baseItem="0"/>
    <dataField name="Somma di INGEGNERIA DEI SISTEMI SOFTWARE M" fld="8" baseField="0" baseItem="0"/>
    <dataField name="Somma di RETI DI CALCOLATORI M" fld="13" baseField="0" baseItem="0"/>
    <dataField name="Somma di SISTEMI IN TEMPO REALE M" fld="15" baseField="0" baseItem="0"/>
    <dataField name="Somma di TECNOLOGIE DELLE BASI DI DATI M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la pivot1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1:F7" firstHeaderRow="0" firstDataRow="1" firstDataCol="1"/>
  <pivotFields count="87">
    <pivotField axis="axisRow" subtotalTop="0" showAll="0">
      <items count="87">
        <item h="1" x="69"/>
        <item h="1" x="15"/>
        <item h="1" x="82"/>
        <item h="1" x="68"/>
        <item h="1" x="30"/>
        <item h="1" x="29"/>
        <item h="1" x="75"/>
        <item h="1" x="21"/>
        <item h="1" x="44"/>
        <item h="1" x="62"/>
        <item h="1" x="35"/>
        <item h="1" x="24"/>
        <item h="1" x="42"/>
        <item h="1" x="37"/>
        <item h="1" x="17"/>
        <item h="1" x="41"/>
        <item h="1" x="38"/>
        <item h="1" x="33"/>
        <item h="1" x="39"/>
        <item h="1" x="23"/>
        <item h="1" x="13"/>
        <item h="1" x="2"/>
        <item h="1" x="10"/>
        <item h="1" x="49"/>
        <item h="1" x="55"/>
        <item h="1" x="32"/>
        <item h="1" x="5"/>
        <item h="1" x="27"/>
        <item h="1" x="50"/>
        <item h="1" x="57"/>
        <item x="0"/>
        <item h="1" x="84"/>
        <item h="1" x="64"/>
        <item h="1" x="18"/>
        <item h="1" x="47"/>
        <item h="1" x="54"/>
        <item h="1" x="61"/>
        <item h="1" x="85"/>
        <item h="1" x="79"/>
        <item h="1" x="78"/>
        <item h="1" x="20"/>
        <item h="1" x="3"/>
        <item h="1" x="70"/>
        <item h="1" x="67"/>
        <item h="1" x="7"/>
        <item h="1" x="74"/>
        <item h="1" x="60"/>
        <item h="1" x="83"/>
        <item h="1" x="59"/>
        <item h="1" x="36"/>
        <item x="9"/>
        <item h="1" x="19"/>
        <item h="1" x="65"/>
        <item h="1" x="43"/>
        <item h="1" x="81"/>
        <item h="1" x="45"/>
        <item h="1" x="26"/>
        <item h="1" x="77"/>
        <item h="1" x="28"/>
        <item h="1" x="71"/>
        <item h="1" x="52"/>
        <item h="1" x="58"/>
        <item h="1" x="22"/>
        <item h="1" x="80"/>
        <item h="1" x="73"/>
        <item h="1" x="34"/>
        <item h="1" x="12"/>
        <item h="1" x="63"/>
        <item h="1" x="31"/>
        <item x="4"/>
        <item h="1" x="46"/>
        <item h="1" x="72"/>
        <item x="25"/>
        <item h="1" x="6"/>
        <item h="1" x="51"/>
        <item h="1" x="14"/>
        <item h="1" x="56"/>
        <item h="1" x="40"/>
        <item h="1" x="16"/>
        <item h="1" x="66"/>
        <item h="1" x="1"/>
        <item h="1" x="76"/>
        <item x="8"/>
        <item h="1" x="11"/>
        <item h="1" x="48"/>
        <item h="1" x="53"/>
        <item t="default"/>
      </items>
    </pivotField>
    <pivotField dataField="1" subtotalTop="0" showAll="0">
      <items count="47">
        <item x="44"/>
        <item x="33"/>
        <item x="38"/>
        <item x="41"/>
        <item x="31"/>
        <item x="40"/>
        <item x="45"/>
        <item x="21"/>
        <item x="28"/>
        <item x="43"/>
        <item x="37"/>
        <item x="35"/>
        <item x="39"/>
        <item x="27"/>
        <item x="25"/>
        <item x="42"/>
        <item x="26"/>
        <item x="10"/>
        <item x="36"/>
        <item x="30"/>
        <item x="32"/>
        <item x="17"/>
        <item x="2"/>
        <item x="34"/>
        <item x="24"/>
        <item x="23"/>
        <item x="29"/>
        <item x="14"/>
        <item x="5"/>
        <item x="12"/>
        <item x="15"/>
        <item x="19"/>
        <item x="18"/>
        <item x="16"/>
        <item x="7"/>
        <item x="20"/>
        <item x="22"/>
        <item x="6"/>
        <item x="11"/>
        <item x="1"/>
        <item x="9"/>
        <item x="13"/>
        <item x="8"/>
        <item x="4"/>
        <item x="3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dataField="1" subtotalTop="0" showAll="0">
      <items count="45">
        <item x="43"/>
        <item x="33"/>
        <item x="38"/>
        <item x="41"/>
        <item x="42"/>
        <item x="40"/>
        <item x="23"/>
        <item x="30"/>
        <item x="37"/>
        <item x="35"/>
        <item x="39"/>
        <item x="29"/>
        <item x="27"/>
        <item x="28"/>
        <item x="10"/>
        <item x="36"/>
        <item x="19"/>
        <item x="32"/>
        <item x="34"/>
        <item x="2"/>
        <item x="25"/>
        <item x="26"/>
        <item x="31"/>
        <item x="15"/>
        <item x="5"/>
        <item x="13"/>
        <item x="17"/>
        <item x="21"/>
        <item x="20"/>
        <item x="18"/>
        <item x="11"/>
        <item x="7"/>
        <item x="24"/>
        <item x="22"/>
        <item x="6"/>
        <item x="12"/>
        <item x="1"/>
        <item x="16"/>
        <item x="9"/>
        <item x="14"/>
        <item x="0"/>
        <item x="4"/>
        <item x="3"/>
        <item x="8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 v="30"/>
    </i>
    <i>
      <x v="50"/>
    </i>
    <i>
      <x v="69"/>
    </i>
    <i>
      <x v="72"/>
    </i>
    <i>
      <x v="8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a di CALCOLATORI ELETTRONICI M" fld="1" baseField="0" baseItem="30"/>
    <dataField name="Somma di LINGUAGGI E MODELLI COMPUTAZIONALI M" fld="10" baseField="0" baseItem="0"/>
    <dataField name="Somma di SICUREZZA DELL'INFORMAZIONE M" fld="5" baseField="0" baseItem="0"/>
    <dataField name="Somma di SISTEMI DIGITALI M" fld="26" baseField="0" baseItem="0"/>
    <dataField name="Somma di SISTEMI OPERATIVI M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iEsterni_1" connectionId="3" autoFormatId="16" applyNumberFormats="0" applyBorderFormats="0" applyFontFormats="0" applyPatternFormats="0" applyAlignmentFormats="0" applyWidthHeightFormats="0">
  <queryTableRefresh nextId="89">
    <queryTableFields count="88">
      <queryTableField id="1" name="Column1" tableColumnId="1"/>
      <queryTableField id="2" name="clustergroup_reduced$mixture" tableColumnId="2"/>
      <queryTableField id="3" name="CALCOLATORI ELETTRONICI M" tableColumnId="3"/>
      <queryTableField id="4" name="SISTEMI MOBILI M" tableColumnId="4"/>
      <queryTableField id="5" name="ATTIVITÀ PROGETTUALE DI SISTEMI DIGITALI M" tableColumnId="5"/>
      <queryTableField id="6" name="FONDAMENTI DI INTELLIGENZA ARTIFICIALE M" tableColumnId="6"/>
      <queryTableField id="7" name="SICUREZZA DELL'INFORMAZIONE M" tableColumnId="7"/>
      <queryTableField id="8" name="ATTIVITÀ PROGETTUALE DI SISTEMI MOBILI M" tableColumnId="8"/>
      <queryTableField id="9" name="SISTEMI DISTRIBUITI M" tableColumnId="9"/>
      <queryTableField id="10" name="INGEGNERIA DEI SISTEMI SOFTWARE M" tableColumnId="10"/>
      <queryTableField id="11" name="SISTEMI OPERATIVI M" tableColumnId="11"/>
      <queryTableField id="12" name="LINGUAGGI E MODELLI COMPUTAZIONALI M" tableColumnId="12"/>
      <queryTableField id="13" name="ATTIVITÀ PROGETTUALE DI SISTEMI DISTRIBUITI M" tableColumnId="13"/>
      <queryTableField id="14" name="TECNOLOGIE DELLE BASI DI DATI M" tableColumnId="14"/>
      <queryTableField id="15" name="RETI DI CALCOLATORI M" tableColumnId="15"/>
      <queryTableField id="16" name="ATTIVITÀ PROGETTUALE DI SICUREZZA DELL'INFORMAZIONE M" tableColumnId="16"/>
      <queryTableField id="17" name="SISTEMI IN TEMPO REALE M" tableColumnId="17"/>
      <queryTableField id="18" name="ALGORITMI DI OTTIMIZZAZIONE M" tableColumnId="18"/>
      <queryTableField id="19" name="SISTEMI INTELLIGENTI M" tableColumnId="19"/>
      <queryTableField id="20" name="ATTIVITÀ PROGETTUALE DI LINGUAGGI E MODELLI COMPUTAZIONALI M" tableColumnId="20"/>
      <queryTableField id="21" name="COMPUTER VISION AND IMAGE PROCESSING M" tableColumnId="21"/>
      <queryTableField id="22" name="LOGICHE RICONFIGURABILI M" tableColumnId="22"/>
      <queryTableField id="23" name="FONDAMENTI DI COMPUTER GRAPHICS M" tableColumnId="23"/>
      <queryTableField id="24" name="ATTIVITÀ PROGETTUALE DI CALCOLATORI ELETTRONICI M" tableColumnId="24"/>
      <queryTableField id="25" name="PROCESSI E TECNICHE DI DATA MINING M" tableColumnId="25"/>
      <queryTableField id="26" name="ATTIVITÀ PROGETTUALE DI RICERCA OPERATIVA M" tableColumnId="26"/>
      <queryTableField id="27" name="ATTIVITÀ PROGETTUALE DI FONDAMENTI DI INTELLIGENZA ARTIFICIALE M" tableColumnId="27"/>
      <queryTableField id="28" name="SISTEMI DIGITALI M" tableColumnId="28"/>
      <queryTableField id="29" name="METODOLOGIE DI PROGETTAZIONE HARDWARE-SOFTWARE M" tableColumnId="29"/>
      <queryTableField id="30" name="ATTIVITÀ PROGETTUALE DI SISTEMI OPERATIVI M" tableColumnId="30"/>
      <queryTableField id="31" name="MOBILITA' INTERNAZIONALE" tableColumnId="31"/>
      <queryTableField id="32" name="ATTIVITÀ PROGETTUALE DI ALGORITMI DI OTTIMIZZAZIONE M" tableColumnId="32"/>
      <queryTableField id="33" name="ARCHITETTURE E PROTOCOLLI PER RETI SPAZIALI M" tableColumnId="33"/>
      <queryTableField id="34" name="ROBOTICA INDUSTRIALE M" tableColumnId="34"/>
      <queryTableField id="35" name="ATTIVITÀ PROGETTUALE DI SISTEMI INTELLIGENTI M" tableColumnId="35"/>
      <queryTableField id="36" name="ATTIVITÀ PROGETTUALE DI PROCESSI E TECNICHE DI DATA MINING M" tableColumnId="36"/>
      <queryTableField id="37" name="PROTOCOLS AND ARCHITECTURES FOR SPACE NETWORKS M" tableColumnId="37"/>
      <queryTableField id="38" name="ATTIVITÀ PROGETTUALE DI FONDAMENTI DI COMPUTER GRAPHICS M" tableColumnId="38"/>
      <queryTableField id="39" name="LABORATORY OF BIOINFORMATICS  1" tableColumnId="39"/>
      <queryTableField id="40" name="ATTIVITÀ PROGETTUALE DI INGEGNERIA DEI SISTEMI SOFTWARE M" tableColumnId="40"/>
      <queryTableField id="41" name="ATTIVITÀ PROGETTUALE DI METODOLOGIE DI PROGETTAZIONE HARDWARE-SOFTWARE M" tableColumnId="41"/>
      <queryTableField id="42" name="ATTIVITÀ PROGETTUALE DI RETI DI CALCOLATORI M" tableColumnId="42"/>
      <queryTableField id="43" name="SISTEMI INFORMATIVI M" tableColumnId="43"/>
      <queryTableField id="44" name="ATTIVITÀ PROGETTUALE DI MATEMATICA DISCRETA M" tableColumnId="44"/>
      <queryTableField id="45" name="ATTIVITÀ PROGETTUALE DI GESTIONE DELL'INNOVAZIONE E DEI PROGETTI M" tableColumnId="45"/>
      <queryTableField id="46" name="MATEMATICA DISCRETA M" tableColumnId="46"/>
      <queryTableField id="47" name="ATTIVITÀ PROGETTUALE DI COMPUTER VISION AND IMAGE PROCESSING M" tableColumnId="47"/>
      <queryTableField id="48" name="METODI PER LA GESTIONE DEI PROGETTI COMPLESSI M" tableColumnId="48"/>
      <queryTableField id="49" name="SISTEMI DI CONTROLLO DISTRIBUITO M" tableColumnId="49"/>
      <queryTableField id="50" name="CONTROLLI AUTOMATICI M" tableColumnId="50"/>
      <queryTableField id="51" name="TECNOLOGIE PER LA SICUREZZA M" tableColumnId="51"/>
      <queryTableField id="52" name="ATTIVITÀ PROGETTUALE DI SISTEMI IN TEMPO REALE M" tableColumnId="52"/>
      <queryTableField id="53" name="ATTIVITÀ PROGETTUALE DI TECNOLOGIE DELLE BASI DI DATI M" tableColumnId="53"/>
      <queryTableField id="54" name="SISTEMI E APPLICAZIONI MULTIMEDIALI" tableColumnId="54"/>
      <queryTableField id="55" name="MULTIMEDIA SERVICES AND APPLICATIONS M" tableColumnId="55"/>
      <queryTableField id="56" name="TEORIA DELL'INFORMAZIONE M" tableColumnId="56"/>
      <queryTableField id="57" name="DIAGNOSTICA E CONTROLLO M" tableColumnId="57"/>
      <queryTableField id="58" name="ATTIVITÀ PROGETTUALE DI SISTEMI INFORMATIVI M" tableColumnId="58"/>
      <queryTableField id="59" name="SISTEMI INFORMATIVI E BUSINESS INTELLIGENCE (C.I.)" tableColumnId="59"/>
      <queryTableField id="60" name="BUSINESS INTELLIGENCE M" tableColumnId="60"/>
      <queryTableField id="61" name="OTTIMIZZAZIONE SU RETI M" tableColumnId="61"/>
      <queryTableField id="62" name="LABORATORIO DI RILIEVO E POSIZIONAMENTO SATELLITARE M" tableColumnId="62"/>
      <queryTableField id="63" name="LABORATORIO DI CALCOLO PARALLELO PER APPLICAZIONI ENERGETICHE E MECCANICHE AVANZATE M-B" tableColumnId="63"/>
      <queryTableField id="64" name="DIRITTO DELL'INFORMATICA T" tableColumnId="64"/>
      <queryTableField id="65" name="ATTIVITÀ PROGETTUALE DI DIAGNOSTICA E CONTROLLO M" tableColumnId="65"/>
      <queryTableField id="66" name="RETI DI TELECOMUNICAZIONI M" tableColumnId="66"/>
      <queryTableField id="67" name="COMPUTER NETWORKS M" tableColumnId="67"/>
      <queryTableField id="68" name="MATEMATICA COMPUTAZIONALE" tableColumnId="68"/>
      <queryTableField id="69" name="SISTEMI MIDDLEWARE" tableColumnId="69"/>
      <queryTableField id="70" name="GRAFICA" tableColumnId="70"/>
      <queryTableField id="71" name="ANALISI STATICA DI PROGRAMMI" tableColumnId="71"/>
      <queryTableField id="72" name="ALGORITMI AVANZATI" tableColumnId="72"/>
      <queryTableField id="73" name="FONDAMENTI LOGICI DELL'INFORMATICA" tableColumnId="73"/>
      <queryTableField id="74" name="MODELLI E  SISTEMI CONCORRENTI" tableColumnId="74"/>
      <queryTableField id="75" name="SISTEMI DI ELABORAZIONE DELL'INFORMAZIONE M" tableColumnId="75"/>
      <queryTableField id="76" name="PROGRAMMAZIONE CONCORRENTE E DISTRIBUITA M" tableColumnId="76"/>
      <queryTableField id="77" name="INTELLIGENZA ARTIFICIALE M" tableColumnId="77"/>
      <queryTableField id="78" name="ATTIVITÀ PROGETTUALE DI APPLICAZIONI DI INTELLIGENZA ARTIFICIALE M" tableColumnId="78"/>
      <queryTableField id="79" name="SISTEMI NEURALI M" tableColumnId="79"/>
      <queryTableField id="80" name="MICROELETTRONICA M" tableColumnId="80"/>
      <queryTableField id="81" name="ELETTRONICA DEI SISTEMI DIGITALI M" tableColumnId="81"/>
      <queryTableField id="82" name="ELABORAZIONE ELETTRONICA DEI SEGNALI DIGITALI M" tableColumnId="82"/>
      <queryTableField id="83" name="PROGETTO DI CIRCUITI ANALOGICI M - A" tableColumnId="83"/>
      <queryTableField id="84" name="METODI NUMERICI PER L'INGEGNERIA M" tableColumnId="84"/>
      <queryTableField id="85" name="ANALISI MATEMATICA M" tableColumnId="85"/>
      <queryTableField id="86" name="LABORATORIO DI ELETTRONICA DEI SISTEMI DIGITALI M" tableColumnId="86"/>
      <queryTableField id="87" name="CAMPI ELETTROMAGNETICI E SISTEMI D'ANTENNA M" tableColumnId="87"/>
      <queryTableField id="88" name="ELABORAZIONE DEL LINGUAGGIO NATURALE" tableColumnId="8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matrice__2" displayName="matrice__2" ref="A1:CJ283" tableType="queryTable" totalsRowCount="1">
  <autoFilter ref="A1:CJ282"/>
  <tableColumns count="88">
    <tableColumn id="1" uniqueName="1" name="Matricola" queryTableFieldId="1" dataDxfId="7" totalsRowDxfId="6"/>
    <tableColumn id="2" uniqueName="2" name="Cluster" queryTableFieldId="2" dataDxfId="5" totalsRowDxfId="4"/>
    <tableColumn id="3" uniqueName="3" name="CALCOLATORI ELETTRONICI M" totalsRowFunction="custom" queryTableFieldId="3">
      <totalsRowFormula>SUM(matrice__2[CALCOLATORI ELETTRONICI M])</totalsRowFormula>
    </tableColumn>
    <tableColumn id="4" uniqueName="4" name="SISTEMI MOBILI M" totalsRowFunction="custom" queryTableFieldId="4">
      <totalsRowFormula>SUM(matrice__2[SISTEMI MOBILI M])</totalsRowFormula>
    </tableColumn>
    <tableColumn id="5" uniqueName="5" name="ATTIVITÀ PROGETTUALE DI SISTEMI DIGITALI M" totalsRowFunction="custom" queryTableFieldId="5">
      <totalsRowFormula>SUM(matrice__2[ATTIVITÀ PROGETTUALE DI SISTEMI DIGITALI M])</totalsRowFormula>
    </tableColumn>
    <tableColumn id="6" uniqueName="6" name="FONDAMENTI DI INTELLIGENZA ARTIFICIALE M" totalsRowFunction="custom" queryTableFieldId="6">
      <totalsRowFormula>SUM(matrice__2[FONDAMENTI DI INTELLIGENZA ARTIFICIALE M])</totalsRowFormula>
    </tableColumn>
    <tableColumn id="7" uniqueName="7" name="SICUREZZA DELL'INFORMAZIONE M" totalsRowFunction="custom" queryTableFieldId="7">
      <totalsRowFormula>SUM(matrice__2[SICUREZZA DELL''INFORMAZIONE M])</totalsRowFormula>
    </tableColumn>
    <tableColumn id="8" uniqueName="8" name="ATTIVITÀ PROGETTUALE DI SISTEMI MOBILI M" totalsRowFunction="custom" queryTableFieldId="8">
      <totalsRowFormula>SUM(matrice__2[ATTIVITÀ PROGETTUALE DI SISTEMI MOBILI M])</totalsRowFormula>
    </tableColumn>
    <tableColumn id="9" uniqueName="9" name="SISTEMI DISTRIBUITI M" totalsRowFunction="custom" queryTableFieldId="9">
      <totalsRowFormula>SUM(matrice__2[SISTEMI DISTRIBUITI M])</totalsRowFormula>
    </tableColumn>
    <tableColumn id="10" uniqueName="10" name="INGEGNERIA DEI SISTEMI SOFTWARE M" totalsRowFunction="custom" queryTableFieldId="10">
      <totalsRowFormula>SUM(matrice__2[INGEGNERIA DEI SISTEMI SOFTWARE M])</totalsRowFormula>
    </tableColumn>
    <tableColumn id="11" uniqueName="11" name="SISTEMI OPERATIVI M" totalsRowFunction="custom" queryTableFieldId="11">
      <totalsRowFormula>SUM(matrice__2[SISTEMI OPERATIVI M])</totalsRowFormula>
    </tableColumn>
    <tableColumn id="12" uniqueName="12" name="LINGUAGGI E MODELLI COMPUTAZIONALI M" totalsRowFunction="custom" queryTableFieldId="12">
      <totalsRowFormula>SUM(matrice__2[LINGUAGGI E MODELLI COMPUTAZIONALI M])</totalsRowFormula>
    </tableColumn>
    <tableColumn id="13" uniqueName="13" name="ATTIVITÀ PROGETTUALE DI SISTEMI DISTRIBUITI M" totalsRowFunction="custom" queryTableFieldId="13">
      <totalsRowFormula>SUM(matrice__2[ATTIVITÀ PROGETTUALE DI SISTEMI DISTRIBUITI M])</totalsRowFormula>
    </tableColumn>
    <tableColumn id="14" uniqueName="14" name="TECNOLOGIE DELLE BASI DI DATI M" totalsRowFunction="custom" queryTableFieldId="14">
      <totalsRowFormula>SUM(matrice__2[TECNOLOGIE DELLE BASI DI DATI M])</totalsRowFormula>
    </tableColumn>
    <tableColumn id="15" uniqueName="15" name="RETI DI CALCOLATORI M" totalsRowFunction="custom" queryTableFieldId="15">
      <totalsRowFormula>SUM(matrice__2[RETI DI CALCOLATORI M])</totalsRowFormula>
    </tableColumn>
    <tableColumn id="16" uniqueName="16" name="ATTIVITÀ PROGETTUALE DI SICUREZZA DELL'INFORMAZIONE M" totalsRowFunction="custom" queryTableFieldId="16">
      <totalsRowFormula>SUM(matrice__2[ATTIVITÀ PROGETTUALE DI SICUREZZA DELL''INFORMAZIONE M])</totalsRowFormula>
    </tableColumn>
    <tableColumn id="17" uniqueName="17" name="SISTEMI IN TEMPO REALE M" totalsRowFunction="custom" queryTableFieldId="17">
      <totalsRowFormula>SUM(matrice__2[SISTEMI IN TEMPO REALE M])</totalsRowFormula>
    </tableColumn>
    <tableColumn id="18" uniqueName="18" name="ALGORITMI DI OTTIMIZZAZIONE M" totalsRowFunction="custom" queryTableFieldId="18">
      <totalsRowFormula>SUM(matrice__2[ALGORITMI DI OTTIMIZZAZIONE M])</totalsRowFormula>
    </tableColumn>
    <tableColumn id="19" uniqueName="19" name="SISTEMI INTELLIGENTI M" totalsRowFunction="custom" queryTableFieldId="19">
      <totalsRowFormula>SUM(matrice__2[SISTEMI INTELLIGENTI M])</totalsRowFormula>
    </tableColumn>
    <tableColumn id="20" uniqueName="20" name="ATTIVITÀ PROGETTUALE DI LINGUAGGI E MODELLI COMPUTAZIONALI M" totalsRowFunction="custom" queryTableFieldId="20">
      <totalsRowFormula>SUM(matrice__2[ATTIVITÀ PROGETTUALE DI LINGUAGGI E MODELLI COMPUTAZIONALI M])</totalsRowFormula>
    </tableColumn>
    <tableColumn id="21" uniqueName="21" name="COMPUTER VISION AND IMAGE PROCESSING M" totalsRowFunction="custom" queryTableFieldId="21">
      <totalsRowFormula>SUM(matrice__2[COMPUTER VISION AND IMAGE PROCESSING M])</totalsRowFormula>
    </tableColumn>
    <tableColumn id="22" uniqueName="22" name="LOGICHE RICONFIGURABILI M" totalsRowFunction="custom" queryTableFieldId="22">
      <totalsRowFormula>SUM(matrice__2[LOGICHE RICONFIGURABILI M])</totalsRowFormula>
    </tableColumn>
    <tableColumn id="23" uniqueName="23" name="FONDAMENTI DI COMPUTER GRAPHICS M" totalsRowFunction="custom" queryTableFieldId="23">
      <totalsRowFormula>SUM(matrice__2[FONDAMENTI DI COMPUTER GRAPHICS M])</totalsRowFormula>
    </tableColumn>
    <tableColumn id="24" uniqueName="24" name="ATTIVITÀ PROGETTUALE DI CALCOLATORI ELETTRONICI M" totalsRowFunction="custom" queryTableFieldId="24">
      <totalsRowFormula>SUM(matrice__2[ATTIVITÀ PROGETTUALE DI CALCOLATORI ELETTRONICI M])</totalsRowFormula>
    </tableColumn>
    <tableColumn id="25" uniqueName="25" name="PROCESSI E TECNICHE DI DATA MINING M" totalsRowFunction="custom" queryTableFieldId="25">
      <totalsRowFormula>SUM(matrice__2[PROCESSI E TECNICHE DI DATA MINING M])</totalsRowFormula>
    </tableColumn>
    <tableColumn id="26" uniqueName="26" name="ATTIVITÀ PROGETTUALE DI RICERCA OPERATIVA M" totalsRowFunction="custom" queryTableFieldId="26">
      <totalsRowFormula>SUM(matrice__2[ATTIVITÀ PROGETTUALE DI RICERCA OPERATIVA M])</totalsRowFormula>
    </tableColumn>
    <tableColumn id="27" uniqueName="27" name="ATTIVITÀ PROGETTUALE DI FONDAMENTI DI INTELLIGENZA ARTIFICIALE M" totalsRowFunction="custom" queryTableFieldId="27">
      <totalsRowFormula>SUM(matrice__2[ATTIVITÀ PROGETTUALE DI FONDAMENTI DI INTELLIGENZA ARTIFICIALE M])</totalsRowFormula>
    </tableColumn>
    <tableColumn id="28" uniqueName="28" name="SISTEMI DIGITALI M" totalsRowFunction="custom" queryTableFieldId="28">
      <totalsRowFormula>SUM(matrice__2[SISTEMI DIGITALI M])</totalsRowFormula>
    </tableColumn>
    <tableColumn id="29" uniqueName="29" name="METODOLOGIE DI PROGETTAZIONE HARDWARE-SOFTWARE M" totalsRowFunction="custom" queryTableFieldId="29">
      <totalsRowFormula>SUM(matrice__2[METODOLOGIE DI PROGETTAZIONE HARDWARE-SOFTWARE M])</totalsRowFormula>
    </tableColumn>
    <tableColumn id="30" uniqueName="30" name="ATTIVITÀ PROGETTUALE DI SISTEMI OPERATIVI M" totalsRowFunction="custom" queryTableFieldId="30">
      <totalsRowFormula>SUM(matrice__2[ATTIVITÀ PROGETTUALE DI SISTEMI OPERATIVI M])</totalsRowFormula>
    </tableColumn>
    <tableColumn id="31" uniqueName="31" name="MOBILITA' INTERNAZIONALE" totalsRowFunction="custom" queryTableFieldId="31">
      <totalsRowFormula>SUM(matrice__2[MOBILITA'' INTERNAZIONALE])</totalsRowFormula>
    </tableColumn>
    <tableColumn id="32" uniqueName="32" name="ATTIVITÀ PROGETTUALE DI ALGORITMI DI OTTIMIZZAZIONE M" totalsRowFunction="custom" queryTableFieldId="32">
      <totalsRowFormula>SUM(matrice__2[ATTIVITÀ PROGETTUALE DI ALGORITMI DI OTTIMIZZAZIONE M])</totalsRowFormula>
    </tableColumn>
    <tableColumn id="33" uniqueName="33" name="ARCHITETTURE E PROTOCOLLI PER RETI SPAZIALI M" totalsRowFunction="custom" queryTableFieldId="33">
      <totalsRowFormula>SUM(matrice__2[ARCHITETTURE E PROTOCOLLI PER RETI SPAZIALI M])</totalsRowFormula>
    </tableColumn>
    <tableColumn id="34" uniqueName="34" name="ROBOTICA INDUSTRIALE M" totalsRowFunction="custom" queryTableFieldId="34">
      <totalsRowFormula>SUM(matrice__2[ROBOTICA INDUSTRIALE M])</totalsRowFormula>
    </tableColumn>
    <tableColumn id="35" uniqueName="35" name="ATTIVITÀ PROGETTUALE DI SISTEMI INTELLIGENTI M" totalsRowFunction="custom" queryTableFieldId="35">
      <totalsRowFormula>SUM(matrice__2[ATTIVITÀ PROGETTUALE DI SISTEMI INTELLIGENTI M])</totalsRowFormula>
    </tableColumn>
    <tableColumn id="36" uniqueName="36" name="ATTIVITÀ PROGETTUALE DI PROCESSI E TECNICHE DI DATA MINING M" totalsRowFunction="custom" queryTableFieldId="36">
      <totalsRowFormula>SUM(matrice__2[ATTIVITÀ PROGETTUALE DI PROCESSI E TECNICHE DI DATA MINING M])</totalsRowFormula>
    </tableColumn>
    <tableColumn id="37" uniqueName="37" name="PROTOCOLS AND ARCHITECTURES FOR SPACE NETWORKS M" totalsRowFunction="custom" queryTableFieldId="37">
      <totalsRowFormula>SUM(matrice__2[PROTOCOLS AND ARCHITECTURES FOR SPACE NETWORKS M])</totalsRowFormula>
    </tableColumn>
    <tableColumn id="38" uniqueName="38" name="ATTIVITÀ PROGETTUALE DI FONDAMENTI DI COMPUTER GRAPHICS M" totalsRowFunction="custom" queryTableFieldId="38">
      <totalsRowFormula>SUM(matrice__2[ATTIVITÀ PROGETTUALE DI FONDAMENTI DI COMPUTER GRAPHICS M])</totalsRowFormula>
    </tableColumn>
    <tableColumn id="39" uniqueName="39" name="LABORATORY OF BIOINFORMATICS  1" totalsRowFunction="custom" queryTableFieldId="39">
      <totalsRowFormula>SUM(matrice__2[LABORATORY OF BIOINFORMATICS  1])</totalsRowFormula>
    </tableColumn>
    <tableColumn id="40" uniqueName="40" name="ATTIVITÀ PROGETTUALE DI INGEGNERIA DEI SISTEMI SOFTWARE M" totalsRowFunction="custom" queryTableFieldId="40">
      <totalsRowFormula>SUM(matrice__2[ATTIVITÀ PROGETTUALE DI INGEGNERIA DEI SISTEMI SOFTWARE M])</totalsRowFormula>
    </tableColumn>
    <tableColumn id="41" uniqueName="41" name="ATTIVITÀ PROGETTUALE DI METODOLOGIE DI PROGETTAZIONE HARDWARE-SOFTWARE M" totalsRowFunction="custom" queryTableFieldId="41">
      <totalsRowFormula>SUM(matrice__2[ATTIVITÀ PROGETTUALE DI METODOLOGIE DI PROGETTAZIONE HARDWARE-SOFTWARE M])</totalsRowFormula>
    </tableColumn>
    <tableColumn id="42" uniqueName="42" name="ATTIVITÀ PROGETTUALE DI RETI DI CALCOLATORI M" totalsRowFunction="custom" queryTableFieldId="42">
      <totalsRowFormula>SUM(matrice__2[ATTIVITÀ PROGETTUALE DI RETI DI CALCOLATORI M])</totalsRowFormula>
    </tableColumn>
    <tableColumn id="43" uniqueName="43" name="SISTEMI INFORMATIVI M" totalsRowFunction="custom" queryTableFieldId="43">
      <totalsRowFormula>SUM(matrice__2[SISTEMI INFORMATIVI M])</totalsRowFormula>
    </tableColumn>
    <tableColumn id="44" uniqueName="44" name="ATTIVITÀ PROGETTUALE DI MATEMATICA DISCRETA M" totalsRowFunction="custom" queryTableFieldId="44">
      <totalsRowFormula>SUM(matrice__2[ATTIVITÀ PROGETTUALE DI MATEMATICA DISCRETA M])</totalsRowFormula>
    </tableColumn>
    <tableColumn id="45" uniqueName="45" name="ATTIVITÀ PROGETTUALE DI GESTIONE DELL'INNOVAZIONE E DEI PROGETTI M" totalsRowFunction="custom" queryTableFieldId="45">
      <totalsRowFormula>SUM(matrice__2[ATTIVITÀ PROGETTUALE DI GESTIONE DELL''INNOVAZIONE E DEI PROGETTI M])</totalsRowFormula>
    </tableColumn>
    <tableColumn id="46" uniqueName="46" name="MATEMATICA DISCRETA M" totalsRowFunction="custom" queryTableFieldId="46">
      <totalsRowFormula>SUM(matrice__2[MATEMATICA DISCRETA M])</totalsRowFormula>
    </tableColumn>
    <tableColumn id="47" uniqueName="47" name="ATTIVITÀ PROGETTUALE DI COMPUTER VISION AND IMAGE PROCESSING M" totalsRowFunction="custom" queryTableFieldId="47">
      <totalsRowFormula>SUM(matrice__2[ATTIVITÀ PROGETTUALE DI COMPUTER VISION AND IMAGE PROCESSING M])</totalsRowFormula>
    </tableColumn>
    <tableColumn id="48" uniqueName="48" name="METODI PER LA GESTIONE DEI PROGETTI COMPLESSI M" totalsRowFunction="custom" queryTableFieldId="48">
      <totalsRowFormula>SUM(matrice__2[METODI PER LA GESTIONE DEI PROGETTI COMPLESSI M])</totalsRowFormula>
    </tableColumn>
    <tableColumn id="49" uniqueName="49" name="SISTEMI DI CONTROLLO DISTRIBUITO M" totalsRowFunction="custom" queryTableFieldId="49">
      <totalsRowFormula>SUM(matrice__2[SISTEMI DI CONTROLLO DISTRIBUITO M])</totalsRowFormula>
    </tableColumn>
    <tableColumn id="50" uniqueName="50" name="CONTROLLI AUTOMATICI M" totalsRowFunction="custom" queryTableFieldId="50">
      <totalsRowFormula>SUM(matrice__2[CONTROLLI AUTOMATICI M])</totalsRowFormula>
    </tableColumn>
    <tableColumn id="51" uniqueName="51" name="TECNOLOGIE PER LA SICUREZZA M" totalsRowFunction="custom" queryTableFieldId="51">
      <totalsRowFormula>SUM(matrice__2[TECNOLOGIE PER LA SICUREZZA M])</totalsRowFormula>
    </tableColumn>
    <tableColumn id="52" uniqueName="52" name="ATTIVITÀ PROGETTUALE DI SISTEMI IN TEMPO REALE M" totalsRowFunction="custom" queryTableFieldId="52">
      <totalsRowFormula>SUM(matrice__2[ATTIVITÀ PROGETTUALE DI SISTEMI IN TEMPO REALE M])</totalsRowFormula>
    </tableColumn>
    <tableColumn id="53" uniqueName="53" name="ATTIVITÀ PROGETTUALE DI TECNOLOGIE DELLE BASI DI DATI M" totalsRowFunction="custom" queryTableFieldId="53">
      <totalsRowFormula>SUM(matrice__2[ATTIVITÀ PROGETTUALE DI TECNOLOGIE DELLE BASI DI DATI M])</totalsRowFormula>
    </tableColumn>
    <tableColumn id="54" uniqueName="54" name="SISTEMI E APPLICAZIONI MULTIMEDIALI" totalsRowFunction="custom" queryTableFieldId="54">
      <totalsRowFormula>SUM(matrice__2[SISTEMI E APPLICAZIONI MULTIMEDIALI])</totalsRowFormula>
    </tableColumn>
    <tableColumn id="55" uniqueName="55" name="MULTIMEDIA SERVICES AND APPLICATIONS M" totalsRowFunction="custom" queryTableFieldId="55">
      <totalsRowFormula>SUM(matrice__2[MULTIMEDIA SERVICES AND APPLICATIONS M])</totalsRowFormula>
    </tableColumn>
    <tableColumn id="56" uniqueName="56" name="TEORIA DELL'INFORMAZIONE M" totalsRowFunction="custom" queryTableFieldId="56">
      <totalsRowFormula>SUM(matrice__2[TEORIA DELL''INFORMAZIONE M])</totalsRowFormula>
    </tableColumn>
    <tableColumn id="57" uniqueName="57" name="DIAGNOSTICA E CONTROLLO M" totalsRowFunction="custom" queryTableFieldId="57">
      <totalsRowFormula>SUM(matrice__2[DIAGNOSTICA E CONTROLLO M])</totalsRowFormula>
    </tableColumn>
    <tableColumn id="58" uniqueName="58" name="ATTIVITÀ PROGETTUALE DI SISTEMI INFORMATIVI M" totalsRowFunction="custom" queryTableFieldId="58">
      <totalsRowFormula>SUM(matrice__2[ATTIVITÀ PROGETTUALE DI SISTEMI INFORMATIVI M])</totalsRowFormula>
    </tableColumn>
    <tableColumn id="59" uniqueName="59" name="SISTEMI INFORMATIVI E BUSINESS INTELLIGENCE (C.I.)" totalsRowFunction="custom" queryTableFieldId="59">
      <totalsRowFormula>SUM(matrice__2[SISTEMI INFORMATIVI E BUSINESS INTELLIGENCE (C.I.)])</totalsRowFormula>
    </tableColumn>
    <tableColumn id="60" uniqueName="60" name="BUSINESS INTELLIGENCE M" totalsRowFunction="custom" queryTableFieldId="60">
      <totalsRowFormula>SUM(matrice__2[BUSINESS INTELLIGENCE M])</totalsRowFormula>
    </tableColumn>
    <tableColumn id="61" uniqueName="61" name="OTTIMIZZAZIONE SU RETI M" totalsRowFunction="custom" queryTableFieldId="61">
      <totalsRowFormula>SUM(matrice__2[OTTIMIZZAZIONE SU RETI M])</totalsRowFormula>
    </tableColumn>
    <tableColumn id="62" uniqueName="62" name="LABORATORIO DI RILIEVO E POSIZIONAMENTO SATELLITARE M" totalsRowFunction="custom" queryTableFieldId="62">
      <totalsRowFormula>SUM(matrice__2[LABORATORIO DI RILIEVO E POSIZIONAMENTO SATELLITARE M])</totalsRowFormula>
    </tableColumn>
    <tableColumn id="63" uniqueName="63" name="LABORATORIO DI CALCOLO PARALLELO PER APPLICAZIONI ENERGETICHE E MECCANICHE AVANZATE M-B" totalsRowFunction="custom" queryTableFieldId="63">
      <totalsRowFormula>SUM(matrice__2[LABORATORIO DI CALCOLO PARALLELO PER APPLICAZIONI ENERGETICHE E MECCANICHE AVANZATE M-B])</totalsRowFormula>
    </tableColumn>
    <tableColumn id="64" uniqueName="64" name="DIRITTO DELL'INFORMATICA T" totalsRowFunction="custom" queryTableFieldId="64">
      <totalsRowFormula>SUM(matrice__2[DIRITTO DELL''INFORMATICA T])</totalsRowFormula>
    </tableColumn>
    <tableColumn id="65" uniqueName="65" name="ATTIVITÀ PROGETTUALE DI DIAGNOSTICA E CONTROLLO M" totalsRowFunction="custom" queryTableFieldId="65">
      <totalsRowFormula>SUM(matrice__2[ATTIVITÀ PROGETTUALE DI DIAGNOSTICA E CONTROLLO M])</totalsRowFormula>
    </tableColumn>
    <tableColumn id="66" uniqueName="66" name="RETI DI TELECOMUNICAZIONI M" totalsRowFunction="custom" queryTableFieldId="66">
      <totalsRowFormula>SUM(matrice__2[RETI DI TELECOMUNICAZIONI M])</totalsRowFormula>
    </tableColumn>
    <tableColumn id="67" uniqueName="67" name="COMPUTER NETWORKS M" totalsRowFunction="custom" queryTableFieldId="67">
      <totalsRowFormula>SUM(matrice__2[COMPUTER NETWORKS M])</totalsRowFormula>
    </tableColumn>
    <tableColumn id="68" uniqueName="68" name="MATEMATICA COMPUTAZIONALE" totalsRowFunction="custom" queryTableFieldId="68">
      <totalsRowFormula>SUM(matrice__2[MATEMATICA COMPUTAZIONALE])</totalsRowFormula>
    </tableColumn>
    <tableColumn id="69" uniqueName="69" name="SISTEMI MIDDLEWARE" totalsRowFunction="custom" queryTableFieldId="69">
      <totalsRowFormula>SUM(matrice__2[SISTEMI MIDDLEWARE])</totalsRowFormula>
    </tableColumn>
    <tableColumn id="70" uniqueName="70" name="GRAFICA" totalsRowFunction="custom" queryTableFieldId="70">
      <totalsRowFormula>SUM(matrice__2[GRAFICA])</totalsRowFormula>
    </tableColumn>
    <tableColumn id="71" uniqueName="71" name="ANALISI STATICA DI PROGRAMMI" totalsRowFunction="custom" queryTableFieldId="71">
      <totalsRowFormula>SUM(matrice__2[ANALISI STATICA DI PROGRAMMI])</totalsRowFormula>
    </tableColumn>
    <tableColumn id="72" uniqueName="72" name="ALGORITMI AVANZATI" totalsRowFunction="custom" queryTableFieldId="72">
      <totalsRowFormula>SUM(matrice__2[ALGORITMI AVANZATI])</totalsRowFormula>
    </tableColumn>
    <tableColumn id="73" uniqueName="73" name="FONDAMENTI LOGICI DELL'INFORMATICA" totalsRowFunction="custom" queryTableFieldId="73">
      <totalsRowFormula>SUM(matrice__2[FONDAMENTI LOGICI DELL''INFORMATICA])</totalsRowFormula>
    </tableColumn>
    <tableColumn id="74" uniqueName="74" name="MODELLI E  SISTEMI CONCORRENTI" totalsRowFunction="custom" queryTableFieldId="74">
      <totalsRowFormula>SUM(matrice__2[MODELLI E  SISTEMI CONCORRENTI])</totalsRowFormula>
    </tableColumn>
    <tableColumn id="75" uniqueName="75" name="SISTEMI DI ELABORAZIONE DELL'INFORMAZIONE M" totalsRowFunction="custom" queryTableFieldId="75">
      <totalsRowFormula>SUM(matrice__2[SISTEMI DI ELABORAZIONE DELL''INFORMAZIONE M])</totalsRowFormula>
    </tableColumn>
    <tableColumn id="76" uniqueName="76" name="PROGRAMMAZIONE CONCORRENTE E DISTRIBUITA M" totalsRowFunction="custom" queryTableFieldId="76">
      <totalsRowFormula>SUM(matrice__2[PROGRAMMAZIONE CONCORRENTE E DISTRIBUITA M])</totalsRowFormula>
    </tableColumn>
    <tableColumn id="77" uniqueName="77" name="INTELLIGENZA ARTIFICIALE M" totalsRowFunction="custom" queryTableFieldId="77">
      <totalsRowFormula>SUM(matrice__2[INTELLIGENZA ARTIFICIALE M])</totalsRowFormula>
    </tableColumn>
    <tableColumn id="78" uniqueName="78" name="ATTIVITÀ PROGETTUALE DI APPLICAZIONI DI INTELLIGENZA ARTIFICIALE M" totalsRowFunction="custom" queryTableFieldId="78">
      <totalsRowFormula>SUM(matrice__2[ATTIVITÀ PROGETTUALE DI APPLICAZIONI DI INTELLIGENZA ARTIFICIALE M])</totalsRowFormula>
    </tableColumn>
    <tableColumn id="79" uniqueName="79" name="SISTEMI NEURALI M" totalsRowFunction="custom" queryTableFieldId="79">
      <totalsRowFormula>SUM(matrice__2[SISTEMI NEURALI M])</totalsRowFormula>
    </tableColumn>
    <tableColumn id="80" uniqueName="80" name="MICROELETTRONICA M" totalsRowFunction="custom" queryTableFieldId="80">
      <totalsRowFormula>SUM(matrice__2[MICROELETTRONICA M])</totalsRowFormula>
    </tableColumn>
    <tableColumn id="81" uniqueName="81" name="ELETTRONICA DEI SISTEMI DIGITALI M" totalsRowFunction="custom" queryTableFieldId="81">
      <totalsRowFormula>SUM(matrice__2[ELETTRONICA DEI SISTEMI DIGITALI M])</totalsRowFormula>
    </tableColumn>
    <tableColumn id="82" uniqueName="82" name="ELABORAZIONE ELETTRONICA DEI SEGNALI DIGITALI M" totalsRowFunction="custom" queryTableFieldId="82">
      <totalsRowFormula>SUM(matrice__2[ELABORAZIONE ELETTRONICA DEI SEGNALI DIGITALI M])</totalsRowFormula>
    </tableColumn>
    <tableColumn id="83" uniqueName="83" name="PROGETTO DI CIRCUITI ANALOGICI M - A" totalsRowFunction="custom" queryTableFieldId="83">
      <totalsRowFormula>SUM(matrice__2[PROGETTO DI CIRCUITI ANALOGICI M - A])</totalsRowFormula>
    </tableColumn>
    <tableColumn id="84" uniqueName="84" name="METODI NUMERICI PER L'INGEGNERIA M" totalsRowFunction="custom" queryTableFieldId="84">
      <totalsRowFormula>SUM(matrice__2[METODI NUMERICI PER L''INGEGNERIA M])</totalsRowFormula>
    </tableColumn>
    <tableColumn id="85" uniqueName="85" name="ANALISI MATEMATICA M" totalsRowFunction="custom" queryTableFieldId="85">
      <totalsRowFormula>SUM(matrice__2[ANALISI MATEMATICA M])</totalsRowFormula>
    </tableColumn>
    <tableColumn id="86" uniqueName="86" name="LABORATORIO DI ELETTRONICA DEI SISTEMI DIGITALI M" totalsRowFunction="custom" queryTableFieldId="86">
      <totalsRowFormula>SUM(matrice__2[LABORATORIO DI ELETTRONICA DEI SISTEMI DIGITALI M])</totalsRowFormula>
    </tableColumn>
    <tableColumn id="87" uniqueName="87" name="CAMPI ELETTROMAGNETICI E SISTEMI D'ANTENNA M" totalsRowFunction="custom" queryTableFieldId="87">
      <totalsRowFormula>SUM(matrice__2[CAMPI ELETTROMAGNETICI E SISTEMI D''ANTENNA M])</totalsRowFormula>
    </tableColumn>
    <tableColumn id="88" uniqueName="88" name="ELABORAZIONE DEL LINGUAGGIO NATURALE" totalsRowFunction="custom" queryTableFieldId="88">
      <totalsRowFormula>SUM(matrice__2[ELABORAZIONE DEL LINGUAGGIO NATURALE])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A1:E54" totalsRowShown="0">
  <autoFilter ref="A1:E54"/>
  <tableColumns count="5">
    <tableColumn id="1" name="Nome esame"/>
    <tableColumn id="2" name="Voto mediano" dataDxfId="3"/>
    <tableColumn id="3" name="Voto medio" dataDxfId="2"/>
    <tableColumn id="4" name="Dev. St." dataDxfId="1"/>
    <tableColumn id="5" name="Frequenza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3"/>
  <sheetViews>
    <sheetView zoomScale="55" zoomScaleNormal="55" workbookViewId="0">
      <selection activeCell="D45" sqref="D45"/>
    </sheetView>
  </sheetViews>
  <sheetFormatPr defaultRowHeight="14.4" x14ac:dyDescent="0.3"/>
  <cols>
    <col min="1" max="1" width="24.33203125" customWidth="1"/>
    <col min="2" max="2" width="29.5546875" bestFit="1" customWidth="1"/>
    <col min="3" max="3" width="29" bestFit="1" customWidth="1"/>
    <col min="4" max="4" width="19.109375" bestFit="1" customWidth="1"/>
    <col min="5" max="5" width="43.88671875" bestFit="1" customWidth="1"/>
    <col min="6" max="6" width="43.109375" bestFit="1" customWidth="1"/>
    <col min="7" max="7" width="33.6640625" bestFit="1" customWidth="1"/>
    <col min="8" max="8" width="42.88671875" bestFit="1" customWidth="1"/>
    <col min="9" max="9" width="23" bestFit="1" customWidth="1"/>
    <col min="10" max="10" width="37" bestFit="1" customWidth="1"/>
    <col min="11" max="11" width="22.109375" bestFit="1" customWidth="1"/>
    <col min="12" max="12" width="41.5546875" bestFit="1" customWidth="1"/>
    <col min="13" max="13" width="46.77734375" bestFit="1" customWidth="1"/>
    <col min="14" max="14" width="33.21875" bestFit="1" customWidth="1"/>
    <col min="15" max="15" width="23.88671875" bestFit="1" customWidth="1"/>
    <col min="16" max="16" width="57.44140625" bestFit="1" customWidth="1"/>
    <col min="17" max="17" width="27.33203125" bestFit="1" customWidth="1"/>
    <col min="18" max="18" width="33" bestFit="1" customWidth="1"/>
    <col min="19" max="19" width="24.44140625" bestFit="1" customWidth="1"/>
    <col min="20" max="20" width="65.33203125" bestFit="1" customWidth="1"/>
    <col min="21" max="21" width="44.21875" bestFit="1" customWidth="1"/>
    <col min="22" max="22" width="28.5546875" bestFit="1" customWidth="1"/>
    <col min="23" max="23" width="39.21875" bestFit="1" customWidth="1"/>
    <col min="24" max="24" width="52.77734375" bestFit="1" customWidth="1"/>
    <col min="25" max="25" width="39.109375" bestFit="1" customWidth="1"/>
    <col min="26" max="26" width="46.88671875" bestFit="1" customWidth="1"/>
    <col min="27" max="27" width="66.88671875" bestFit="1" customWidth="1"/>
    <col min="28" max="28" width="20.21875" bestFit="1" customWidth="1"/>
    <col min="29" max="29" width="56.5546875" bestFit="1" customWidth="1"/>
    <col min="30" max="30" width="45.88671875" bestFit="1" customWidth="1"/>
    <col min="31" max="31" width="27.88671875" bestFit="1" customWidth="1"/>
    <col min="32" max="32" width="56.77734375" bestFit="1" customWidth="1"/>
    <col min="33" max="33" width="47.33203125" bestFit="1" customWidth="1"/>
    <col min="34" max="34" width="26.21875" bestFit="1" customWidth="1"/>
    <col min="35" max="35" width="48.21875" bestFit="1" customWidth="1"/>
    <col min="36" max="36" width="62.88671875" bestFit="1" customWidth="1"/>
    <col min="37" max="37" width="55" bestFit="1" customWidth="1"/>
    <col min="38" max="38" width="63" bestFit="1" customWidth="1"/>
    <col min="39" max="39" width="35" bestFit="1" customWidth="1"/>
    <col min="40" max="40" width="60.77734375" bestFit="1" customWidth="1"/>
    <col min="41" max="41" width="80.21875" bestFit="1" customWidth="1"/>
    <col min="42" max="42" width="47.5546875" bestFit="1" customWidth="1"/>
    <col min="43" max="43" width="24.6640625" bestFit="1" customWidth="1"/>
    <col min="44" max="44" width="50.109375" bestFit="1" customWidth="1"/>
    <col min="45" max="45" width="69.109375" bestFit="1" customWidth="1"/>
    <col min="46" max="46" width="26.33203125" bestFit="1" customWidth="1"/>
    <col min="47" max="47" width="67.88671875" bestFit="1" customWidth="1"/>
    <col min="48" max="48" width="50.6640625" bestFit="1" customWidth="1"/>
    <col min="49" max="49" width="37.21875" bestFit="1" customWidth="1"/>
    <col min="50" max="50" width="26.88671875" bestFit="1" customWidth="1"/>
    <col min="51" max="51" width="32.77734375" bestFit="1" customWidth="1"/>
    <col min="52" max="52" width="51.109375" bestFit="1" customWidth="1"/>
    <col min="53" max="53" width="57" bestFit="1" customWidth="1"/>
    <col min="54" max="54" width="37.88671875" bestFit="1" customWidth="1"/>
    <col min="55" max="55" width="43.109375" bestFit="1" customWidth="1"/>
    <col min="56" max="56" width="30.44140625" bestFit="1" customWidth="1"/>
    <col min="57" max="57" width="29.88671875" bestFit="1" customWidth="1"/>
    <col min="58" max="58" width="48.44140625" bestFit="1" customWidth="1"/>
    <col min="59" max="59" width="50.21875" bestFit="1" customWidth="1"/>
    <col min="60" max="60" width="26.44140625" bestFit="1" customWidth="1"/>
    <col min="61" max="61" width="27.33203125" bestFit="1" customWidth="1"/>
    <col min="62" max="62" width="57.33203125" bestFit="1" customWidth="1"/>
    <col min="63" max="63" width="80.88671875" bestFit="1" customWidth="1"/>
    <col min="64" max="64" width="28.88671875" bestFit="1" customWidth="1"/>
    <col min="65" max="65" width="53.6640625" bestFit="1" customWidth="1"/>
    <col min="66" max="66" width="30.6640625" bestFit="1" customWidth="1"/>
    <col min="67" max="67" width="25.6640625" bestFit="1" customWidth="1"/>
    <col min="68" max="68" width="32.33203125" bestFit="1" customWidth="1"/>
    <col min="69" max="69" width="22.5546875" bestFit="1" customWidth="1"/>
    <col min="70" max="70" width="10.5546875" bestFit="1" customWidth="1"/>
    <col min="71" max="71" width="32" bestFit="1" customWidth="1"/>
    <col min="72" max="72" width="22.33203125" bestFit="1" customWidth="1"/>
    <col min="73" max="73" width="38.6640625" bestFit="1" customWidth="1"/>
    <col min="74" max="74" width="33.44140625" bestFit="1" customWidth="1"/>
    <col min="75" max="75" width="47.33203125" bestFit="1" customWidth="1"/>
    <col min="76" max="76" width="49.33203125" bestFit="1" customWidth="1"/>
    <col min="77" max="77" width="28.44140625" bestFit="1" customWidth="1"/>
    <col min="78" max="78" width="67.21875" bestFit="1" customWidth="1"/>
    <col min="79" max="79" width="20.44140625" bestFit="1" customWidth="1"/>
    <col min="80" max="80" width="23.109375" bestFit="1" customWidth="1"/>
    <col min="81" max="81" width="35.88671875" bestFit="1" customWidth="1"/>
    <col min="82" max="82" width="50.109375" bestFit="1" customWidth="1"/>
    <col min="83" max="83" width="37.88671875" bestFit="1" customWidth="1"/>
    <col min="84" max="84" width="38.21875" bestFit="1" customWidth="1"/>
    <col min="85" max="85" width="24.88671875" bestFit="1" customWidth="1"/>
    <col min="86" max="86" width="51.109375" bestFit="1" customWidth="1"/>
    <col min="87" max="87" width="49.109375" bestFit="1" customWidth="1"/>
    <col min="88" max="88" width="41.5546875" bestFit="1" customWidth="1"/>
  </cols>
  <sheetData>
    <row r="1" spans="1:88" x14ac:dyDescent="0.3">
      <c r="A1" t="s">
        <v>369</v>
      </c>
      <c r="B1" t="s">
        <v>370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</row>
    <row r="2" spans="1:88" x14ac:dyDescent="0.3">
      <c r="A2" s="1" t="s">
        <v>86</v>
      </c>
      <c r="B2" s="1" t="s">
        <v>87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89</v>
      </c>
      <c r="B3" s="1" t="s">
        <v>88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90</v>
      </c>
      <c r="B4" s="1" t="s">
        <v>88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91</v>
      </c>
      <c r="B5" s="1" t="s">
        <v>87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92</v>
      </c>
      <c r="B6" s="1" t="s">
        <v>88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93</v>
      </c>
      <c r="B7" s="1" t="s">
        <v>87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94</v>
      </c>
      <c r="B8" s="1" t="s">
        <v>87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95</v>
      </c>
      <c r="B9" s="1" t="s">
        <v>87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96</v>
      </c>
      <c r="B10" s="1" t="s">
        <v>87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97</v>
      </c>
      <c r="B11" s="1" t="s">
        <v>88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98</v>
      </c>
      <c r="B12" s="1" t="s">
        <v>87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99</v>
      </c>
      <c r="B13" s="1" t="s">
        <v>87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100</v>
      </c>
      <c r="B14" s="1" t="s">
        <v>88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101</v>
      </c>
      <c r="B15" s="1" t="s">
        <v>87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102</v>
      </c>
      <c r="B16" s="1" t="s">
        <v>87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103</v>
      </c>
      <c r="B17" s="1" t="s">
        <v>88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104</v>
      </c>
      <c r="B18" s="1" t="s">
        <v>88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105</v>
      </c>
      <c r="B19" s="1" t="s">
        <v>87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106</v>
      </c>
      <c r="B20" s="1" t="s">
        <v>88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107</v>
      </c>
      <c r="B21" s="1" t="s">
        <v>87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108</v>
      </c>
      <c r="B22" s="1" t="s">
        <v>87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109</v>
      </c>
      <c r="B23" s="1" t="s">
        <v>87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110</v>
      </c>
      <c r="B24" s="1" t="s">
        <v>87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111</v>
      </c>
      <c r="B25" s="1" t="s">
        <v>87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112</v>
      </c>
      <c r="B26" s="1" t="s">
        <v>87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113</v>
      </c>
      <c r="B27" s="1" t="s">
        <v>88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114</v>
      </c>
      <c r="B28" s="1" t="s">
        <v>88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115</v>
      </c>
      <c r="B29" s="1" t="s">
        <v>88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116</v>
      </c>
      <c r="B30" s="1" t="s">
        <v>87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117</v>
      </c>
      <c r="B31" s="1" t="s">
        <v>87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118</v>
      </c>
      <c r="B32" s="1" t="s">
        <v>88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119</v>
      </c>
      <c r="B33" s="1" t="s">
        <v>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120</v>
      </c>
      <c r="B34" s="1" t="s">
        <v>87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121</v>
      </c>
      <c r="B35" s="1" t="s">
        <v>88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122</v>
      </c>
      <c r="B36" s="1" t="s">
        <v>87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123</v>
      </c>
      <c r="B37" s="1" t="s">
        <v>87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124</v>
      </c>
      <c r="B38" s="1" t="s">
        <v>87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125</v>
      </c>
      <c r="B39" s="1" t="s">
        <v>88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126</v>
      </c>
      <c r="B40" s="1" t="s">
        <v>87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127</v>
      </c>
      <c r="B41" s="1" t="s">
        <v>88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128</v>
      </c>
      <c r="B42" s="1" t="s">
        <v>87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129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130</v>
      </c>
      <c r="B44" s="1" t="s">
        <v>87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131</v>
      </c>
      <c r="B45" s="1" t="s">
        <v>87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132</v>
      </c>
      <c r="B46" s="1" t="s">
        <v>87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133</v>
      </c>
      <c r="B47" s="1" t="s">
        <v>87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134</v>
      </c>
      <c r="B48" s="1" t="s">
        <v>87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135</v>
      </c>
      <c r="B49" s="1" t="s">
        <v>87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136</v>
      </c>
      <c r="B50" s="1" t="s">
        <v>87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137</v>
      </c>
      <c r="B51" s="1" t="s">
        <v>87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138</v>
      </c>
      <c r="B52" s="1" t="s">
        <v>88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139</v>
      </c>
      <c r="B53" s="1" t="s">
        <v>87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140</v>
      </c>
      <c r="B54" s="1" t="s">
        <v>87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141</v>
      </c>
      <c r="B55" s="1" t="s">
        <v>87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142</v>
      </c>
      <c r="B56" s="1" t="s">
        <v>87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143</v>
      </c>
      <c r="B57" s="1" t="s">
        <v>87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144</v>
      </c>
      <c r="B58" s="1" t="s">
        <v>87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145</v>
      </c>
      <c r="B59" s="1" t="s">
        <v>87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146</v>
      </c>
      <c r="B60" s="1" t="s">
        <v>87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147</v>
      </c>
      <c r="B61" s="1" t="s">
        <v>88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148</v>
      </c>
      <c r="B62" s="1" t="s">
        <v>87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149</v>
      </c>
      <c r="B63" s="1" t="s">
        <v>88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150</v>
      </c>
      <c r="B64" s="1" t="s">
        <v>88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151</v>
      </c>
      <c r="B65" s="1" t="s">
        <v>87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152</v>
      </c>
      <c r="B66" s="1" t="s">
        <v>88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0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153</v>
      </c>
      <c r="B67" s="1" t="s">
        <v>87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154</v>
      </c>
      <c r="B68" s="1" t="s">
        <v>87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155</v>
      </c>
      <c r="B69" s="1" t="s">
        <v>87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156</v>
      </c>
      <c r="B70" s="1" t="s">
        <v>88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157</v>
      </c>
      <c r="B71" s="1" t="s">
        <v>88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158</v>
      </c>
      <c r="B72" s="1" t="s">
        <v>87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159</v>
      </c>
      <c r="B73" s="1" t="s">
        <v>88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160</v>
      </c>
      <c r="B74" s="1" t="s">
        <v>88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161</v>
      </c>
      <c r="B75" s="1" t="s">
        <v>88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162</v>
      </c>
      <c r="B76" s="1" t="s">
        <v>87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163</v>
      </c>
      <c r="B77" s="1" t="s">
        <v>87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164</v>
      </c>
      <c r="B78" s="1" t="s">
        <v>87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165</v>
      </c>
      <c r="B79" s="1" t="s">
        <v>88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166</v>
      </c>
      <c r="B80" s="1" t="s">
        <v>87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167</v>
      </c>
      <c r="B81" s="1" t="s">
        <v>88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1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168</v>
      </c>
      <c r="B82" s="1" t="s">
        <v>87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169</v>
      </c>
      <c r="B83" s="1" t="s">
        <v>88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170</v>
      </c>
      <c r="B84" s="1" t="s">
        <v>88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171</v>
      </c>
      <c r="B85" s="1" t="s">
        <v>88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</row>
    <row r="86" spans="1:88" x14ac:dyDescent="0.3">
      <c r="A86" s="1" t="s">
        <v>172</v>
      </c>
      <c r="B86" s="1" t="s">
        <v>88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</row>
    <row r="87" spans="1:88" x14ac:dyDescent="0.3">
      <c r="A87" s="1" t="s">
        <v>173</v>
      </c>
      <c r="B87" s="1" t="s">
        <v>88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  <c r="P87">
        <v>0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</row>
    <row r="88" spans="1:88" x14ac:dyDescent="0.3">
      <c r="A88" s="1" t="s">
        <v>174</v>
      </c>
      <c r="B88" s="1" t="s">
        <v>87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</row>
    <row r="89" spans="1:88" x14ac:dyDescent="0.3">
      <c r="A89" s="1" t="s">
        <v>175</v>
      </c>
      <c r="B89" s="1" t="s">
        <v>87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</row>
    <row r="90" spans="1:88" x14ac:dyDescent="0.3">
      <c r="A90" s="1" t="s">
        <v>176</v>
      </c>
      <c r="B90" s="1" t="s">
        <v>87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</row>
    <row r="91" spans="1:88" x14ac:dyDescent="0.3">
      <c r="A91" s="1" t="s">
        <v>177</v>
      </c>
      <c r="B91" s="1" t="s">
        <v>88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x14ac:dyDescent="0.3">
      <c r="A92" s="1" t="s">
        <v>178</v>
      </c>
      <c r="B92" s="1" t="s">
        <v>87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</row>
    <row r="93" spans="1:88" x14ac:dyDescent="0.3">
      <c r="A93" s="1" t="s">
        <v>179</v>
      </c>
      <c r="B93" s="1" t="s">
        <v>88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</row>
    <row r="94" spans="1:88" x14ac:dyDescent="0.3">
      <c r="A94" s="1" t="s">
        <v>180</v>
      </c>
      <c r="B94" s="1" t="s">
        <v>87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 x14ac:dyDescent="0.3">
      <c r="A95" s="1" t="s">
        <v>181</v>
      </c>
      <c r="B95" s="1" t="s">
        <v>87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</row>
    <row r="96" spans="1:88" x14ac:dyDescent="0.3">
      <c r="A96" s="1" t="s">
        <v>182</v>
      </c>
      <c r="B96" s="1" t="s">
        <v>87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</row>
    <row r="97" spans="1:88" x14ac:dyDescent="0.3">
      <c r="A97" s="1" t="s">
        <v>183</v>
      </c>
      <c r="B97" s="1" t="s">
        <v>88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</row>
    <row r="98" spans="1:88" x14ac:dyDescent="0.3">
      <c r="A98" s="1" t="s">
        <v>184</v>
      </c>
      <c r="B98" s="1" t="s">
        <v>88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</row>
    <row r="99" spans="1:88" x14ac:dyDescent="0.3">
      <c r="A99" s="1" t="s">
        <v>185</v>
      </c>
      <c r="B99" s="1" t="s">
        <v>87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</row>
    <row r="100" spans="1:88" x14ac:dyDescent="0.3">
      <c r="A100" s="1" t="s">
        <v>186</v>
      </c>
      <c r="B100" s="1" t="s">
        <v>87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x14ac:dyDescent="0.3">
      <c r="A101" s="1" t="s">
        <v>187</v>
      </c>
      <c r="B101" s="1" t="s">
        <v>88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</row>
    <row r="102" spans="1:88" x14ac:dyDescent="0.3">
      <c r="A102" s="1" t="s">
        <v>188</v>
      </c>
      <c r="B102" s="1" t="s">
        <v>88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</row>
    <row r="103" spans="1:88" x14ac:dyDescent="0.3">
      <c r="A103" s="1" t="s">
        <v>189</v>
      </c>
      <c r="B103" s="1" t="s">
        <v>88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88" x14ac:dyDescent="0.3">
      <c r="A104" s="1" t="s">
        <v>190</v>
      </c>
      <c r="B104" s="1" t="s">
        <v>88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</row>
    <row r="105" spans="1:88" x14ac:dyDescent="0.3">
      <c r="A105" s="1" t="s">
        <v>191</v>
      </c>
      <c r="B105" s="1" t="s">
        <v>87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</row>
    <row r="106" spans="1:88" x14ac:dyDescent="0.3">
      <c r="A106" s="1" t="s">
        <v>192</v>
      </c>
      <c r="B106" s="1" t="s">
        <v>88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</row>
    <row r="107" spans="1:88" x14ac:dyDescent="0.3">
      <c r="A107" s="1" t="s">
        <v>193</v>
      </c>
      <c r="B107" s="1" t="s">
        <v>88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</row>
    <row r="108" spans="1:88" x14ac:dyDescent="0.3">
      <c r="A108" s="1" t="s">
        <v>194</v>
      </c>
      <c r="B108" s="1" t="s">
        <v>88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</row>
    <row r="109" spans="1:88" x14ac:dyDescent="0.3">
      <c r="A109" s="1" t="s">
        <v>195</v>
      </c>
      <c r="B109" s="1" t="s">
        <v>87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</row>
    <row r="110" spans="1:88" x14ac:dyDescent="0.3">
      <c r="A110" s="1" t="s">
        <v>196</v>
      </c>
      <c r="B110" s="1" t="s">
        <v>87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3">
      <c r="A111" s="1" t="s">
        <v>197</v>
      </c>
      <c r="B111" s="1" t="s">
        <v>87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</row>
    <row r="112" spans="1:88" x14ac:dyDescent="0.3">
      <c r="A112" s="1" t="s">
        <v>198</v>
      </c>
      <c r="B112" s="1" t="s">
        <v>87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</row>
    <row r="113" spans="1:88" x14ac:dyDescent="0.3">
      <c r="A113" s="1" t="s">
        <v>199</v>
      </c>
      <c r="B113" s="1" t="s">
        <v>88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</row>
    <row r="114" spans="1:88" x14ac:dyDescent="0.3">
      <c r="A114" s="1" t="s">
        <v>200</v>
      </c>
      <c r="B114" s="1" t="s">
        <v>87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</row>
    <row r="115" spans="1:88" x14ac:dyDescent="0.3">
      <c r="A115" s="1" t="s">
        <v>201</v>
      </c>
      <c r="B115" s="1" t="s">
        <v>87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</row>
    <row r="116" spans="1:88" x14ac:dyDescent="0.3">
      <c r="A116" s="1" t="s">
        <v>202</v>
      </c>
      <c r="B116" s="1" t="s">
        <v>87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1</v>
      </c>
      <c r="X116">
        <v>1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3">
      <c r="A117" s="1" t="s">
        <v>203</v>
      </c>
      <c r="B117" s="1" t="s">
        <v>88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</row>
    <row r="118" spans="1:88" x14ac:dyDescent="0.3">
      <c r="A118" s="1" t="s">
        <v>204</v>
      </c>
      <c r="B118" s="1" t="s">
        <v>87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</row>
    <row r="119" spans="1:88" x14ac:dyDescent="0.3">
      <c r="A119" s="1" t="s">
        <v>205</v>
      </c>
      <c r="B119" s="1" t="s">
        <v>87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</row>
    <row r="120" spans="1:88" x14ac:dyDescent="0.3">
      <c r="A120" s="1" t="s">
        <v>206</v>
      </c>
      <c r="B120" s="1" t="s">
        <v>88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</row>
    <row r="121" spans="1:88" x14ac:dyDescent="0.3">
      <c r="A121" s="1" t="s">
        <v>207</v>
      </c>
      <c r="B121" s="1" t="s">
        <v>87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</row>
    <row r="122" spans="1:88" x14ac:dyDescent="0.3">
      <c r="A122" s="1" t="s">
        <v>208</v>
      </c>
      <c r="B122" s="1" t="s">
        <v>88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</row>
    <row r="123" spans="1:88" x14ac:dyDescent="0.3">
      <c r="A123" s="1" t="s">
        <v>209</v>
      </c>
      <c r="B123" s="1" t="s">
        <v>88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</row>
    <row r="124" spans="1:88" x14ac:dyDescent="0.3">
      <c r="A124" s="1" t="s">
        <v>210</v>
      </c>
      <c r="B124" s="1" t="s">
        <v>88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0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</row>
    <row r="125" spans="1:88" x14ac:dyDescent="0.3">
      <c r="A125" s="1" t="s">
        <v>211</v>
      </c>
      <c r="B125" s="1" t="s">
        <v>87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</row>
    <row r="126" spans="1:88" x14ac:dyDescent="0.3">
      <c r="A126" s="1" t="s">
        <v>212</v>
      </c>
      <c r="B126" s="1" t="s">
        <v>87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</row>
    <row r="127" spans="1:88" x14ac:dyDescent="0.3">
      <c r="A127" s="1" t="s">
        <v>213</v>
      </c>
      <c r="B127" s="1" t="s">
        <v>87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</row>
    <row r="128" spans="1:88" x14ac:dyDescent="0.3">
      <c r="A128" s="1" t="s">
        <v>214</v>
      </c>
      <c r="B128" s="1" t="s">
        <v>87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</row>
    <row r="129" spans="1:88" x14ac:dyDescent="0.3">
      <c r="A129" s="1" t="s">
        <v>215</v>
      </c>
      <c r="B129" s="1" t="s">
        <v>88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</row>
    <row r="130" spans="1:88" x14ac:dyDescent="0.3">
      <c r="A130" s="1" t="s">
        <v>216</v>
      </c>
      <c r="B130" s="1" t="s">
        <v>88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</row>
    <row r="131" spans="1:88" x14ac:dyDescent="0.3">
      <c r="A131" s="1" t="s">
        <v>217</v>
      </c>
      <c r="B131" s="1" t="s">
        <v>88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</row>
    <row r="132" spans="1:88" x14ac:dyDescent="0.3">
      <c r="A132" s="1" t="s">
        <v>218</v>
      </c>
      <c r="B132" s="1" t="s">
        <v>87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</row>
    <row r="133" spans="1:88" x14ac:dyDescent="0.3">
      <c r="A133" s="1" t="s">
        <v>219</v>
      </c>
      <c r="B133" s="1" t="s">
        <v>87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</row>
    <row r="134" spans="1:88" x14ac:dyDescent="0.3">
      <c r="A134" s="1" t="s">
        <v>220</v>
      </c>
      <c r="B134" s="1" t="s">
        <v>87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</row>
    <row r="135" spans="1:88" x14ac:dyDescent="0.3">
      <c r="A135" s="1" t="s">
        <v>221</v>
      </c>
      <c r="B135" s="1" t="s">
        <v>88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</row>
    <row r="136" spans="1:88" x14ac:dyDescent="0.3">
      <c r="A136" s="1" t="s">
        <v>222</v>
      </c>
      <c r="B136" s="1" t="s">
        <v>87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</row>
    <row r="137" spans="1:88" x14ac:dyDescent="0.3">
      <c r="A137" s="1" t="s">
        <v>223</v>
      </c>
      <c r="B137" s="1" t="s">
        <v>87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</row>
    <row r="138" spans="1:88" x14ac:dyDescent="0.3">
      <c r="A138" s="1" t="s">
        <v>224</v>
      </c>
      <c r="B138" s="1" t="s">
        <v>87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</row>
    <row r="139" spans="1:88" x14ac:dyDescent="0.3">
      <c r="A139" s="1" t="s">
        <v>225</v>
      </c>
      <c r="B139" s="1" t="s">
        <v>87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</row>
    <row r="140" spans="1:88" x14ac:dyDescent="0.3">
      <c r="A140" s="1" t="s">
        <v>226</v>
      </c>
      <c r="B140" s="1" t="s">
        <v>88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</row>
    <row r="141" spans="1:88" x14ac:dyDescent="0.3">
      <c r="A141" s="1" t="s">
        <v>227</v>
      </c>
      <c r="B141" s="1" t="s">
        <v>88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</row>
    <row r="142" spans="1:88" x14ac:dyDescent="0.3">
      <c r="A142" s="1" t="s">
        <v>228</v>
      </c>
      <c r="B142" s="1" t="s">
        <v>88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</row>
    <row r="143" spans="1:88" x14ac:dyDescent="0.3">
      <c r="A143" s="1" t="s">
        <v>229</v>
      </c>
      <c r="B143" s="1" t="s">
        <v>88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</row>
    <row r="144" spans="1:88" x14ac:dyDescent="0.3">
      <c r="A144" s="1" t="s">
        <v>230</v>
      </c>
      <c r="B144" s="1" t="s">
        <v>88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</row>
    <row r="145" spans="1:88" x14ac:dyDescent="0.3">
      <c r="A145" s="1" t="s">
        <v>231</v>
      </c>
      <c r="B145" s="1" t="s">
        <v>88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</row>
    <row r="146" spans="1:88" x14ac:dyDescent="0.3">
      <c r="A146" s="1" t="s">
        <v>232</v>
      </c>
      <c r="B146" s="1" t="s">
        <v>87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</row>
    <row r="147" spans="1:88" x14ac:dyDescent="0.3">
      <c r="A147" s="1" t="s">
        <v>233</v>
      </c>
      <c r="B147" s="1" t="s">
        <v>88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</row>
    <row r="148" spans="1:88" x14ac:dyDescent="0.3">
      <c r="A148" s="1" t="s">
        <v>234</v>
      </c>
      <c r="B148" s="1" t="s">
        <v>88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</row>
    <row r="149" spans="1:88" x14ac:dyDescent="0.3">
      <c r="A149" s="1" t="s">
        <v>235</v>
      </c>
      <c r="B149" s="1" t="s">
        <v>88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</row>
    <row r="150" spans="1:88" x14ac:dyDescent="0.3">
      <c r="A150" s="1" t="s">
        <v>236</v>
      </c>
      <c r="B150" s="1" t="s">
        <v>88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</row>
    <row r="151" spans="1:88" x14ac:dyDescent="0.3">
      <c r="A151" s="1" t="s">
        <v>237</v>
      </c>
      <c r="B151" s="1" t="s">
        <v>87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</row>
    <row r="152" spans="1:88" x14ac:dyDescent="0.3">
      <c r="A152" s="1" t="s">
        <v>238</v>
      </c>
      <c r="B152" s="1" t="s">
        <v>87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</row>
    <row r="153" spans="1:88" x14ac:dyDescent="0.3">
      <c r="A153" s="1" t="s">
        <v>239</v>
      </c>
      <c r="B153" s="1" t="s">
        <v>87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</row>
    <row r="154" spans="1:88" x14ac:dyDescent="0.3">
      <c r="A154" s="1" t="s">
        <v>240</v>
      </c>
      <c r="B154" s="1" t="s">
        <v>87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</row>
    <row r="155" spans="1:88" x14ac:dyDescent="0.3">
      <c r="A155" s="1" t="s">
        <v>241</v>
      </c>
      <c r="B155" s="1" t="s">
        <v>87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</row>
    <row r="156" spans="1:88" x14ac:dyDescent="0.3">
      <c r="A156" s="1" t="s">
        <v>242</v>
      </c>
      <c r="B156" s="1" t="s">
        <v>88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</row>
    <row r="157" spans="1:88" x14ac:dyDescent="0.3">
      <c r="A157" s="1" t="s">
        <v>243</v>
      </c>
      <c r="B157" s="1" t="s">
        <v>88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</row>
    <row r="158" spans="1:88" x14ac:dyDescent="0.3">
      <c r="A158" s="1" t="s">
        <v>244</v>
      </c>
      <c r="B158" s="1" t="s">
        <v>87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</row>
    <row r="159" spans="1:88" x14ac:dyDescent="0.3">
      <c r="A159" s="1" t="s">
        <v>245</v>
      </c>
      <c r="B159" s="1" t="s">
        <v>87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</row>
    <row r="160" spans="1:88" x14ac:dyDescent="0.3">
      <c r="A160" s="1" t="s">
        <v>246</v>
      </c>
      <c r="B160" s="1" t="s">
        <v>88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</row>
    <row r="161" spans="1:88" x14ac:dyDescent="0.3">
      <c r="A161" s="1" t="s">
        <v>247</v>
      </c>
      <c r="B161" s="1" t="s">
        <v>87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</row>
    <row r="162" spans="1:88" x14ac:dyDescent="0.3">
      <c r="A162" s="1" t="s">
        <v>248</v>
      </c>
      <c r="B162" s="1" t="s">
        <v>87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1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</row>
    <row r="163" spans="1:88" x14ac:dyDescent="0.3">
      <c r="A163" s="1" t="s">
        <v>249</v>
      </c>
      <c r="B163" s="1" t="s">
        <v>87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</row>
    <row r="164" spans="1:88" x14ac:dyDescent="0.3">
      <c r="A164" s="1" t="s">
        <v>250</v>
      </c>
      <c r="B164" s="1" t="s">
        <v>87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</row>
    <row r="165" spans="1:88" x14ac:dyDescent="0.3">
      <c r="A165" s="1" t="s">
        <v>251</v>
      </c>
      <c r="B165" s="1" t="s">
        <v>87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</row>
    <row r="166" spans="1:88" x14ac:dyDescent="0.3">
      <c r="A166" s="1" t="s">
        <v>252</v>
      </c>
      <c r="B166" s="1" t="s">
        <v>87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</row>
    <row r="167" spans="1:88" x14ac:dyDescent="0.3">
      <c r="A167" s="1" t="s">
        <v>253</v>
      </c>
      <c r="B167" s="1" t="s">
        <v>87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</row>
    <row r="168" spans="1:88" x14ac:dyDescent="0.3">
      <c r="A168" s="1" t="s">
        <v>254</v>
      </c>
      <c r="B168" s="1" t="s">
        <v>87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</row>
    <row r="169" spans="1:88" x14ac:dyDescent="0.3">
      <c r="A169" s="1" t="s">
        <v>255</v>
      </c>
      <c r="B169" s="1" t="s">
        <v>88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</row>
    <row r="170" spans="1:88" x14ac:dyDescent="0.3">
      <c r="A170" s="1" t="s">
        <v>256</v>
      </c>
      <c r="B170" s="1" t="s">
        <v>87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</row>
    <row r="171" spans="1:88" x14ac:dyDescent="0.3">
      <c r="A171" s="1" t="s">
        <v>257</v>
      </c>
      <c r="B171" s="1" t="s">
        <v>88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1</v>
      </c>
      <c r="BZ171">
        <v>1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</row>
    <row r="172" spans="1:88" x14ac:dyDescent="0.3">
      <c r="A172" s="1" t="s">
        <v>258</v>
      </c>
      <c r="B172" s="1" t="s">
        <v>87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</row>
    <row r="173" spans="1:88" x14ac:dyDescent="0.3">
      <c r="A173" s="1" t="s">
        <v>259</v>
      </c>
      <c r="B173" s="1" t="s">
        <v>87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</row>
    <row r="174" spans="1:88" x14ac:dyDescent="0.3">
      <c r="A174" s="1" t="s">
        <v>260</v>
      </c>
      <c r="B174" s="1" t="s">
        <v>87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</row>
    <row r="175" spans="1:88" x14ac:dyDescent="0.3">
      <c r="A175" s="1" t="s">
        <v>261</v>
      </c>
      <c r="B175" s="1" t="s">
        <v>88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</row>
    <row r="176" spans="1:88" x14ac:dyDescent="0.3">
      <c r="A176" s="1" t="s">
        <v>262</v>
      </c>
      <c r="B176" s="1" t="s">
        <v>87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1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</row>
    <row r="177" spans="1:88" x14ac:dyDescent="0.3">
      <c r="A177" s="1" t="s">
        <v>263</v>
      </c>
      <c r="B177" s="1" t="s">
        <v>87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</row>
    <row r="178" spans="1:88" x14ac:dyDescent="0.3">
      <c r="A178" s="1" t="s">
        <v>264</v>
      </c>
      <c r="B178" s="1" t="s">
        <v>87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1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</row>
    <row r="179" spans="1:88" x14ac:dyDescent="0.3">
      <c r="A179" s="1" t="s">
        <v>265</v>
      </c>
      <c r="B179" s="1" t="s">
        <v>87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</row>
    <row r="180" spans="1:88" x14ac:dyDescent="0.3">
      <c r="A180" s="1" t="s">
        <v>266</v>
      </c>
      <c r="B180" s="1" t="s">
        <v>87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</row>
    <row r="181" spans="1:88" x14ac:dyDescent="0.3">
      <c r="A181" s="1" t="s">
        <v>267</v>
      </c>
      <c r="B181" s="1" t="s">
        <v>87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</row>
    <row r="182" spans="1:88" x14ac:dyDescent="0.3">
      <c r="A182" s="1" t="s">
        <v>268</v>
      </c>
      <c r="B182" s="1" t="s">
        <v>87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</row>
    <row r="183" spans="1:88" x14ac:dyDescent="0.3">
      <c r="A183" s="1" t="s">
        <v>269</v>
      </c>
      <c r="B183" s="1" t="s">
        <v>87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</row>
    <row r="184" spans="1:88" x14ac:dyDescent="0.3">
      <c r="A184" s="1" t="s">
        <v>270</v>
      </c>
      <c r="B184" s="1" t="s">
        <v>88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</row>
    <row r="185" spans="1:88" x14ac:dyDescent="0.3">
      <c r="A185" s="1" t="s">
        <v>271</v>
      </c>
      <c r="B185" s="1" t="s">
        <v>87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</row>
    <row r="186" spans="1:88" x14ac:dyDescent="0.3">
      <c r="A186" s="1" t="s">
        <v>272</v>
      </c>
      <c r="B186" s="1" t="s">
        <v>88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1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</row>
    <row r="187" spans="1:88" x14ac:dyDescent="0.3">
      <c r="A187" s="1" t="s">
        <v>273</v>
      </c>
      <c r="B187" s="1" t="s">
        <v>87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</row>
    <row r="188" spans="1:88" x14ac:dyDescent="0.3">
      <c r="A188" s="1" t="s">
        <v>274</v>
      </c>
      <c r="B188" s="1" t="s">
        <v>87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</row>
    <row r="189" spans="1:88" x14ac:dyDescent="0.3">
      <c r="A189" s="1" t="s">
        <v>275</v>
      </c>
      <c r="B189" s="1" t="s">
        <v>87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</row>
    <row r="190" spans="1:88" x14ac:dyDescent="0.3">
      <c r="A190" s="1" t="s">
        <v>276</v>
      </c>
      <c r="B190" s="1" t="s">
        <v>87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</row>
    <row r="191" spans="1:88" x14ac:dyDescent="0.3">
      <c r="A191" s="1" t="s">
        <v>277</v>
      </c>
      <c r="B191" s="1" t="s">
        <v>87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</row>
    <row r="192" spans="1:88" x14ac:dyDescent="0.3">
      <c r="A192" s="1" t="s">
        <v>278</v>
      </c>
      <c r="B192" s="1" t="s">
        <v>88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</row>
    <row r="193" spans="1:88" x14ac:dyDescent="0.3">
      <c r="A193" s="1" t="s">
        <v>279</v>
      </c>
      <c r="B193" s="1" t="s">
        <v>88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1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</row>
    <row r="194" spans="1:88" x14ac:dyDescent="0.3">
      <c r="A194" s="1" t="s">
        <v>280</v>
      </c>
      <c r="B194" s="1" t="s">
        <v>87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</row>
    <row r="195" spans="1:88" x14ac:dyDescent="0.3">
      <c r="A195" s="1" t="s">
        <v>281</v>
      </c>
      <c r="B195" s="1" t="s">
        <v>87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1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</row>
    <row r="196" spans="1:88" x14ac:dyDescent="0.3">
      <c r="A196" s="1" t="s">
        <v>282</v>
      </c>
      <c r="B196" s="1" t="s">
        <v>87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</row>
    <row r="197" spans="1:88" x14ac:dyDescent="0.3">
      <c r="A197" s="1" t="s">
        <v>283</v>
      </c>
      <c r="B197" s="1" t="s">
        <v>88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1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</row>
    <row r="198" spans="1:88" x14ac:dyDescent="0.3">
      <c r="A198" s="1" t="s">
        <v>284</v>
      </c>
      <c r="B198" s="1" t="s">
        <v>88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</row>
    <row r="199" spans="1:88" x14ac:dyDescent="0.3">
      <c r="A199" s="1" t="s">
        <v>285</v>
      </c>
      <c r="B199" s="1" t="s">
        <v>88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</row>
    <row r="200" spans="1:88" x14ac:dyDescent="0.3">
      <c r="A200" s="1" t="s">
        <v>286</v>
      </c>
      <c r="B200" s="1" t="s">
        <v>88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</row>
    <row r="201" spans="1:88" x14ac:dyDescent="0.3">
      <c r="A201" s="1" t="s">
        <v>287</v>
      </c>
      <c r="B201" s="1" t="s">
        <v>87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</row>
    <row r="202" spans="1:88" x14ac:dyDescent="0.3">
      <c r="A202" s="1" t="s">
        <v>288</v>
      </c>
      <c r="B202" s="1" t="s">
        <v>87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</row>
    <row r="203" spans="1:88" x14ac:dyDescent="0.3">
      <c r="A203" s="1" t="s">
        <v>289</v>
      </c>
      <c r="B203" s="1" t="s">
        <v>87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</row>
    <row r="204" spans="1:88" x14ac:dyDescent="0.3">
      <c r="A204" s="1" t="s">
        <v>290</v>
      </c>
      <c r="B204" s="1" t="s">
        <v>87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</row>
    <row r="205" spans="1:88" x14ac:dyDescent="0.3">
      <c r="A205" s="1" t="s">
        <v>291</v>
      </c>
      <c r="B205" s="1" t="s">
        <v>87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</row>
    <row r="206" spans="1:88" x14ac:dyDescent="0.3">
      <c r="A206" s="1" t="s">
        <v>292</v>
      </c>
      <c r="B206" s="1" t="s">
        <v>88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</row>
    <row r="207" spans="1:88" x14ac:dyDescent="0.3">
      <c r="A207" s="1" t="s">
        <v>293</v>
      </c>
      <c r="B207" s="1" t="s">
        <v>88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</row>
    <row r="208" spans="1:88" x14ac:dyDescent="0.3">
      <c r="A208" s="1" t="s">
        <v>294</v>
      </c>
      <c r="B208" s="1" t="s">
        <v>88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</row>
    <row r="209" spans="1:88" x14ac:dyDescent="0.3">
      <c r="A209" s="1" t="s">
        <v>295</v>
      </c>
      <c r="B209" s="1" t="s">
        <v>87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</row>
    <row r="210" spans="1:88" x14ac:dyDescent="0.3">
      <c r="A210" s="1" t="s">
        <v>296</v>
      </c>
      <c r="B210" s="1" t="s">
        <v>88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</row>
    <row r="211" spans="1:88" x14ac:dyDescent="0.3">
      <c r="A211" s="1" t="s">
        <v>297</v>
      </c>
      <c r="B211" s="1" t="s">
        <v>88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</row>
    <row r="212" spans="1:88" x14ac:dyDescent="0.3">
      <c r="A212" s="1" t="s">
        <v>298</v>
      </c>
      <c r="B212" s="1" t="s">
        <v>87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</row>
    <row r="213" spans="1:88" x14ac:dyDescent="0.3">
      <c r="A213" s="1" t="s">
        <v>299</v>
      </c>
      <c r="B213" s="1" t="s">
        <v>87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</row>
    <row r="214" spans="1:88" x14ac:dyDescent="0.3">
      <c r="A214" s="1" t="s">
        <v>300</v>
      </c>
      <c r="B214" s="1" t="s">
        <v>88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1</v>
      </c>
      <c r="Z214">
        <v>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</row>
    <row r="215" spans="1:88" x14ac:dyDescent="0.3">
      <c r="A215" s="1" t="s">
        <v>301</v>
      </c>
      <c r="B215" s="1" t="s">
        <v>87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</row>
    <row r="216" spans="1:88" x14ac:dyDescent="0.3">
      <c r="A216" s="1" t="s">
        <v>302</v>
      </c>
      <c r="B216" s="1" t="s">
        <v>88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</row>
    <row r="217" spans="1:88" x14ac:dyDescent="0.3">
      <c r="A217" s="1" t="s">
        <v>303</v>
      </c>
      <c r="B217" s="1" t="s">
        <v>88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</row>
    <row r="218" spans="1:88" x14ac:dyDescent="0.3">
      <c r="A218" s="1" t="s">
        <v>304</v>
      </c>
      <c r="B218" s="1" t="s">
        <v>87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</row>
    <row r="219" spans="1:88" x14ac:dyDescent="0.3">
      <c r="A219" s="1" t="s">
        <v>305</v>
      </c>
      <c r="B219" s="1" t="s">
        <v>88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</row>
    <row r="220" spans="1:88" x14ac:dyDescent="0.3">
      <c r="A220" s="1" t="s">
        <v>306</v>
      </c>
      <c r="B220" s="1" t="s">
        <v>87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1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</row>
    <row r="221" spans="1:88" x14ac:dyDescent="0.3">
      <c r="A221" s="1" t="s">
        <v>307</v>
      </c>
      <c r="B221" s="1" t="s">
        <v>87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</row>
    <row r="222" spans="1:88" x14ac:dyDescent="0.3">
      <c r="A222" s="1" t="s">
        <v>308</v>
      </c>
      <c r="B222" s="1" t="s">
        <v>88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</row>
    <row r="223" spans="1:88" x14ac:dyDescent="0.3">
      <c r="A223" s="1" t="s">
        <v>309</v>
      </c>
      <c r="B223" s="1" t="s">
        <v>87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</row>
    <row r="224" spans="1:88" x14ac:dyDescent="0.3">
      <c r="A224" s="1" t="s">
        <v>310</v>
      </c>
      <c r="B224" s="1" t="s">
        <v>87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</row>
    <row r="225" spans="1:88" x14ac:dyDescent="0.3">
      <c r="A225" s="1" t="s">
        <v>311</v>
      </c>
      <c r="B225" s="1" t="s">
        <v>87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</row>
    <row r="226" spans="1:88" x14ac:dyDescent="0.3">
      <c r="A226" s="1" t="s">
        <v>312</v>
      </c>
      <c r="B226" s="1" t="s">
        <v>87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1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</row>
    <row r="227" spans="1:88" x14ac:dyDescent="0.3">
      <c r="A227" s="1" t="s">
        <v>313</v>
      </c>
      <c r="B227" s="1" t="s">
        <v>87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</row>
    <row r="228" spans="1:88" x14ac:dyDescent="0.3">
      <c r="A228" s="1" t="s">
        <v>314</v>
      </c>
      <c r="B228" s="1" t="s">
        <v>87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</row>
    <row r="229" spans="1:88" x14ac:dyDescent="0.3">
      <c r="A229" s="1" t="s">
        <v>315</v>
      </c>
      <c r="B229" s="1" t="s">
        <v>87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</row>
    <row r="230" spans="1:88" x14ac:dyDescent="0.3">
      <c r="A230" s="1" t="s">
        <v>316</v>
      </c>
      <c r="B230" s="1" t="s">
        <v>87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</row>
    <row r="231" spans="1:88" x14ac:dyDescent="0.3">
      <c r="A231" s="1" t="s">
        <v>317</v>
      </c>
      <c r="B231" s="1" t="s">
        <v>87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</row>
    <row r="232" spans="1:88" x14ac:dyDescent="0.3">
      <c r="A232" s="1" t="s">
        <v>318</v>
      </c>
      <c r="B232" s="1" t="s">
        <v>88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</row>
    <row r="233" spans="1:88" x14ac:dyDescent="0.3">
      <c r="A233" s="1" t="s">
        <v>319</v>
      </c>
      <c r="B233" s="1" t="s">
        <v>87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</row>
    <row r="234" spans="1:88" x14ac:dyDescent="0.3">
      <c r="A234" s="1" t="s">
        <v>320</v>
      </c>
      <c r="B234" s="1" t="s">
        <v>87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</row>
    <row r="235" spans="1:88" x14ac:dyDescent="0.3">
      <c r="A235" s="1" t="s">
        <v>321</v>
      </c>
      <c r="B235" s="1" t="s">
        <v>87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</row>
    <row r="236" spans="1:88" x14ac:dyDescent="0.3">
      <c r="A236" s="1" t="s">
        <v>322</v>
      </c>
      <c r="B236" s="1" t="s">
        <v>88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</row>
    <row r="237" spans="1:88" x14ac:dyDescent="0.3">
      <c r="A237" s="1" t="s">
        <v>323</v>
      </c>
      <c r="B237" s="1" t="s">
        <v>88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1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</row>
    <row r="238" spans="1:88" x14ac:dyDescent="0.3">
      <c r="A238" s="1" t="s">
        <v>324</v>
      </c>
      <c r="B238" s="1" t="s">
        <v>88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1</v>
      </c>
      <c r="T238">
        <v>0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</row>
    <row r="239" spans="1:88" x14ac:dyDescent="0.3">
      <c r="A239" s="1" t="s">
        <v>325</v>
      </c>
      <c r="B239" s="1" t="s">
        <v>87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</row>
    <row r="240" spans="1:88" x14ac:dyDescent="0.3">
      <c r="A240" s="1" t="s">
        <v>326</v>
      </c>
      <c r="B240" s="1" t="s">
        <v>88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0</v>
      </c>
    </row>
    <row r="241" spans="1:88" x14ac:dyDescent="0.3">
      <c r="A241" s="1" t="s">
        <v>327</v>
      </c>
      <c r="B241" s="1" t="s">
        <v>87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</row>
    <row r="242" spans="1:88" x14ac:dyDescent="0.3">
      <c r="A242" s="1" t="s">
        <v>328</v>
      </c>
      <c r="B242" s="1" t="s">
        <v>88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1</v>
      </c>
      <c r="T242">
        <v>1</v>
      </c>
      <c r="U242">
        <v>1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</row>
    <row r="243" spans="1:88" x14ac:dyDescent="0.3">
      <c r="A243" s="1" t="s">
        <v>329</v>
      </c>
      <c r="B243" s="1" t="s">
        <v>88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1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</row>
    <row r="244" spans="1:88" x14ac:dyDescent="0.3">
      <c r="A244" s="1" t="s">
        <v>330</v>
      </c>
      <c r="B244" s="1" t="s">
        <v>87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</row>
    <row r="245" spans="1:88" x14ac:dyDescent="0.3">
      <c r="A245" s="1" t="s">
        <v>331</v>
      </c>
      <c r="B245" s="1" t="s">
        <v>87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</row>
    <row r="246" spans="1:88" x14ac:dyDescent="0.3">
      <c r="A246" s="1" t="s">
        <v>332</v>
      </c>
      <c r="B246" s="1" t="s">
        <v>88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0</v>
      </c>
      <c r="AA246">
        <v>1</v>
      </c>
      <c r="AB246">
        <v>1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</row>
    <row r="247" spans="1:88" x14ac:dyDescent="0.3">
      <c r="A247" s="1" t="s">
        <v>333</v>
      </c>
      <c r="B247" s="1" t="s">
        <v>88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</row>
    <row r="248" spans="1:88" x14ac:dyDescent="0.3">
      <c r="A248" s="1" t="s">
        <v>334</v>
      </c>
      <c r="B248" s="1" t="s">
        <v>87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1</v>
      </c>
      <c r="Y248">
        <v>1</v>
      </c>
      <c r="Z248">
        <v>0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</row>
    <row r="249" spans="1:88" x14ac:dyDescent="0.3">
      <c r="A249" s="1" t="s">
        <v>335</v>
      </c>
      <c r="B249" s="1" t="s">
        <v>87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1</v>
      </c>
      <c r="AY249">
        <v>1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</row>
    <row r="250" spans="1:88" x14ac:dyDescent="0.3">
      <c r="A250" s="1" t="s">
        <v>336</v>
      </c>
      <c r="B250" s="1" t="s">
        <v>88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</row>
    <row r="251" spans="1:88" x14ac:dyDescent="0.3">
      <c r="A251" s="1" t="s">
        <v>337</v>
      </c>
      <c r="B251" s="1" t="s">
        <v>87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</row>
    <row r="252" spans="1:88" x14ac:dyDescent="0.3">
      <c r="A252" s="1" t="s">
        <v>338</v>
      </c>
      <c r="B252" s="1" t="s">
        <v>88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0</v>
      </c>
      <c r="U252">
        <v>1</v>
      </c>
      <c r="V252">
        <v>1</v>
      </c>
      <c r="W252">
        <v>1</v>
      </c>
      <c r="X252">
        <v>1</v>
      </c>
      <c r="Y252">
        <v>0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</row>
    <row r="253" spans="1:88" x14ac:dyDescent="0.3">
      <c r="A253" s="1" t="s">
        <v>339</v>
      </c>
      <c r="B253" s="1" t="s">
        <v>87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</row>
    <row r="254" spans="1:88" x14ac:dyDescent="0.3">
      <c r="A254" s="1" t="s">
        <v>340</v>
      </c>
      <c r="B254" s="1" t="s">
        <v>88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</row>
    <row r="255" spans="1:88" x14ac:dyDescent="0.3">
      <c r="A255" s="1" t="s">
        <v>341</v>
      </c>
      <c r="B255" s="1" t="s">
        <v>87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</row>
    <row r="256" spans="1:88" x14ac:dyDescent="0.3">
      <c r="A256" s="1" t="s">
        <v>342</v>
      </c>
      <c r="B256" s="1" t="s">
        <v>88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0</v>
      </c>
      <c r="BJ256">
        <v>0</v>
      </c>
      <c r="BK256">
        <v>0</v>
      </c>
      <c r="BL256">
        <v>1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</row>
    <row r="257" spans="1:88" x14ac:dyDescent="0.3">
      <c r="A257" s="1" t="s">
        <v>343</v>
      </c>
      <c r="B257" s="1" t="s">
        <v>88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</row>
    <row r="258" spans="1:88" x14ac:dyDescent="0.3">
      <c r="A258" s="1" t="s">
        <v>344</v>
      </c>
      <c r="B258" s="1" t="s">
        <v>88</v>
      </c>
      <c r="C258">
        <v>1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</row>
    <row r="259" spans="1:88" x14ac:dyDescent="0.3">
      <c r="A259" s="1" t="s">
        <v>345</v>
      </c>
      <c r="B259" s="1" t="s">
        <v>87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</row>
    <row r="260" spans="1:88" x14ac:dyDescent="0.3">
      <c r="A260" s="1" t="s">
        <v>346</v>
      </c>
      <c r="B260" s="1" t="s">
        <v>87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</row>
    <row r="261" spans="1:88" x14ac:dyDescent="0.3">
      <c r="A261" s="1" t="s">
        <v>347</v>
      </c>
      <c r="B261" s="1" t="s">
        <v>87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</row>
    <row r="262" spans="1:88" x14ac:dyDescent="0.3">
      <c r="A262" s="1" t="s">
        <v>348</v>
      </c>
      <c r="B262" s="1" t="s">
        <v>87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1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</row>
    <row r="263" spans="1:88" x14ac:dyDescent="0.3">
      <c r="A263" s="1" t="s">
        <v>349</v>
      </c>
      <c r="B263" s="1" t="s">
        <v>87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1</v>
      </c>
      <c r="W263">
        <v>1</v>
      </c>
      <c r="X263">
        <v>0</v>
      </c>
      <c r="Y263">
        <v>1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</row>
    <row r="264" spans="1:88" x14ac:dyDescent="0.3">
      <c r="A264" s="1" t="s">
        <v>350</v>
      </c>
      <c r="B264" s="1" t="s">
        <v>87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</row>
    <row r="265" spans="1:88" x14ac:dyDescent="0.3">
      <c r="A265" s="1" t="s">
        <v>351</v>
      </c>
      <c r="B265" s="1" t="s">
        <v>87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</row>
    <row r="266" spans="1:88" x14ac:dyDescent="0.3">
      <c r="A266" s="1" t="s">
        <v>352</v>
      </c>
      <c r="B266" s="1" t="s">
        <v>88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1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</row>
    <row r="267" spans="1:88" x14ac:dyDescent="0.3">
      <c r="A267" s="1" t="s">
        <v>353</v>
      </c>
      <c r="B267" s="1" t="s">
        <v>88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1</v>
      </c>
      <c r="W267">
        <v>0</v>
      </c>
      <c r="X267">
        <v>0</v>
      </c>
      <c r="Y267">
        <v>1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</row>
    <row r="268" spans="1:88" x14ac:dyDescent="0.3">
      <c r="A268" s="1" t="s">
        <v>354</v>
      </c>
      <c r="B268" s="1" t="s">
        <v>87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</row>
    <row r="269" spans="1:88" x14ac:dyDescent="0.3">
      <c r="A269" s="1" t="s">
        <v>355</v>
      </c>
      <c r="B269" s="1" t="s">
        <v>88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</row>
    <row r="270" spans="1:88" x14ac:dyDescent="0.3">
      <c r="A270" s="1" t="s">
        <v>356</v>
      </c>
      <c r="B270" s="1" t="s">
        <v>87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</row>
    <row r="271" spans="1:88" x14ac:dyDescent="0.3">
      <c r="A271" s="1" t="s">
        <v>357</v>
      </c>
      <c r="B271" s="1" t="s">
        <v>87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</row>
    <row r="272" spans="1:88" x14ac:dyDescent="0.3">
      <c r="A272" s="1" t="s">
        <v>358</v>
      </c>
      <c r="B272" s="1" t="s">
        <v>88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</row>
    <row r="273" spans="1:88" x14ac:dyDescent="0.3">
      <c r="A273" s="1" t="s">
        <v>359</v>
      </c>
      <c r="B273" s="1" t="s">
        <v>88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</row>
    <row r="274" spans="1:88" x14ac:dyDescent="0.3">
      <c r="A274" s="1" t="s">
        <v>360</v>
      </c>
      <c r="B274" s="1" t="s">
        <v>87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</row>
    <row r="275" spans="1:88" x14ac:dyDescent="0.3">
      <c r="A275" s="1" t="s">
        <v>361</v>
      </c>
      <c r="B275" s="1" t="s">
        <v>88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</row>
    <row r="276" spans="1:88" x14ac:dyDescent="0.3">
      <c r="A276" s="1" t="s">
        <v>362</v>
      </c>
      <c r="B276" s="1" t="s">
        <v>88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1</v>
      </c>
      <c r="W276">
        <v>1</v>
      </c>
      <c r="X276">
        <v>0</v>
      </c>
      <c r="Y276">
        <v>1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</row>
    <row r="277" spans="1:88" x14ac:dyDescent="0.3">
      <c r="A277" s="1" t="s">
        <v>363</v>
      </c>
      <c r="B277" s="1" t="s">
        <v>87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</row>
    <row r="278" spans="1:88" x14ac:dyDescent="0.3">
      <c r="A278" s="1" t="s">
        <v>364</v>
      </c>
      <c r="B278" s="1" t="s">
        <v>87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0</v>
      </c>
      <c r="N278">
        <v>1</v>
      </c>
      <c r="O278">
        <v>1</v>
      </c>
      <c r="P278">
        <v>0</v>
      </c>
      <c r="Q278">
        <v>1</v>
      </c>
      <c r="R278">
        <v>0</v>
      </c>
      <c r="S278">
        <v>1</v>
      </c>
      <c r="T278">
        <v>1</v>
      </c>
      <c r="U278">
        <v>1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</row>
    <row r="279" spans="1:88" x14ac:dyDescent="0.3">
      <c r="A279" s="1" t="s">
        <v>365</v>
      </c>
      <c r="B279" s="1" t="s">
        <v>88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</v>
      </c>
    </row>
    <row r="280" spans="1:88" x14ac:dyDescent="0.3">
      <c r="A280" s="1" t="s">
        <v>366</v>
      </c>
      <c r="B280" s="1" t="s">
        <v>87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1</v>
      </c>
      <c r="P280">
        <v>0</v>
      </c>
      <c r="Q280">
        <v>1</v>
      </c>
      <c r="R280">
        <v>0</v>
      </c>
      <c r="S280">
        <v>1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</row>
    <row r="281" spans="1:88" x14ac:dyDescent="0.3">
      <c r="A281" s="1" t="s">
        <v>367</v>
      </c>
      <c r="B281" s="1" t="s">
        <v>87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</row>
    <row r="282" spans="1:88" x14ac:dyDescent="0.3">
      <c r="A282" s="1" t="s">
        <v>368</v>
      </c>
      <c r="B282" s="1" t="s">
        <v>88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</row>
    <row r="283" spans="1:88" x14ac:dyDescent="0.3">
      <c r="A283" s="1"/>
      <c r="B283" s="1"/>
      <c r="C283">
        <f>SUM(matrice__2[CALCOLATORI ELETTRONICI M])</f>
        <v>231</v>
      </c>
      <c r="D283">
        <f>SUM(matrice__2[SISTEMI MOBILI M])</f>
        <v>170</v>
      </c>
      <c r="E283">
        <f>SUM(matrice__2[ATTIVITÀ PROGETTUALE DI SISTEMI DIGITALI M])</f>
        <v>37</v>
      </c>
      <c r="F283">
        <f>SUM(matrice__2[FONDAMENTI DI INTELLIGENZA ARTIFICIALE M])</f>
        <v>272</v>
      </c>
      <c r="G283">
        <f>SUM(matrice__2[SICUREZZA DELL''INFORMAZIONE M])</f>
        <v>262</v>
      </c>
      <c r="H283">
        <f>SUM(matrice__2[ATTIVITÀ PROGETTUALE DI SISTEMI MOBILI M])</f>
        <v>71</v>
      </c>
      <c r="I283">
        <f>SUM(matrice__2[SISTEMI DISTRIBUITI M])</f>
        <v>138</v>
      </c>
      <c r="J283">
        <f>SUM(matrice__2[INGEGNERIA DEI SISTEMI SOFTWARE M])</f>
        <v>120</v>
      </c>
      <c r="K283">
        <f>SUM(matrice__2[SISTEMI OPERATIVI M])</f>
        <v>251</v>
      </c>
      <c r="L283">
        <f>SUM(matrice__2[LINGUAGGI E MODELLI COMPUTAZIONALI M])</f>
        <v>206</v>
      </c>
      <c r="M283">
        <f>SUM(matrice__2[ATTIVITÀ PROGETTUALE DI SISTEMI DISTRIBUITI M])</f>
        <v>28</v>
      </c>
      <c r="N283">
        <f>SUM(matrice__2[TECNOLOGIE DELLE BASI DI DATI M])</f>
        <v>111</v>
      </c>
      <c r="O283">
        <f>SUM(matrice__2[RETI DI CALCOLATORI M])</f>
        <v>148</v>
      </c>
      <c r="P283">
        <f>SUM(matrice__2[ATTIVITÀ PROGETTUALE DI SICUREZZA DELL''INFORMAZIONE M])</f>
        <v>69</v>
      </c>
      <c r="Q283">
        <f>SUM(matrice__2[SISTEMI IN TEMPO REALE M])</f>
        <v>239</v>
      </c>
      <c r="R283">
        <f>SUM(matrice__2[ALGORITMI DI OTTIMIZZAZIONE M])</f>
        <v>71</v>
      </c>
      <c r="S283">
        <f>SUM(matrice__2[SISTEMI INTELLIGENTI M])</f>
        <v>180</v>
      </c>
      <c r="T283">
        <f>SUM(matrice__2[ATTIVITÀ PROGETTUALE DI LINGUAGGI E MODELLI COMPUTAZIONALI M])</f>
        <v>74</v>
      </c>
      <c r="U283">
        <f>SUM(matrice__2[COMPUTER VISION AND IMAGE PROCESSING M])</f>
        <v>113</v>
      </c>
      <c r="V283">
        <f>SUM(matrice__2[LOGICHE RICONFIGURABILI M])</f>
        <v>41</v>
      </c>
      <c r="W283">
        <f>SUM(matrice__2[FONDAMENTI DI COMPUTER GRAPHICS M])</f>
        <v>102</v>
      </c>
      <c r="X283">
        <f>SUM(matrice__2[ATTIVITÀ PROGETTUALE DI CALCOLATORI ELETTRONICI M])</f>
        <v>83</v>
      </c>
      <c r="Y283">
        <f>SUM(matrice__2[PROCESSI E TECNICHE DI DATA MINING M])</f>
        <v>135</v>
      </c>
      <c r="Z283">
        <f>SUM(matrice__2[ATTIVITÀ PROGETTUALE DI RICERCA OPERATIVA M])</f>
        <v>7</v>
      </c>
      <c r="AA283">
        <f>SUM(matrice__2[ATTIVITÀ PROGETTUALE DI FONDAMENTI DI INTELLIGENZA ARTIFICIALE M])</f>
        <v>120</v>
      </c>
      <c r="AB283">
        <f>SUM(matrice__2[SISTEMI DIGITALI M])</f>
        <v>123</v>
      </c>
      <c r="AC283">
        <f>SUM(matrice__2[METODOLOGIE DI PROGETTAZIONE HARDWARE-SOFTWARE M])</f>
        <v>44</v>
      </c>
      <c r="AD283">
        <f>SUM(matrice__2[ATTIVITÀ PROGETTUALE DI SISTEMI OPERATIVI M])</f>
        <v>46</v>
      </c>
      <c r="AE283">
        <f>SUM(matrice__2[MOBILITA'' INTERNAZIONALE])</f>
        <v>22</v>
      </c>
      <c r="AF283">
        <f>SUM(matrice__2[ATTIVITÀ PROGETTUALE DI ALGORITMI DI OTTIMIZZAZIONE M])</f>
        <v>25</v>
      </c>
      <c r="AG283">
        <f>SUM(matrice__2[ARCHITETTURE E PROTOCOLLI PER RETI SPAZIALI M])</f>
        <v>24</v>
      </c>
      <c r="AH283">
        <f>SUM(matrice__2[ROBOTICA INDUSTRIALE M])</f>
        <v>10</v>
      </c>
      <c r="AI283">
        <f>SUM(matrice__2[ATTIVITÀ PROGETTUALE DI SISTEMI INTELLIGENTI M])</f>
        <v>57</v>
      </c>
      <c r="AJ283">
        <f>SUM(matrice__2[ATTIVITÀ PROGETTUALE DI PROCESSI E TECNICHE DI DATA MINING M])</f>
        <v>34</v>
      </c>
      <c r="AK283">
        <f>SUM(matrice__2[PROTOCOLS AND ARCHITECTURES FOR SPACE NETWORKS M])</f>
        <v>9</v>
      </c>
      <c r="AL283">
        <f>SUM(matrice__2[ATTIVITÀ PROGETTUALE DI FONDAMENTI DI COMPUTER GRAPHICS M])</f>
        <v>33</v>
      </c>
      <c r="AM283">
        <f>SUM(matrice__2[LABORATORY OF BIOINFORMATICS  1])</f>
        <v>1</v>
      </c>
      <c r="AN283">
        <f>SUM(matrice__2[ATTIVITÀ PROGETTUALE DI INGEGNERIA DEI SISTEMI SOFTWARE M])</f>
        <v>39</v>
      </c>
      <c r="AO283">
        <f>SUM(matrice__2[ATTIVITÀ PROGETTUALE DI METODOLOGIE DI PROGETTAZIONE HARDWARE-SOFTWARE M])</f>
        <v>15</v>
      </c>
      <c r="AP283">
        <f>SUM(matrice__2[ATTIVITÀ PROGETTUALE DI RETI DI CALCOLATORI M])</f>
        <v>28</v>
      </c>
      <c r="AQ283">
        <f>SUM(matrice__2[SISTEMI INFORMATIVI M])</f>
        <v>16</v>
      </c>
      <c r="AR283">
        <f>SUM(matrice__2[ATTIVITÀ PROGETTUALE DI MATEMATICA DISCRETA M])</f>
        <v>2</v>
      </c>
      <c r="AS283">
        <f>SUM(matrice__2[ATTIVITÀ PROGETTUALE DI GESTIONE DELL''INNOVAZIONE E DEI PROGETTI M])</f>
        <v>18</v>
      </c>
      <c r="AT283">
        <f>SUM(matrice__2[MATEMATICA DISCRETA M])</f>
        <v>5</v>
      </c>
      <c r="AU283">
        <f>SUM(matrice__2[ATTIVITÀ PROGETTUALE DI COMPUTER VISION AND IMAGE PROCESSING M])</f>
        <v>40</v>
      </c>
      <c r="AV283">
        <f>SUM(matrice__2[METODI PER LA GESTIONE DEI PROGETTI COMPLESSI M])</f>
        <v>5</v>
      </c>
      <c r="AW283">
        <f>SUM(matrice__2[SISTEMI DI CONTROLLO DISTRIBUITO M])</f>
        <v>6</v>
      </c>
      <c r="AX283">
        <f>SUM(matrice__2[CONTROLLI AUTOMATICI M])</f>
        <v>5</v>
      </c>
      <c r="AY283">
        <f>SUM(matrice__2[TECNOLOGIE PER LA SICUREZZA M])</f>
        <v>1</v>
      </c>
      <c r="AZ283">
        <f>SUM(matrice__2[ATTIVITÀ PROGETTUALE DI SISTEMI IN TEMPO REALE M])</f>
        <v>16</v>
      </c>
      <c r="BA283">
        <f>SUM(matrice__2[ATTIVITÀ PROGETTUALE DI TECNOLOGIE DELLE BASI DI DATI M])</f>
        <v>23</v>
      </c>
      <c r="BB283">
        <f>SUM(matrice__2[SISTEMI E APPLICAZIONI MULTIMEDIALI])</f>
        <v>1</v>
      </c>
      <c r="BC283">
        <f>SUM(matrice__2[MULTIMEDIA SERVICES AND APPLICATIONS M])</f>
        <v>17</v>
      </c>
      <c r="BD283">
        <f>SUM(matrice__2[TEORIA DELL''INFORMAZIONE M])</f>
        <v>5</v>
      </c>
      <c r="BE283">
        <f>SUM(matrice__2[DIAGNOSTICA E CONTROLLO M])</f>
        <v>3</v>
      </c>
      <c r="BF283">
        <f>SUM(matrice__2[ATTIVITÀ PROGETTUALE DI SISTEMI INFORMATIVI M])</f>
        <v>3</v>
      </c>
      <c r="BG283">
        <f>SUM(matrice__2[SISTEMI INFORMATIVI E BUSINESS INTELLIGENCE (C.I.)])</f>
        <v>2</v>
      </c>
      <c r="BH283">
        <f>SUM(matrice__2[BUSINESS INTELLIGENCE M])</f>
        <v>3</v>
      </c>
      <c r="BI283">
        <f>SUM(matrice__2[OTTIMIZZAZIONE SU RETI M])</f>
        <v>11</v>
      </c>
      <c r="BJ283">
        <f>SUM(matrice__2[LABORATORIO DI RILIEVO E POSIZIONAMENTO SATELLITARE M])</f>
        <v>1</v>
      </c>
      <c r="BK283">
        <f>SUM(matrice__2[LABORATORIO DI CALCOLO PARALLELO PER APPLICAZIONI ENERGETICHE E MECCANICHE AVANZATE M-B])</f>
        <v>1</v>
      </c>
      <c r="BL283">
        <f>SUM(matrice__2[DIRITTO DELL''INFORMATICA T])</f>
        <v>5</v>
      </c>
      <c r="BM283">
        <f>SUM(matrice__2[ATTIVITÀ PROGETTUALE DI DIAGNOSTICA E CONTROLLO M])</f>
        <v>1</v>
      </c>
      <c r="BN283">
        <f>SUM(matrice__2[RETI DI TELECOMUNICAZIONI M])</f>
        <v>1</v>
      </c>
      <c r="BO283">
        <f>SUM(matrice__2[COMPUTER NETWORKS M])</f>
        <v>1</v>
      </c>
      <c r="BP283">
        <f>SUM(matrice__2[MATEMATICA COMPUTAZIONALE])</f>
        <v>1</v>
      </c>
      <c r="BQ283">
        <f>SUM(matrice__2[SISTEMI MIDDLEWARE])</f>
        <v>1</v>
      </c>
      <c r="BR283">
        <f>SUM(matrice__2[GRAFICA])</f>
        <v>1</v>
      </c>
      <c r="BS283">
        <f>SUM(matrice__2[ANALISI STATICA DI PROGRAMMI])</f>
        <v>1</v>
      </c>
      <c r="BT283">
        <f>SUM(matrice__2[ALGORITMI AVANZATI])</f>
        <v>1</v>
      </c>
      <c r="BU283">
        <f>SUM(matrice__2[FONDAMENTI LOGICI DELL''INFORMATICA])</f>
        <v>1</v>
      </c>
      <c r="BV283">
        <f>SUM(matrice__2[MODELLI E  SISTEMI CONCORRENTI])</f>
        <v>1</v>
      </c>
      <c r="BW283">
        <f>SUM(matrice__2[SISTEMI DI ELABORAZIONE DELL''INFORMAZIONE M])</f>
        <v>1</v>
      </c>
      <c r="BX283">
        <f>SUM(matrice__2[PROGRAMMAZIONE CONCORRENTE E DISTRIBUITA M])</f>
        <v>1</v>
      </c>
      <c r="BY283">
        <f>SUM(matrice__2[INTELLIGENZA ARTIFICIALE M])</f>
        <v>1</v>
      </c>
      <c r="BZ283">
        <f>SUM(matrice__2[ATTIVITÀ PROGETTUALE DI APPLICAZIONI DI INTELLIGENZA ARTIFICIALE M])</f>
        <v>1</v>
      </c>
      <c r="CA283">
        <f>SUM(matrice__2[SISTEMI NEURALI M])</f>
        <v>1</v>
      </c>
      <c r="CB283">
        <f>SUM(matrice__2[MICROELETTRONICA M])</f>
        <v>1</v>
      </c>
      <c r="CC283">
        <f>SUM(matrice__2[ELETTRONICA DEI SISTEMI DIGITALI M])</f>
        <v>1</v>
      </c>
      <c r="CD283">
        <f>SUM(matrice__2[ELABORAZIONE ELETTRONICA DEI SEGNALI DIGITALI M])</f>
        <v>1</v>
      </c>
      <c r="CE283">
        <f>SUM(matrice__2[PROGETTO DI CIRCUITI ANALOGICI M - A])</f>
        <v>1</v>
      </c>
      <c r="CF283">
        <f>SUM(matrice__2[METODI NUMERICI PER L''INGEGNERIA M])</f>
        <v>1</v>
      </c>
      <c r="CG283">
        <f>SUM(matrice__2[ANALISI MATEMATICA M])</f>
        <v>1</v>
      </c>
      <c r="CH283">
        <f>SUM(matrice__2[LABORATORIO DI ELETTRONICA DEI SISTEMI DIGITALI M])</f>
        <v>1</v>
      </c>
      <c r="CI283">
        <f>SUM(matrice__2[CAMPI ELETTROMAGNETICI E SISTEMI D''ANTENNA M])</f>
        <v>1</v>
      </c>
      <c r="CJ283">
        <f>SUM(matrice__2[ELABORAZIONE DEL LINGUAGGIO NATURALE])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V88"/>
  <sheetViews>
    <sheetView topLeftCell="A40" zoomScale="70" zoomScaleNormal="70" workbookViewId="0">
      <selection activeCell="A53" sqref="A53"/>
    </sheetView>
  </sheetViews>
  <sheetFormatPr defaultRowHeight="14.4" x14ac:dyDescent="0.3"/>
  <cols>
    <col min="1" max="1" width="55.109375" customWidth="1"/>
  </cols>
  <sheetData>
    <row r="1" spans="1:282" x14ac:dyDescent="0.3">
      <c r="A1" t="s">
        <v>370</v>
      </c>
      <c r="B1" t="s">
        <v>87</v>
      </c>
      <c r="C1" t="s">
        <v>88</v>
      </c>
      <c r="D1" t="s">
        <v>88</v>
      </c>
      <c r="E1" t="s">
        <v>87</v>
      </c>
      <c r="F1" t="s">
        <v>88</v>
      </c>
      <c r="G1" t="s">
        <v>87</v>
      </c>
      <c r="H1" t="s">
        <v>87</v>
      </c>
      <c r="I1" t="s">
        <v>87</v>
      </c>
      <c r="J1" t="s">
        <v>87</v>
      </c>
      <c r="K1" t="s">
        <v>88</v>
      </c>
      <c r="L1" t="s">
        <v>87</v>
      </c>
      <c r="M1" t="s">
        <v>87</v>
      </c>
      <c r="N1" t="s">
        <v>88</v>
      </c>
      <c r="O1" t="s">
        <v>87</v>
      </c>
      <c r="P1" t="s">
        <v>87</v>
      </c>
      <c r="Q1" t="s">
        <v>88</v>
      </c>
      <c r="R1" t="s">
        <v>88</v>
      </c>
      <c r="S1" t="s">
        <v>87</v>
      </c>
      <c r="T1" t="s">
        <v>88</v>
      </c>
      <c r="U1" t="s">
        <v>87</v>
      </c>
      <c r="V1" t="s">
        <v>87</v>
      </c>
      <c r="W1" t="s">
        <v>87</v>
      </c>
      <c r="X1" t="s">
        <v>87</v>
      </c>
      <c r="Y1" t="s">
        <v>87</v>
      </c>
      <c r="Z1" t="s">
        <v>87</v>
      </c>
      <c r="AA1" t="s">
        <v>88</v>
      </c>
      <c r="AB1" t="s">
        <v>88</v>
      </c>
      <c r="AC1" t="s">
        <v>88</v>
      </c>
      <c r="AD1" t="s">
        <v>87</v>
      </c>
      <c r="AE1" t="s">
        <v>87</v>
      </c>
      <c r="AF1" t="s">
        <v>88</v>
      </c>
      <c r="AG1" t="s">
        <v>87</v>
      </c>
      <c r="AH1" t="s">
        <v>87</v>
      </c>
      <c r="AI1" t="s">
        <v>88</v>
      </c>
      <c r="AJ1" t="s">
        <v>87</v>
      </c>
      <c r="AK1" t="s">
        <v>87</v>
      </c>
      <c r="AL1" t="s">
        <v>87</v>
      </c>
      <c r="AM1" t="s">
        <v>88</v>
      </c>
      <c r="AN1" t="s">
        <v>87</v>
      </c>
      <c r="AO1" t="s">
        <v>88</v>
      </c>
      <c r="AP1" t="s">
        <v>87</v>
      </c>
      <c r="AQ1" t="s">
        <v>87</v>
      </c>
      <c r="AR1" t="s">
        <v>87</v>
      </c>
      <c r="AS1" t="s">
        <v>87</v>
      </c>
      <c r="AT1" t="s">
        <v>87</v>
      </c>
      <c r="AU1" t="s">
        <v>87</v>
      </c>
      <c r="AV1" t="s">
        <v>87</v>
      </c>
      <c r="AW1" t="s">
        <v>87</v>
      </c>
      <c r="AX1" t="s">
        <v>87</v>
      </c>
      <c r="AY1" t="s">
        <v>87</v>
      </c>
      <c r="AZ1" t="s">
        <v>88</v>
      </c>
      <c r="BA1" t="s">
        <v>87</v>
      </c>
      <c r="BB1" t="s">
        <v>87</v>
      </c>
      <c r="BC1" t="s">
        <v>87</v>
      </c>
      <c r="BD1" t="s">
        <v>87</v>
      </c>
      <c r="BE1" t="s">
        <v>87</v>
      </c>
      <c r="BF1" t="s">
        <v>87</v>
      </c>
      <c r="BG1" t="s">
        <v>87</v>
      </c>
      <c r="BH1" t="s">
        <v>87</v>
      </c>
      <c r="BI1" t="s">
        <v>88</v>
      </c>
      <c r="BJ1" t="s">
        <v>87</v>
      </c>
      <c r="BK1" t="s">
        <v>88</v>
      </c>
      <c r="BL1" t="s">
        <v>88</v>
      </c>
      <c r="BM1" t="s">
        <v>87</v>
      </c>
      <c r="BN1" t="s">
        <v>88</v>
      </c>
      <c r="BO1" t="s">
        <v>87</v>
      </c>
      <c r="BP1" t="s">
        <v>87</v>
      </c>
      <c r="BQ1" t="s">
        <v>87</v>
      </c>
      <c r="BR1" t="s">
        <v>88</v>
      </c>
      <c r="BS1" t="s">
        <v>88</v>
      </c>
      <c r="BT1" t="s">
        <v>87</v>
      </c>
      <c r="BU1" t="s">
        <v>88</v>
      </c>
      <c r="BV1" t="s">
        <v>88</v>
      </c>
      <c r="BW1" t="s">
        <v>88</v>
      </c>
      <c r="BX1" t="s">
        <v>87</v>
      </c>
      <c r="BY1" t="s">
        <v>87</v>
      </c>
      <c r="BZ1" t="s">
        <v>87</v>
      </c>
      <c r="CA1" t="s">
        <v>88</v>
      </c>
      <c r="CB1" t="s">
        <v>87</v>
      </c>
      <c r="CC1" t="s">
        <v>88</v>
      </c>
      <c r="CD1" t="s">
        <v>87</v>
      </c>
      <c r="CE1" t="s">
        <v>88</v>
      </c>
      <c r="CF1" t="s">
        <v>88</v>
      </c>
      <c r="CG1" t="s">
        <v>88</v>
      </c>
      <c r="CH1" t="s">
        <v>88</v>
      </c>
      <c r="CI1" t="s">
        <v>88</v>
      </c>
      <c r="CJ1" t="s">
        <v>87</v>
      </c>
      <c r="CK1" t="s">
        <v>87</v>
      </c>
      <c r="CL1" t="s">
        <v>87</v>
      </c>
      <c r="CM1" t="s">
        <v>88</v>
      </c>
      <c r="CN1" t="s">
        <v>87</v>
      </c>
      <c r="CO1" t="s">
        <v>88</v>
      </c>
      <c r="CP1" t="s">
        <v>87</v>
      </c>
      <c r="CQ1" t="s">
        <v>87</v>
      </c>
      <c r="CR1" t="s">
        <v>87</v>
      </c>
      <c r="CS1" t="s">
        <v>88</v>
      </c>
      <c r="CT1" t="s">
        <v>88</v>
      </c>
      <c r="CU1" t="s">
        <v>87</v>
      </c>
      <c r="CV1" t="s">
        <v>87</v>
      </c>
      <c r="CW1" t="s">
        <v>88</v>
      </c>
      <c r="CX1" t="s">
        <v>88</v>
      </c>
      <c r="CY1" t="s">
        <v>88</v>
      </c>
      <c r="CZ1" t="s">
        <v>88</v>
      </c>
      <c r="DA1" t="s">
        <v>87</v>
      </c>
      <c r="DB1" t="s">
        <v>88</v>
      </c>
      <c r="DC1" t="s">
        <v>88</v>
      </c>
      <c r="DD1" t="s">
        <v>88</v>
      </c>
      <c r="DE1" t="s">
        <v>87</v>
      </c>
      <c r="DF1" t="s">
        <v>87</v>
      </c>
      <c r="DG1" t="s">
        <v>87</v>
      </c>
      <c r="DH1" t="s">
        <v>87</v>
      </c>
      <c r="DI1" t="s">
        <v>88</v>
      </c>
      <c r="DJ1" t="s">
        <v>87</v>
      </c>
      <c r="DK1" t="s">
        <v>87</v>
      </c>
      <c r="DL1" t="s">
        <v>87</v>
      </c>
      <c r="DM1" t="s">
        <v>88</v>
      </c>
      <c r="DN1" t="s">
        <v>87</v>
      </c>
      <c r="DO1" t="s">
        <v>87</v>
      </c>
      <c r="DP1" t="s">
        <v>88</v>
      </c>
      <c r="DQ1" t="s">
        <v>87</v>
      </c>
      <c r="DR1" t="s">
        <v>88</v>
      </c>
      <c r="DS1" t="s">
        <v>88</v>
      </c>
      <c r="DT1" t="s">
        <v>88</v>
      </c>
      <c r="DU1" t="s">
        <v>87</v>
      </c>
      <c r="DV1" t="s">
        <v>87</v>
      </c>
      <c r="DW1" t="s">
        <v>87</v>
      </c>
      <c r="DX1" t="s">
        <v>87</v>
      </c>
      <c r="DY1" t="s">
        <v>88</v>
      </c>
      <c r="DZ1" t="s">
        <v>88</v>
      </c>
      <c r="EA1" t="s">
        <v>88</v>
      </c>
      <c r="EB1" t="s">
        <v>87</v>
      </c>
      <c r="EC1" t="s">
        <v>87</v>
      </c>
      <c r="ED1" t="s">
        <v>87</v>
      </c>
      <c r="EE1" t="s">
        <v>88</v>
      </c>
      <c r="EF1" t="s">
        <v>87</v>
      </c>
      <c r="EG1" t="s">
        <v>87</v>
      </c>
      <c r="EH1" t="s">
        <v>87</v>
      </c>
      <c r="EI1" t="s">
        <v>87</v>
      </c>
      <c r="EJ1" t="s">
        <v>88</v>
      </c>
      <c r="EK1" t="s">
        <v>88</v>
      </c>
      <c r="EL1" t="s">
        <v>88</v>
      </c>
      <c r="EM1" t="s">
        <v>88</v>
      </c>
      <c r="EN1" t="s">
        <v>88</v>
      </c>
      <c r="EO1" t="s">
        <v>88</v>
      </c>
      <c r="EP1" t="s">
        <v>87</v>
      </c>
      <c r="EQ1" t="s">
        <v>88</v>
      </c>
      <c r="ER1" t="s">
        <v>88</v>
      </c>
      <c r="ES1" t="s">
        <v>88</v>
      </c>
      <c r="ET1" t="s">
        <v>88</v>
      </c>
      <c r="EU1" t="s">
        <v>87</v>
      </c>
      <c r="EV1" t="s">
        <v>87</v>
      </c>
      <c r="EW1" t="s">
        <v>87</v>
      </c>
      <c r="EX1" t="s">
        <v>87</v>
      </c>
      <c r="EY1" t="s">
        <v>87</v>
      </c>
      <c r="EZ1" t="s">
        <v>88</v>
      </c>
      <c r="FA1" t="s">
        <v>88</v>
      </c>
      <c r="FB1" t="s">
        <v>87</v>
      </c>
      <c r="FC1" t="s">
        <v>87</v>
      </c>
      <c r="FD1" t="s">
        <v>88</v>
      </c>
      <c r="FE1" t="s">
        <v>87</v>
      </c>
      <c r="FF1" t="s">
        <v>87</v>
      </c>
      <c r="FG1" t="s">
        <v>87</v>
      </c>
      <c r="FH1" t="s">
        <v>87</v>
      </c>
      <c r="FI1" t="s">
        <v>87</v>
      </c>
      <c r="FJ1" t="s">
        <v>87</v>
      </c>
      <c r="FK1" t="s">
        <v>87</v>
      </c>
      <c r="FL1" t="s">
        <v>87</v>
      </c>
      <c r="FM1" t="s">
        <v>88</v>
      </c>
      <c r="FN1" t="s">
        <v>87</v>
      </c>
      <c r="FO1" t="s">
        <v>88</v>
      </c>
      <c r="FP1" t="s">
        <v>87</v>
      </c>
      <c r="FQ1" t="s">
        <v>87</v>
      </c>
      <c r="FR1" t="s">
        <v>87</v>
      </c>
      <c r="FS1" t="s">
        <v>88</v>
      </c>
      <c r="FT1" t="s">
        <v>87</v>
      </c>
      <c r="FU1" t="s">
        <v>87</v>
      </c>
      <c r="FV1" t="s">
        <v>87</v>
      </c>
      <c r="FW1" t="s">
        <v>87</v>
      </c>
      <c r="FX1" t="s">
        <v>87</v>
      </c>
      <c r="FY1" t="s">
        <v>87</v>
      </c>
      <c r="FZ1" t="s">
        <v>87</v>
      </c>
      <c r="GA1" t="s">
        <v>87</v>
      </c>
      <c r="GB1" t="s">
        <v>88</v>
      </c>
      <c r="GC1" t="s">
        <v>87</v>
      </c>
      <c r="GD1" t="s">
        <v>88</v>
      </c>
      <c r="GE1" t="s">
        <v>87</v>
      </c>
      <c r="GF1" t="s">
        <v>87</v>
      </c>
      <c r="GG1" t="s">
        <v>87</v>
      </c>
      <c r="GH1" t="s">
        <v>87</v>
      </c>
      <c r="GI1" t="s">
        <v>87</v>
      </c>
      <c r="GJ1" t="s">
        <v>88</v>
      </c>
      <c r="GK1" t="s">
        <v>88</v>
      </c>
      <c r="GL1" t="s">
        <v>87</v>
      </c>
      <c r="GM1" t="s">
        <v>87</v>
      </c>
      <c r="GN1" t="s">
        <v>87</v>
      </c>
      <c r="GO1" t="s">
        <v>88</v>
      </c>
      <c r="GP1" t="s">
        <v>88</v>
      </c>
      <c r="GQ1" t="s">
        <v>88</v>
      </c>
      <c r="GR1" t="s">
        <v>88</v>
      </c>
      <c r="GS1" t="s">
        <v>87</v>
      </c>
      <c r="GT1" t="s">
        <v>87</v>
      </c>
      <c r="GU1" t="s">
        <v>87</v>
      </c>
      <c r="GV1" t="s">
        <v>87</v>
      </c>
      <c r="GW1" t="s">
        <v>87</v>
      </c>
      <c r="GX1" t="s">
        <v>88</v>
      </c>
      <c r="GY1" t="s">
        <v>88</v>
      </c>
      <c r="GZ1" t="s">
        <v>88</v>
      </c>
      <c r="HA1" t="s">
        <v>87</v>
      </c>
      <c r="HB1" t="s">
        <v>88</v>
      </c>
      <c r="HC1" t="s">
        <v>88</v>
      </c>
      <c r="HD1" t="s">
        <v>87</v>
      </c>
      <c r="HE1" t="s">
        <v>87</v>
      </c>
      <c r="HF1" t="s">
        <v>88</v>
      </c>
      <c r="HG1" t="s">
        <v>87</v>
      </c>
      <c r="HH1" t="s">
        <v>88</v>
      </c>
      <c r="HI1" t="s">
        <v>88</v>
      </c>
      <c r="HJ1" t="s">
        <v>87</v>
      </c>
      <c r="HK1" t="s">
        <v>88</v>
      </c>
      <c r="HL1" t="s">
        <v>87</v>
      </c>
      <c r="HM1" t="s">
        <v>87</v>
      </c>
      <c r="HN1" t="s">
        <v>88</v>
      </c>
      <c r="HO1" t="s">
        <v>87</v>
      </c>
      <c r="HP1" t="s">
        <v>87</v>
      </c>
      <c r="HQ1" t="s">
        <v>87</v>
      </c>
      <c r="HR1" t="s">
        <v>87</v>
      </c>
      <c r="HS1" t="s">
        <v>87</v>
      </c>
      <c r="HT1" t="s">
        <v>87</v>
      </c>
      <c r="HU1" t="s">
        <v>87</v>
      </c>
      <c r="HV1" t="s">
        <v>87</v>
      </c>
      <c r="HW1" t="s">
        <v>87</v>
      </c>
      <c r="HX1" t="s">
        <v>88</v>
      </c>
      <c r="HY1" t="s">
        <v>87</v>
      </c>
      <c r="HZ1" t="s">
        <v>87</v>
      </c>
      <c r="IA1" t="s">
        <v>87</v>
      </c>
      <c r="IB1" t="s">
        <v>88</v>
      </c>
      <c r="IC1" t="s">
        <v>88</v>
      </c>
      <c r="ID1" t="s">
        <v>88</v>
      </c>
      <c r="IE1" t="s">
        <v>87</v>
      </c>
      <c r="IF1" t="s">
        <v>88</v>
      </c>
      <c r="IG1" t="s">
        <v>87</v>
      </c>
      <c r="IH1" t="s">
        <v>88</v>
      </c>
      <c r="II1" t="s">
        <v>88</v>
      </c>
      <c r="IJ1" t="s">
        <v>87</v>
      </c>
      <c r="IK1" t="s">
        <v>87</v>
      </c>
      <c r="IL1" t="s">
        <v>88</v>
      </c>
      <c r="IM1" t="s">
        <v>88</v>
      </c>
      <c r="IN1" t="s">
        <v>87</v>
      </c>
      <c r="IO1" t="s">
        <v>87</v>
      </c>
      <c r="IP1" t="s">
        <v>88</v>
      </c>
      <c r="IQ1" t="s">
        <v>87</v>
      </c>
      <c r="IR1" t="s">
        <v>88</v>
      </c>
      <c r="IS1" t="s">
        <v>87</v>
      </c>
      <c r="IT1" t="s">
        <v>88</v>
      </c>
      <c r="IU1" t="s">
        <v>87</v>
      </c>
      <c r="IV1" t="s">
        <v>88</v>
      </c>
      <c r="IW1" t="s">
        <v>88</v>
      </c>
      <c r="IX1" t="s">
        <v>88</v>
      </c>
      <c r="IY1" t="s">
        <v>87</v>
      </c>
      <c r="IZ1" t="s">
        <v>87</v>
      </c>
      <c r="JA1" t="s">
        <v>87</v>
      </c>
      <c r="JB1" t="s">
        <v>87</v>
      </c>
      <c r="JC1" t="s">
        <v>87</v>
      </c>
      <c r="JD1" t="s">
        <v>87</v>
      </c>
      <c r="JE1" t="s">
        <v>87</v>
      </c>
      <c r="JF1" t="s">
        <v>88</v>
      </c>
      <c r="JG1" t="s">
        <v>88</v>
      </c>
      <c r="JH1" t="s">
        <v>87</v>
      </c>
      <c r="JI1" t="s">
        <v>88</v>
      </c>
      <c r="JJ1" t="s">
        <v>87</v>
      </c>
      <c r="JK1" t="s">
        <v>87</v>
      </c>
      <c r="JL1" t="s">
        <v>88</v>
      </c>
      <c r="JM1" t="s">
        <v>88</v>
      </c>
      <c r="JN1" t="s">
        <v>87</v>
      </c>
      <c r="JO1" t="s">
        <v>88</v>
      </c>
      <c r="JP1" t="s">
        <v>88</v>
      </c>
      <c r="JQ1" t="s">
        <v>87</v>
      </c>
      <c r="JR1" t="s">
        <v>87</v>
      </c>
      <c r="JS1" t="s">
        <v>88</v>
      </c>
      <c r="JT1" t="s">
        <v>87</v>
      </c>
      <c r="JU1" t="s">
        <v>87</v>
      </c>
      <c r="JV1" t="s">
        <v>88</v>
      </c>
    </row>
    <row r="2" spans="1:282" x14ac:dyDescent="0.3">
      <c r="A2" t="s">
        <v>371</v>
      </c>
    </row>
    <row r="3" spans="1:282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0</v>
      </c>
      <c r="BF3">
        <v>1</v>
      </c>
      <c r="BG3">
        <v>1</v>
      </c>
      <c r="BH3">
        <v>1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0</v>
      </c>
      <c r="CN3">
        <v>1</v>
      </c>
      <c r="CO3">
        <v>0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0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1</v>
      </c>
      <c r="DR3">
        <v>0</v>
      </c>
      <c r="DS3">
        <v>1</v>
      </c>
      <c r="DT3">
        <v>1</v>
      </c>
      <c r="DU3">
        <v>0</v>
      </c>
      <c r="DV3">
        <v>1</v>
      </c>
      <c r="DW3">
        <v>1</v>
      </c>
      <c r="DX3">
        <v>1</v>
      </c>
      <c r="DY3">
        <v>1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0</v>
      </c>
      <c r="EH3">
        <v>0</v>
      </c>
      <c r="EI3">
        <v>1</v>
      </c>
      <c r="EJ3">
        <v>1</v>
      </c>
      <c r="EK3">
        <v>0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0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0</v>
      </c>
      <c r="FK3">
        <v>0</v>
      </c>
      <c r="FL3">
        <v>1</v>
      </c>
      <c r="FM3">
        <v>1</v>
      </c>
      <c r="FN3">
        <v>0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0</v>
      </c>
      <c r="GC3">
        <v>1</v>
      </c>
      <c r="GD3">
        <v>0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1</v>
      </c>
      <c r="GL3">
        <v>0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0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0</v>
      </c>
      <c r="HG3">
        <v>1</v>
      </c>
      <c r="HH3">
        <v>1</v>
      </c>
      <c r="HI3">
        <v>1</v>
      </c>
      <c r="HJ3">
        <v>0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0</v>
      </c>
      <c r="IH3">
        <v>1</v>
      </c>
      <c r="II3">
        <v>1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0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0</v>
      </c>
      <c r="JH3">
        <v>1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0</v>
      </c>
      <c r="JQ3">
        <v>1</v>
      </c>
      <c r="JR3">
        <v>1</v>
      </c>
      <c r="JS3">
        <v>1</v>
      </c>
      <c r="JT3">
        <v>1</v>
      </c>
      <c r="JU3">
        <v>0</v>
      </c>
      <c r="JV3">
        <v>1</v>
      </c>
    </row>
    <row r="4" spans="1:282" x14ac:dyDescent="0.3">
      <c r="A4" t="s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0</v>
      </c>
      <c r="BA4">
        <v>1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0</v>
      </c>
      <c r="BS4">
        <v>1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1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0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0</v>
      </c>
      <c r="DQ4">
        <v>1</v>
      </c>
      <c r="DR4">
        <v>0</v>
      </c>
      <c r="DS4">
        <v>0</v>
      </c>
      <c r="DT4">
        <v>0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1</v>
      </c>
      <c r="EG4">
        <v>1</v>
      </c>
      <c r="EH4">
        <v>1</v>
      </c>
      <c r="EI4">
        <v>0</v>
      </c>
      <c r="EJ4">
        <v>1</v>
      </c>
      <c r="EK4">
        <v>0</v>
      </c>
      <c r="EL4">
        <v>1</v>
      </c>
      <c r="EM4">
        <v>0</v>
      </c>
      <c r="EN4">
        <v>1</v>
      </c>
      <c r="EO4">
        <v>0</v>
      </c>
      <c r="EP4">
        <v>1</v>
      </c>
      <c r="EQ4">
        <v>0</v>
      </c>
      <c r="ER4">
        <v>0</v>
      </c>
      <c r="ES4">
        <v>0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0</v>
      </c>
      <c r="FE4">
        <v>1</v>
      </c>
      <c r="FF4">
        <v>1</v>
      </c>
      <c r="FG4">
        <v>1</v>
      </c>
      <c r="FH4">
        <v>0</v>
      </c>
      <c r="FI4">
        <v>0</v>
      </c>
      <c r="FJ4">
        <v>1</v>
      </c>
      <c r="FK4">
        <v>1</v>
      </c>
      <c r="FL4">
        <v>1</v>
      </c>
      <c r="FM4">
        <v>0</v>
      </c>
      <c r="FN4">
        <v>1</v>
      </c>
      <c r="FO4">
        <v>0</v>
      </c>
      <c r="FP4">
        <v>1</v>
      </c>
      <c r="FQ4">
        <v>1</v>
      </c>
      <c r="FR4">
        <v>1</v>
      </c>
      <c r="FS4">
        <v>0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0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0</v>
      </c>
      <c r="GL4">
        <v>1</v>
      </c>
      <c r="GM4">
        <v>1</v>
      </c>
      <c r="GN4">
        <v>0</v>
      </c>
      <c r="GO4">
        <v>1</v>
      </c>
      <c r="GP4">
        <v>0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1</v>
      </c>
      <c r="HA4">
        <v>1</v>
      </c>
      <c r="HB4">
        <v>0</v>
      </c>
      <c r="HC4">
        <v>1</v>
      </c>
      <c r="HD4">
        <v>1</v>
      </c>
      <c r="HE4">
        <v>1</v>
      </c>
      <c r="HF4">
        <v>0</v>
      </c>
      <c r="HG4">
        <v>1</v>
      </c>
      <c r="HH4">
        <v>0</v>
      </c>
      <c r="HI4">
        <v>0</v>
      </c>
      <c r="HJ4">
        <v>1</v>
      </c>
      <c r="HK4">
        <v>0</v>
      </c>
      <c r="HL4">
        <v>1</v>
      </c>
      <c r="HM4">
        <v>1</v>
      </c>
      <c r="HN4">
        <v>1</v>
      </c>
      <c r="HO4">
        <v>1</v>
      </c>
      <c r="HP4">
        <v>1</v>
      </c>
      <c r="HQ4">
        <v>0</v>
      </c>
      <c r="HR4">
        <v>1</v>
      </c>
      <c r="HS4">
        <v>1</v>
      </c>
      <c r="HT4">
        <v>1</v>
      </c>
      <c r="HU4">
        <v>0</v>
      </c>
      <c r="HV4">
        <v>1</v>
      </c>
      <c r="HW4">
        <v>1</v>
      </c>
      <c r="HX4">
        <v>0</v>
      </c>
      <c r="HY4">
        <v>1</v>
      </c>
      <c r="HZ4">
        <v>1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0</v>
      </c>
      <c r="IN4">
        <v>1</v>
      </c>
      <c r="IO4">
        <v>1</v>
      </c>
      <c r="IP4">
        <v>0</v>
      </c>
      <c r="IQ4">
        <v>1</v>
      </c>
      <c r="IR4">
        <v>0</v>
      </c>
      <c r="IS4">
        <v>1</v>
      </c>
      <c r="IT4">
        <v>1</v>
      </c>
      <c r="IU4">
        <v>1</v>
      </c>
      <c r="IV4">
        <v>0</v>
      </c>
      <c r="IW4">
        <v>0</v>
      </c>
      <c r="IX4">
        <v>0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1</v>
      </c>
      <c r="JI4">
        <v>0</v>
      </c>
      <c r="JJ4">
        <v>1</v>
      </c>
      <c r="JK4">
        <v>1</v>
      </c>
      <c r="JL4">
        <v>0</v>
      </c>
      <c r="JM4">
        <v>0</v>
      </c>
      <c r="JN4">
        <v>1</v>
      </c>
      <c r="JO4">
        <v>0</v>
      </c>
      <c r="JP4">
        <v>0</v>
      </c>
      <c r="JQ4">
        <v>1</v>
      </c>
      <c r="JR4">
        <v>1</v>
      </c>
      <c r="JS4">
        <v>0</v>
      </c>
      <c r="JT4">
        <v>1</v>
      </c>
      <c r="JU4">
        <v>1</v>
      </c>
      <c r="JV4">
        <v>0</v>
      </c>
    </row>
    <row r="5" spans="1:282" x14ac:dyDescent="0.3">
      <c r="A5" t="s">
        <v>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1</v>
      </c>
      <c r="DM5">
        <v>1</v>
      </c>
      <c r="DN5">
        <v>0</v>
      </c>
      <c r="DO5">
        <v>1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1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</row>
    <row r="6" spans="1:282" x14ac:dyDescent="0.3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0</v>
      </c>
      <c r="FD6">
        <v>0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0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0</v>
      </c>
      <c r="HZ6">
        <v>1</v>
      </c>
      <c r="IA6">
        <v>1</v>
      </c>
      <c r="IB6">
        <v>1</v>
      </c>
      <c r="IC6">
        <v>1</v>
      </c>
      <c r="ID6">
        <v>1</v>
      </c>
      <c r="IE6">
        <v>0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0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</row>
    <row r="7" spans="1:282" x14ac:dyDescent="0.3">
      <c r="A7" t="s">
        <v>4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0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0</v>
      </c>
      <c r="CQ7">
        <v>1</v>
      </c>
      <c r="CR7">
        <v>1</v>
      </c>
      <c r="CS7">
        <v>1</v>
      </c>
      <c r="CT7">
        <v>0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0</v>
      </c>
      <c r="DV7">
        <v>1</v>
      </c>
      <c r="DW7">
        <v>1</v>
      </c>
      <c r="DX7">
        <v>1</v>
      </c>
      <c r="DY7">
        <v>1</v>
      </c>
      <c r="DZ7">
        <v>0</v>
      </c>
      <c r="EA7">
        <v>1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0</v>
      </c>
      <c r="FD7">
        <v>1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0</v>
      </c>
      <c r="FW7">
        <v>1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0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0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0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1</v>
      </c>
    </row>
    <row r="8" spans="1:282" x14ac:dyDescent="0.3">
      <c r="A8" t="s">
        <v>5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1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1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1</v>
      </c>
      <c r="FG8">
        <v>1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1</v>
      </c>
      <c r="GH8">
        <v>0</v>
      </c>
      <c r="GI8">
        <v>1</v>
      </c>
      <c r="GJ8">
        <v>0</v>
      </c>
      <c r="GK8">
        <v>0</v>
      </c>
      <c r="GL8">
        <v>1</v>
      </c>
      <c r="GM8">
        <v>1</v>
      </c>
      <c r="GN8">
        <v>0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1</v>
      </c>
      <c r="GW8">
        <v>0</v>
      </c>
      <c r="GX8">
        <v>0</v>
      </c>
      <c r="GY8">
        <v>0</v>
      </c>
      <c r="GZ8">
        <v>1</v>
      </c>
      <c r="HA8">
        <v>1</v>
      </c>
      <c r="HB8">
        <v>0</v>
      </c>
      <c r="HC8">
        <v>0</v>
      </c>
      <c r="HD8">
        <v>1</v>
      </c>
      <c r="HE8">
        <v>0</v>
      </c>
      <c r="HF8">
        <v>0</v>
      </c>
      <c r="HG8">
        <v>1</v>
      </c>
      <c r="HH8">
        <v>0</v>
      </c>
      <c r="HI8">
        <v>0</v>
      </c>
      <c r="HJ8">
        <v>1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0</v>
      </c>
      <c r="IQ8">
        <v>0</v>
      </c>
      <c r="IR8">
        <v>0</v>
      </c>
      <c r="IS8">
        <v>1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1</v>
      </c>
      <c r="JD8">
        <v>1</v>
      </c>
      <c r="JE8">
        <v>1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1</v>
      </c>
      <c r="JO8">
        <v>0</v>
      </c>
      <c r="JP8">
        <v>0</v>
      </c>
      <c r="JQ8">
        <v>0</v>
      </c>
      <c r="JR8">
        <v>1</v>
      </c>
      <c r="JS8">
        <v>0</v>
      </c>
      <c r="JT8">
        <v>1</v>
      </c>
      <c r="JU8">
        <v>0</v>
      </c>
      <c r="JV8">
        <v>0</v>
      </c>
    </row>
    <row r="9" spans="1:282" x14ac:dyDescent="0.3">
      <c r="A9" t="s">
        <v>6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1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0</v>
      </c>
      <c r="BW9">
        <v>1</v>
      </c>
      <c r="BX9">
        <v>0</v>
      </c>
      <c r="BY9">
        <v>1</v>
      </c>
      <c r="BZ9">
        <v>1</v>
      </c>
      <c r="CA9">
        <v>0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1</v>
      </c>
      <c r="CO9">
        <v>0</v>
      </c>
      <c r="CP9">
        <v>1</v>
      </c>
      <c r="CQ9">
        <v>0</v>
      </c>
      <c r="CR9">
        <v>1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1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1</v>
      </c>
      <c r="DV9">
        <v>1</v>
      </c>
      <c r="DW9">
        <v>0</v>
      </c>
      <c r="DX9">
        <v>1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1</v>
      </c>
      <c r="EH9">
        <v>1</v>
      </c>
      <c r="EI9">
        <v>0</v>
      </c>
      <c r="EJ9">
        <v>0</v>
      </c>
      <c r="EK9">
        <v>1</v>
      </c>
      <c r="EL9">
        <v>0</v>
      </c>
      <c r="EM9">
        <v>1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1</v>
      </c>
      <c r="EZ9">
        <v>0</v>
      </c>
      <c r="FA9">
        <v>0</v>
      </c>
      <c r="FB9">
        <v>1</v>
      </c>
      <c r="FC9">
        <v>1</v>
      </c>
      <c r="FD9">
        <v>0</v>
      </c>
      <c r="FE9">
        <v>1</v>
      </c>
      <c r="FF9">
        <v>0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0</v>
      </c>
      <c r="FN9">
        <v>1</v>
      </c>
      <c r="FO9">
        <v>0</v>
      </c>
      <c r="FP9">
        <v>1</v>
      </c>
      <c r="FQ9">
        <v>1</v>
      </c>
      <c r="FR9">
        <v>1</v>
      </c>
      <c r="FS9">
        <v>0</v>
      </c>
      <c r="FT9">
        <v>0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0</v>
      </c>
      <c r="GC9">
        <v>1</v>
      </c>
      <c r="GD9">
        <v>0</v>
      </c>
      <c r="GE9">
        <v>1</v>
      </c>
      <c r="GF9">
        <v>1</v>
      </c>
      <c r="GG9">
        <v>1</v>
      </c>
      <c r="GH9">
        <v>1</v>
      </c>
      <c r="GI9">
        <v>1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1</v>
      </c>
      <c r="GU9">
        <v>1</v>
      </c>
      <c r="GV9">
        <v>0</v>
      </c>
      <c r="GW9">
        <v>1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1</v>
      </c>
      <c r="HF9">
        <v>0</v>
      </c>
      <c r="HG9">
        <v>1</v>
      </c>
      <c r="HH9">
        <v>1</v>
      </c>
      <c r="HI9">
        <v>0</v>
      </c>
      <c r="HJ9">
        <v>1</v>
      </c>
      <c r="HK9">
        <v>0</v>
      </c>
      <c r="HL9">
        <v>1</v>
      </c>
      <c r="HM9">
        <v>1</v>
      </c>
      <c r="HN9">
        <v>0</v>
      </c>
      <c r="HO9">
        <v>0</v>
      </c>
      <c r="HP9">
        <v>1</v>
      </c>
      <c r="HQ9">
        <v>0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1</v>
      </c>
      <c r="II9">
        <v>0</v>
      </c>
      <c r="IJ9">
        <v>1</v>
      </c>
      <c r="IK9">
        <v>1</v>
      </c>
      <c r="IL9">
        <v>0</v>
      </c>
      <c r="IM9">
        <v>1</v>
      </c>
      <c r="IN9">
        <v>1</v>
      </c>
      <c r="IO9">
        <v>1</v>
      </c>
      <c r="IP9">
        <v>0</v>
      </c>
      <c r="IQ9">
        <v>1</v>
      </c>
      <c r="IR9">
        <v>0</v>
      </c>
      <c r="IS9">
        <v>1</v>
      </c>
      <c r="IT9">
        <v>0</v>
      </c>
      <c r="IU9">
        <v>1</v>
      </c>
      <c r="IV9">
        <v>0</v>
      </c>
      <c r="IW9">
        <v>0</v>
      </c>
      <c r="IX9">
        <v>0</v>
      </c>
      <c r="IY9">
        <v>1</v>
      </c>
      <c r="IZ9">
        <v>0</v>
      </c>
      <c r="JA9">
        <v>1</v>
      </c>
      <c r="JB9">
        <v>1</v>
      </c>
      <c r="JC9">
        <v>0</v>
      </c>
      <c r="JD9">
        <v>1</v>
      </c>
      <c r="JE9">
        <v>1</v>
      </c>
      <c r="JF9">
        <v>0</v>
      </c>
      <c r="JG9">
        <v>0</v>
      </c>
      <c r="JH9">
        <v>1</v>
      </c>
      <c r="JI9">
        <v>0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1</v>
      </c>
      <c r="JS9">
        <v>0</v>
      </c>
      <c r="JT9">
        <v>1</v>
      </c>
      <c r="JU9">
        <v>1</v>
      </c>
      <c r="JV9">
        <v>0</v>
      </c>
    </row>
    <row r="10" spans="1:282" x14ac:dyDescent="0.3">
      <c r="A10" t="s">
        <v>7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1</v>
      </c>
      <c r="DX10">
        <v>1</v>
      </c>
      <c r="DY10">
        <v>0</v>
      </c>
      <c r="DZ10">
        <v>1</v>
      </c>
      <c r="EA10">
        <v>0</v>
      </c>
      <c r="EB10">
        <v>1</v>
      </c>
      <c r="EC10">
        <v>1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0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1</v>
      </c>
      <c r="FK10">
        <v>1</v>
      </c>
      <c r="FL10">
        <v>1</v>
      </c>
      <c r="FM10">
        <v>0</v>
      </c>
      <c r="FN10">
        <v>1</v>
      </c>
      <c r="FO10">
        <v>0</v>
      </c>
      <c r="FP10">
        <v>1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0</v>
      </c>
      <c r="GB10">
        <v>1</v>
      </c>
      <c r="GC10">
        <v>0</v>
      </c>
      <c r="GD10">
        <v>1</v>
      </c>
      <c r="GE10">
        <v>0</v>
      </c>
      <c r="GF10">
        <v>0</v>
      </c>
      <c r="GG10">
        <v>1</v>
      </c>
      <c r="GH10">
        <v>1</v>
      </c>
      <c r="GI10">
        <v>0</v>
      </c>
      <c r="GJ10">
        <v>1</v>
      </c>
      <c r="GK10">
        <v>0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1</v>
      </c>
      <c r="GW10">
        <v>1</v>
      </c>
      <c r="GX10">
        <v>0</v>
      </c>
      <c r="GY10">
        <v>0</v>
      </c>
      <c r="GZ10">
        <v>1</v>
      </c>
      <c r="HA10">
        <v>1</v>
      </c>
      <c r="HB10">
        <v>0</v>
      </c>
      <c r="HC10">
        <v>1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1</v>
      </c>
      <c r="HS10">
        <v>1</v>
      </c>
      <c r="HT10">
        <v>1</v>
      </c>
      <c r="HU10">
        <v>0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1</v>
      </c>
      <c r="IF10">
        <v>1</v>
      </c>
      <c r="IG10">
        <v>0</v>
      </c>
      <c r="IH10">
        <v>1</v>
      </c>
      <c r="II10">
        <v>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1</v>
      </c>
      <c r="JA10">
        <v>0</v>
      </c>
      <c r="JB10">
        <v>1</v>
      </c>
      <c r="JC10">
        <v>0</v>
      </c>
      <c r="JD10">
        <v>1</v>
      </c>
      <c r="JE10">
        <v>0</v>
      </c>
      <c r="JF10">
        <v>1</v>
      </c>
      <c r="JG10">
        <v>1</v>
      </c>
      <c r="JH10">
        <v>0</v>
      </c>
      <c r="JI10">
        <v>1</v>
      </c>
      <c r="JJ10">
        <v>1</v>
      </c>
      <c r="JK10">
        <v>0</v>
      </c>
      <c r="JL10">
        <v>1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0</v>
      </c>
      <c r="JS10">
        <v>1</v>
      </c>
      <c r="JT10">
        <v>1</v>
      </c>
      <c r="JU10">
        <v>1</v>
      </c>
      <c r="JV10">
        <v>0</v>
      </c>
    </row>
    <row r="11" spans="1:282" x14ac:dyDescent="0.3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1</v>
      </c>
      <c r="CY11">
        <v>0</v>
      </c>
      <c r="CZ11">
        <v>1</v>
      </c>
      <c r="DA11">
        <v>1</v>
      </c>
      <c r="DB11">
        <v>1</v>
      </c>
      <c r="DC11">
        <v>0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0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0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1</v>
      </c>
      <c r="FE11">
        <v>0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0</v>
      </c>
      <c r="GK11">
        <v>1</v>
      </c>
      <c r="GL11">
        <v>0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0</v>
      </c>
      <c r="GX11">
        <v>1</v>
      </c>
      <c r="GY11">
        <v>1</v>
      </c>
      <c r="GZ11">
        <v>0</v>
      </c>
      <c r="HA11">
        <v>1</v>
      </c>
      <c r="HB11">
        <v>1</v>
      </c>
      <c r="HC11">
        <v>0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1</v>
      </c>
      <c r="HR11">
        <v>1</v>
      </c>
      <c r="HS11">
        <v>0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0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0</v>
      </c>
      <c r="IQ11">
        <v>1</v>
      </c>
      <c r="IR11">
        <v>0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0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0</v>
      </c>
      <c r="JT11">
        <v>1</v>
      </c>
      <c r="JU11">
        <v>1</v>
      </c>
      <c r="JV11">
        <v>1</v>
      </c>
    </row>
    <row r="12" spans="1:282" x14ac:dyDescent="0.3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0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0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1</v>
      </c>
      <c r="DU12">
        <v>1</v>
      </c>
      <c r="DV12">
        <v>0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0</v>
      </c>
      <c r="EG12">
        <v>0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0</v>
      </c>
      <c r="ES12">
        <v>1</v>
      </c>
      <c r="ET12">
        <v>1</v>
      </c>
      <c r="EU12">
        <v>0</v>
      </c>
      <c r="EV12">
        <v>1</v>
      </c>
      <c r="EW12">
        <v>1</v>
      </c>
      <c r="EX12">
        <v>0</v>
      </c>
      <c r="EY12">
        <v>0</v>
      </c>
      <c r="EZ12">
        <v>1</v>
      </c>
      <c r="FA12">
        <v>1</v>
      </c>
      <c r="FB12">
        <v>1</v>
      </c>
      <c r="FC12">
        <v>0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0</v>
      </c>
      <c r="FL12">
        <v>0</v>
      </c>
      <c r="FM12">
        <v>1</v>
      </c>
      <c r="FN12">
        <v>0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0</v>
      </c>
      <c r="FU12">
        <v>1</v>
      </c>
      <c r="FV12">
        <v>1</v>
      </c>
      <c r="FW12">
        <v>0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1</v>
      </c>
      <c r="GD12">
        <v>1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1</v>
      </c>
      <c r="GP12">
        <v>1</v>
      </c>
      <c r="GQ12">
        <v>1</v>
      </c>
      <c r="GR12">
        <v>0</v>
      </c>
      <c r="GS12">
        <v>1</v>
      </c>
      <c r="GT12">
        <v>1</v>
      </c>
      <c r="GU12">
        <v>1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0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1</v>
      </c>
      <c r="HN12">
        <v>1</v>
      </c>
      <c r="HO12">
        <v>1</v>
      </c>
      <c r="HP12">
        <v>1</v>
      </c>
      <c r="HQ12">
        <v>0</v>
      </c>
      <c r="HR12">
        <v>1</v>
      </c>
      <c r="HS12">
        <v>0</v>
      </c>
      <c r="HT12">
        <v>0</v>
      </c>
      <c r="HU12">
        <v>0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0</v>
      </c>
      <c r="IC12">
        <v>1</v>
      </c>
      <c r="ID12">
        <v>1</v>
      </c>
      <c r="IE12">
        <v>1</v>
      </c>
      <c r="IF12">
        <v>0</v>
      </c>
      <c r="IG12">
        <v>0</v>
      </c>
      <c r="IH12">
        <v>1</v>
      </c>
      <c r="II12">
        <v>0</v>
      </c>
      <c r="IJ12">
        <v>1</v>
      </c>
      <c r="IK12">
        <v>1</v>
      </c>
      <c r="IL12">
        <v>0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1</v>
      </c>
      <c r="IZ12">
        <v>1</v>
      </c>
      <c r="JA12">
        <v>1</v>
      </c>
      <c r="JB12">
        <v>0</v>
      </c>
      <c r="JC12">
        <v>0</v>
      </c>
      <c r="JD12">
        <v>1</v>
      </c>
      <c r="JE12">
        <v>1</v>
      </c>
      <c r="JF12">
        <v>1</v>
      </c>
      <c r="JG12">
        <v>1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0</v>
      </c>
      <c r="JO12">
        <v>1</v>
      </c>
      <c r="JP12">
        <v>0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</row>
    <row r="13" spans="1:282" x14ac:dyDescent="0.3">
      <c r="A13" t="s">
        <v>10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1</v>
      </c>
      <c r="FL13">
        <v>0</v>
      </c>
      <c r="FM13">
        <v>0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</row>
    <row r="14" spans="1:282" x14ac:dyDescent="0.3">
      <c r="A14" t="s">
        <v>11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1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1</v>
      </c>
      <c r="FL14">
        <v>1</v>
      </c>
      <c r="FM14">
        <v>0</v>
      </c>
      <c r="FN14">
        <v>1</v>
      </c>
      <c r="FO14">
        <v>1</v>
      </c>
      <c r="FP14">
        <v>1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1</v>
      </c>
      <c r="GF14">
        <v>1</v>
      </c>
      <c r="GG14">
        <v>1</v>
      </c>
      <c r="GH14">
        <v>0</v>
      </c>
      <c r="GI14">
        <v>1</v>
      </c>
      <c r="GJ14">
        <v>0</v>
      </c>
      <c r="GK14">
        <v>1</v>
      </c>
      <c r="GL14">
        <v>0</v>
      </c>
      <c r="GM14">
        <v>1</v>
      </c>
      <c r="GN14">
        <v>1</v>
      </c>
      <c r="GO14">
        <v>1</v>
      </c>
      <c r="GP14">
        <v>0</v>
      </c>
      <c r="GQ14">
        <v>1</v>
      </c>
      <c r="GR14">
        <v>1</v>
      </c>
      <c r="GS14">
        <v>0</v>
      </c>
      <c r="GT14">
        <v>0</v>
      </c>
      <c r="GU14">
        <v>1</v>
      </c>
      <c r="GV14">
        <v>1</v>
      </c>
      <c r="GW14">
        <v>0</v>
      </c>
      <c r="GX14">
        <v>0</v>
      </c>
      <c r="GY14">
        <v>1</v>
      </c>
      <c r="GZ14">
        <v>0</v>
      </c>
      <c r="HA14">
        <v>1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1</v>
      </c>
      <c r="HH14">
        <v>1</v>
      </c>
      <c r="HI14">
        <v>0</v>
      </c>
      <c r="HJ14">
        <v>1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1</v>
      </c>
      <c r="HQ14">
        <v>1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1</v>
      </c>
      <c r="HY14">
        <v>1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1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1</v>
      </c>
      <c r="IP14">
        <v>1</v>
      </c>
      <c r="IQ14">
        <v>0</v>
      </c>
      <c r="IR14">
        <v>1</v>
      </c>
      <c r="IS14">
        <v>0</v>
      </c>
      <c r="IT14">
        <v>1</v>
      </c>
      <c r="IU14">
        <v>1</v>
      </c>
      <c r="IV14">
        <v>0</v>
      </c>
      <c r="IW14">
        <v>1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1</v>
      </c>
      <c r="JK14">
        <v>1</v>
      </c>
      <c r="JL14">
        <v>1</v>
      </c>
      <c r="JM14">
        <v>0</v>
      </c>
      <c r="JN14">
        <v>1</v>
      </c>
      <c r="JO14">
        <v>1</v>
      </c>
      <c r="JP14">
        <v>1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</row>
    <row r="15" spans="1:282" x14ac:dyDescent="0.3">
      <c r="A15" t="s">
        <v>12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1</v>
      </c>
      <c r="CJ15">
        <v>1</v>
      </c>
      <c r="CK15">
        <v>1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0</v>
      </c>
      <c r="CX15">
        <v>1</v>
      </c>
      <c r="CY15">
        <v>0</v>
      </c>
      <c r="CZ15">
        <v>0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0</v>
      </c>
      <c r="DJ15">
        <v>1</v>
      </c>
      <c r="DK15">
        <v>0</v>
      </c>
      <c r="DL15">
        <v>1</v>
      </c>
      <c r="DM15">
        <v>1</v>
      </c>
      <c r="DN15">
        <v>1</v>
      </c>
      <c r="DO15">
        <v>1</v>
      </c>
      <c r="DP15">
        <v>0</v>
      </c>
      <c r="DQ15">
        <v>1</v>
      </c>
      <c r="DR15">
        <v>0</v>
      </c>
      <c r="DS15">
        <v>1</v>
      </c>
      <c r="DT15">
        <v>0</v>
      </c>
      <c r="DU15">
        <v>0</v>
      </c>
      <c r="DV15">
        <v>1</v>
      </c>
      <c r="DW15">
        <v>1</v>
      </c>
      <c r="DX15">
        <v>1</v>
      </c>
      <c r="DY15">
        <v>1</v>
      </c>
      <c r="DZ15">
        <v>0</v>
      </c>
      <c r="EA15">
        <v>0</v>
      </c>
      <c r="EB15">
        <v>1</v>
      </c>
      <c r="EC15">
        <v>1</v>
      </c>
      <c r="ED15">
        <v>1</v>
      </c>
      <c r="EE15">
        <v>0</v>
      </c>
      <c r="EF15">
        <v>1</v>
      </c>
      <c r="EG15">
        <v>1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1</v>
      </c>
      <c r="FG15">
        <v>1</v>
      </c>
      <c r="FH15">
        <v>0</v>
      </c>
      <c r="FI15">
        <v>0</v>
      </c>
      <c r="FJ15">
        <v>1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1</v>
      </c>
      <c r="FU15">
        <v>1</v>
      </c>
      <c r="FV15">
        <v>0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1</v>
      </c>
      <c r="GE15">
        <v>1</v>
      </c>
      <c r="GF15">
        <v>0</v>
      </c>
      <c r="GG15">
        <v>1</v>
      </c>
      <c r="GH15">
        <v>0</v>
      </c>
      <c r="GI15">
        <v>1</v>
      </c>
      <c r="GJ15">
        <v>0</v>
      </c>
      <c r="GK15">
        <v>0</v>
      </c>
      <c r="GL15">
        <v>1</v>
      </c>
      <c r="GM15">
        <v>1</v>
      </c>
      <c r="GN15">
        <v>1</v>
      </c>
      <c r="GO15">
        <v>1</v>
      </c>
      <c r="GP15">
        <v>0</v>
      </c>
      <c r="GQ15">
        <v>0</v>
      </c>
      <c r="GR15">
        <v>1</v>
      </c>
      <c r="GS15">
        <v>0</v>
      </c>
      <c r="GT15">
        <v>1</v>
      </c>
      <c r="GU15">
        <v>1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1</v>
      </c>
      <c r="HI15">
        <v>0</v>
      </c>
      <c r="HJ15">
        <v>1</v>
      </c>
      <c r="HK15">
        <v>0</v>
      </c>
      <c r="HL15">
        <v>1</v>
      </c>
      <c r="HM15">
        <v>1</v>
      </c>
      <c r="HN15">
        <v>1</v>
      </c>
      <c r="HO15">
        <v>1</v>
      </c>
      <c r="HP15">
        <v>0</v>
      </c>
      <c r="HQ15">
        <v>1</v>
      </c>
      <c r="HR15">
        <v>0</v>
      </c>
      <c r="HS15">
        <v>0</v>
      </c>
      <c r="HT15">
        <v>1</v>
      </c>
      <c r="HU15">
        <v>1</v>
      </c>
      <c r="HV15">
        <v>0</v>
      </c>
      <c r="HW15">
        <v>1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1</v>
      </c>
      <c r="IH15">
        <v>0</v>
      </c>
      <c r="II15">
        <v>1</v>
      </c>
      <c r="IJ15">
        <v>1</v>
      </c>
      <c r="IK15">
        <v>1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1</v>
      </c>
      <c r="IR15">
        <v>0</v>
      </c>
      <c r="IS15">
        <v>1</v>
      </c>
      <c r="IT15">
        <v>1</v>
      </c>
      <c r="IU15">
        <v>1</v>
      </c>
      <c r="IV15">
        <v>0</v>
      </c>
      <c r="IW15">
        <v>1</v>
      </c>
      <c r="IX15">
        <v>0</v>
      </c>
      <c r="IY15">
        <v>0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0</v>
      </c>
      <c r="JF15">
        <v>0</v>
      </c>
      <c r="JG15">
        <v>0</v>
      </c>
      <c r="JH15">
        <v>1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1</v>
      </c>
      <c r="JS15">
        <v>0</v>
      </c>
      <c r="JT15">
        <v>1</v>
      </c>
      <c r="JU15">
        <v>0</v>
      </c>
      <c r="JV15">
        <v>1</v>
      </c>
    </row>
    <row r="16" spans="1:282" x14ac:dyDescent="0.3">
      <c r="A16" t="s">
        <v>13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1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1</v>
      </c>
      <c r="FX16">
        <v>0</v>
      </c>
      <c r="FY16">
        <v>1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1</v>
      </c>
      <c r="GH16">
        <v>0</v>
      </c>
      <c r="GI16">
        <v>1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1</v>
      </c>
      <c r="GV16">
        <v>1</v>
      </c>
      <c r="GW16">
        <v>0</v>
      </c>
      <c r="GX16">
        <v>0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1</v>
      </c>
      <c r="HE16">
        <v>0</v>
      </c>
      <c r="HF16">
        <v>0</v>
      </c>
      <c r="HG16">
        <v>1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1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1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1</v>
      </c>
      <c r="JL16">
        <v>0</v>
      </c>
      <c r="JM16">
        <v>1</v>
      </c>
      <c r="JN16">
        <v>1</v>
      </c>
      <c r="JO16">
        <v>1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</row>
    <row r="17" spans="1:282" x14ac:dyDescent="0.3">
      <c r="A17" t="s">
        <v>14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0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0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1</v>
      </c>
      <c r="CL17">
        <v>1</v>
      </c>
      <c r="CM17">
        <v>1</v>
      </c>
      <c r="CN17">
        <v>0</v>
      </c>
      <c r="CO17">
        <v>1</v>
      </c>
      <c r="CP17">
        <v>1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0</v>
      </c>
      <c r="DY17">
        <v>1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1</v>
      </c>
      <c r="EF17">
        <v>1</v>
      </c>
      <c r="EG17">
        <v>1</v>
      </c>
      <c r="EH17">
        <v>0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0</v>
      </c>
      <c r="EW17">
        <v>0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0</v>
      </c>
      <c r="FD17">
        <v>1</v>
      </c>
      <c r="FE17">
        <v>0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0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0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0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0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0</v>
      </c>
      <c r="HP17">
        <v>0</v>
      </c>
      <c r="HQ17">
        <v>1</v>
      </c>
      <c r="HR17">
        <v>1</v>
      </c>
      <c r="HS17">
        <v>1</v>
      </c>
      <c r="HT17">
        <v>0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0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0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0</v>
      </c>
      <c r="JB17">
        <v>1</v>
      </c>
      <c r="JC17">
        <v>1</v>
      </c>
      <c r="JD17">
        <v>0</v>
      </c>
      <c r="JE17">
        <v>1</v>
      </c>
      <c r="JF17">
        <v>0</v>
      </c>
      <c r="JG17">
        <v>1</v>
      </c>
      <c r="JH17">
        <v>1</v>
      </c>
      <c r="JI17">
        <v>0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1</v>
      </c>
      <c r="JS17">
        <v>0</v>
      </c>
      <c r="JT17">
        <v>1</v>
      </c>
      <c r="JU17">
        <v>1</v>
      </c>
      <c r="JV17">
        <v>1</v>
      </c>
    </row>
    <row r="18" spans="1:282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1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1</v>
      </c>
      <c r="CW18">
        <v>0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1</v>
      </c>
      <c r="EK18">
        <v>0</v>
      </c>
      <c r="EL18">
        <v>1</v>
      </c>
      <c r="EM18">
        <v>0</v>
      </c>
      <c r="EN18">
        <v>1</v>
      </c>
      <c r="EO18">
        <v>1</v>
      </c>
      <c r="EP18">
        <v>0</v>
      </c>
      <c r="EQ18">
        <v>0</v>
      </c>
      <c r="ER18">
        <v>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1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1</v>
      </c>
      <c r="HJ18">
        <v>0</v>
      </c>
      <c r="HK18">
        <v>1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0</v>
      </c>
      <c r="IN18">
        <v>0</v>
      </c>
      <c r="IO18">
        <v>0</v>
      </c>
      <c r="IP18">
        <v>1</v>
      </c>
      <c r="IQ18">
        <v>0</v>
      </c>
      <c r="IR18">
        <v>1</v>
      </c>
      <c r="IS18">
        <v>1</v>
      </c>
      <c r="IT18">
        <v>1</v>
      </c>
      <c r="IU18">
        <v>0</v>
      </c>
      <c r="IV18">
        <v>1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1</v>
      </c>
      <c r="JN18">
        <v>0</v>
      </c>
      <c r="JO18">
        <v>1</v>
      </c>
      <c r="JP18">
        <v>0</v>
      </c>
      <c r="JQ18">
        <v>1</v>
      </c>
      <c r="JR18">
        <v>0</v>
      </c>
      <c r="JS18">
        <v>1</v>
      </c>
      <c r="JT18">
        <v>0</v>
      </c>
      <c r="JU18">
        <v>0</v>
      </c>
      <c r="JV18">
        <v>1</v>
      </c>
    </row>
    <row r="19" spans="1:282" x14ac:dyDescent="0.3">
      <c r="A19" t="s">
        <v>16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0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1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0</v>
      </c>
      <c r="DB19">
        <v>1</v>
      </c>
      <c r="DC19">
        <v>1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1</v>
      </c>
      <c r="DL19">
        <v>1</v>
      </c>
      <c r="DM19">
        <v>1</v>
      </c>
      <c r="DN19">
        <v>0</v>
      </c>
      <c r="DO19">
        <v>0</v>
      </c>
      <c r="DP19">
        <v>1</v>
      </c>
      <c r="DQ19">
        <v>0</v>
      </c>
      <c r="DR19">
        <v>1</v>
      </c>
      <c r="DS19">
        <v>1</v>
      </c>
      <c r="DT19">
        <v>1</v>
      </c>
      <c r="DU19">
        <v>0</v>
      </c>
      <c r="DV19">
        <v>0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1</v>
      </c>
      <c r="FA19">
        <v>1</v>
      </c>
      <c r="FB19">
        <v>1</v>
      </c>
      <c r="FC19">
        <v>0</v>
      </c>
      <c r="FD19">
        <v>1</v>
      </c>
      <c r="FE19">
        <v>0</v>
      </c>
      <c r="FF19">
        <v>1</v>
      </c>
      <c r="FG19">
        <v>1</v>
      </c>
      <c r="FH19">
        <v>0</v>
      </c>
      <c r="FI19">
        <v>1</v>
      </c>
      <c r="FJ19">
        <v>0</v>
      </c>
      <c r="FK19">
        <v>0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0</v>
      </c>
      <c r="FS19">
        <v>1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1</v>
      </c>
      <c r="GH19">
        <v>1</v>
      </c>
      <c r="GI19">
        <v>0</v>
      </c>
      <c r="GJ19">
        <v>1</v>
      </c>
      <c r="GK19">
        <v>1</v>
      </c>
      <c r="GL19">
        <v>1</v>
      </c>
      <c r="GM19">
        <v>1</v>
      </c>
      <c r="GN19">
        <v>0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0</v>
      </c>
      <c r="GU19">
        <v>0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0</v>
      </c>
      <c r="HE19">
        <v>0</v>
      </c>
      <c r="HF19">
        <v>1</v>
      </c>
      <c r="HG19">
        <v>0</v>
      </c>
      <c r="HH19">
        <v>1</v>
      </c>
      <c r="HI19">
        <v>1</v>
      </c>
      <c r="HJ19">
        <v>1</v>
      </c>
      <c r="HK19">
        <v>1</v>
      </c>
      <c r="HL19">
        <v>0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1</v>
      </c>
      <c r="HZ19">
        <v>0</v>
      </c>
      <c r="IA19">
        <v>0</v>
      </c>
      <c r="IB19">
        <v>1</v>
      </c>
      <c r="IC19">
        <v>1</v>
      </c>
      <c r="ID19">
        <v>1</v>
      </c>
      <c r="IE19">
        <v>0</v>
      </c>
      <c r="IF19">
        <v>1</v>
      </c>
      <c r="IG19">
        <v>1</v>
      </c>
      <c r="IH19">
        <v>1</v>
      </c>
      <c r="II19">
        <v>1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0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0</v>
      </c>
      <c r="JB19">
        <v>0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0</v>
      </c>
      <c r="JI19">
        <v>1</v>
      </c>
      <c r="JJ19">
        <v>1</v>
      </c>
      <c r="JK19">
        <v>0</v>
      </c>
      <c r="JL19">
        <v>1</v>
      </c>
      <c r="JM19">
        <v>1</v>
      </c>
      <c r="JN19">
        <v>1</v>
      </c>
      <c r="JO19">
        <v>0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0</v>
      </c>
    </row>
    <row r="20" spans="1:282" x14ac:dyDescent="0.3">
      <c r="A20" t="s">
        <v>17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1</v>
      </c>
      <c r="DN20">
        <v>0</v>
      </c>
      <c r="DO20">
        <v>1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1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1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0</v>
      </c>
      <c r="JT20">
        <v>1</v>
      </c>
      <c r="JU20">
        <v>0</v>
      </c>
      <c r="JV20">
        <v>0</v>
      </c>
    </row>
    <row r="21" spans="1:282" x14ac:dyDescent="0.3">
      <c r="A21" t="s">
        <v>18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1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1</v>
      </c>
      <c r="DX21">
        <v>1</v>
      </c>
      <c r="DY21">
        <v>0</v>
      </c>
      <c r="DZ21">
        <v>1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1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1</v>
      </c>
      <c r="FW21">
        <v>1</v>
      </c>
      <c r="FX21">
        <v>1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1</v>
      </c>
      <c r="GH21">
        <v>1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1</v>
      </c>
      <c r="GO21">
        <v>0</v>
      </c>
      <c r="GP21">
        <v>1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1</v>
      </c>
      <c r="GX21">
        <v>1</v>
      </c>
      <c r="GY21">
        <v>0</v>
      </c>
      <c r="GZ21">
        <v>1</v>
      </c>
      <c r="HA21">
        <v>0</v>
      </c>
      <c r="HB21">
        <v>0</v>
      </c>
      <c r="HC21">
        <v>1</v>
      </c>
      <c r="HD21">
        <v>1</v>
      </c>
      <c r="HE21">
        <v>0</v>
      </c>
      <c r="HF21">
        <v>1</v>
      </c>
      <c r="HG21">
        <v>0</v>
      </c>
      <c r="HH21">
        <v>1</v>
      </c>
      <c r="HI21">
        <v>1</v>
      </c>
      <c r="HJ21">
        <v>0</v>
      </c>
      <c r="HK21">
        <v>1</v>
      </c>
      <c r="HL21">
        <v>0</v>
      </c>
      <c r="HM21">
        <v>0</v>
      </c>
      <c r="HN21">
        <v>1</v>
      </c>
      <c r="HO21">
        <v>0</v>
      </c>
      <c r="HP21">
        <v>1</v>
      </c>
      <c r="HQ21">
        <v>1</v>
      </c>
      <c r="HR21">
        <v>1</v>
      </c>
      <c r="HS21">
        <v>1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0</v>
      </c>
      <c r="IG21">
        <v>0</v>
      </c>
      <c r="IH21">
        <v>1</v>
      </c>
      <c r="II21">
        <v>1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1</v>
      </c>
      <c r="IS21">
        <v>0</v>
      </c>
      <c r="IT21">
        <v>1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1</v>
      </c>
      <c r="JF21">
        <v>1</v>
      </c>
      <c r="JG21">
        <v>1</v>
      </c>
      <c r="JH21">
        <v>0</v>
      </c>
      <c r="JI21">
        <v>0</v>
      </c>
      <c r="JJ21">
        <v>1</v>
      </c>
      <c r="JK21">
        <v>0</v>
      </c>
      <c r="JL21">
        <v>1</v>
      </c>
      <c r="JM21">
        <v>1</v>
      </c>
      <c r="JN21">
        <v>1</v>
      </c>
      <c r="JO21">
        <v>0</v>
      </c>
      <c r="JP21">
        <v>1</v>
      </c>
      <c r="JQ21">
        <v>0</v>
      </c>
      <c r="JR21">
        <v>1</v>
      </c>
      <c r="JS21">
        <v>0</v>
      </c>
      <c r="JT21">
        <v>1</v>
      </c>
      <c r="JU21">
        <v>0</v>
      </c>
      <c r="JV21">
        <v>0</v>
      </c>
    </row>
    <row r="22" spans="1:282" hidden="1" x14ac:dyDescent="0.3">
      <c r="A22" t="s">
        <v>19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1</v>
      </c>
      <c r="DU22">
        <v>1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1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1</v>
      </c>
      <c r="IS22">
        <v>0</v>
      </c>
      <c r="IT22">
        <v>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1</v>
      </c>
      <c r="JC22">
        <v>1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</row>
    <row r="23" spans="1:282" x14ac:dyDescent="0.3">
      <c r="A23" t="s">
        <v>20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1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1</v>
      </c>
      <c r="DU23">
        <v>1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1</v>
      </c>
      <c r="FE23">
        <v>1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1</v>
      </c>
      <c r="FM23">
        <v>1</v>
      </c>
      <c r="FN23">
        <v>0</v>
      </c>
      <c r="FO23">
        <v>1</v>
      </c>
      <c r="FP23">
        <v>0</v>
      </c>
      <c r="FQ23">
        <v>0</v>
      </c>
      <c r="FR23">
        <v>1</v>
      </c>
      <c r="FS23">
        <v>1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1</v>
      </c>
      <c r="GO23">
        <v>1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</v>
      </c>
      <c r="HE23">
        <v>0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1</v>
      </c>
      <c r="HP23">
        <v>0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1</v>
      </c>
      <c r="II23">
        <v>1</v>
      </c>
      <c r="IJ23">
        <v>0</v>
      </c>
      <c r="IK23">
        <v>0</v>
      </c>
      <c r="IL23">
        <v>1</v>
      </c>
      <c r="IM23">
        <v>0</v>
      </c>
      <c r="IN23">
        <v>1</v>
      </c>
      <c r="IO23">
        <v>0</v>
      </c>
      <c r="IP23">
        <v>0</v>
      </c>
      <c r="IQ23">
        <v>0</v>
      </c>
      <c r="IR23">
        <v>1</v>
      </c>
      <c r="IS23">
        <v>0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1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1</v>
      </c>
      <c r="JJ23">
        <v>1</v>
      </c>
      <c r="JK23">
        <v>1</v>
      </c>
      <c r="JL23">
        <v>0</v>
      </c>
      <c r="JM23">
        <v>1</v>
      </c>
      <c r="JN23">
        <v>1</v>
      </c>
      <c r="JO23">
        <v>0</v>
      </c>
      <c r="JP23">
        <v>1</v>
      </c>
      <c r="JQ23">
        <v>0</v>
      </c>
      <c r="JR23">
        <v>1</v>
      </c>
      <c r="JS23">
        <v>1</v>
      </c>
      <c r="JT23">
        <v>0</v>
      </c>
      <c r="JU23">
        <v>0</v>
      </c>
      <c r="JV23">
        <v>0</v>
      </c>
    </row>
    <row r="24" spans="1:282" x14ac:dyDescent="0.3">
      <c r="A24" t="s">
        <v>21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1</v>
      </c>
      <c r="BQ24">
        <v>1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1</v>
      </c>
      <c r="DT24">
        <v>1</v>
      </c>
      <c r="DU24">
        <v>0</v>
      </c>
      <c r="DV24">
        <v>1</v>
      </c>
      <c r="DW24">
        <v>1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1</v>
      </c>
      <c r="EQ24">
        <v>0</v>
      </c>
      <c r="ER24">
        <v>1</v>
      </c>
      <c r="ES24">
        <v>1</v>
      </c>
      <c r="ET24">
        <v>0</v>
      </c>
      <c r="EU24">
        <v>0</v>
      </c>
      <c r="EV24">
        <v>1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0</v>
      </c>
      <c r="FD24">
        <v>1</v>
      </c>
      <c r="FE24">
        <v>0</v>
      </c>
      <c r="FF24">
        <v>1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1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1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1</v>
      </c>
      <c r="HF24">
        <v>0</v>
      </c>
      <c r="HG24">
        <v>1</v>
      </c>
      <c r="HH24">
        <v>1</v>
      </c>
      <c r="HI24">
        <v>0</v>
      </c>
      <c r="HJ24">
        <v>0</v>
      </c>
      <c r="HK24">
        <v>0</v>
      </c>
      <c r="HL24">
        <v>1</v>
      </c>
      <c r="HM24">
        <v>0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1</v>
      </c>
      <c r="IE24">
        <v>1</v>
      </c>
      <c r="IF24">
        <v>1</v>
      </c>
      <c r="IG24">
        <v>0</v>
      </c>
      <c r="IH24">
        <v>1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1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1</v>
      </c>
      <c r="JT24">
        <v>0</v>
      </c>
      <c r="JU24">
        <v>0</v>
      </c>
      <c r="JV24">
        <v>0</v>
      </c>
    </row>
    <row r="25" spans="1:282" x14ac:dyDescent="0.3">
      <c r="A25" t="s">
        <v>22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1</v>
      </c>
      <c r="BX25">
        <v>1</v>
      </c>
      <c r="BY25">
        <v>0</v>
      </c>
      <c r="BZ25">
        <v>1</v>
      </c>
      <c r="CA25">
        <v>1</v>
      </c>
      <c r="CB25">
        <v>0</v>
      </c>
      <c r="CC25">
        <v>1</v>
      </c>
      <c r="CD25">
        <v>0</v>
      </c>
      <c r="CE25">
        <v>0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0</v>
      </c>
      <c r="CR25">
        <v>1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1</v>
      </c>
      <c r="DA25">
        <v>0</v>
      </c>
      <c r="DB25">
        <v>1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1</v>
      </c>
      <c r="DQ25">
        <v>1</v>
      </c>
      <c r="DR25">
        <v>0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0</v>
      </c>
      <c r="DY25">
        <v>1</v>
      </c>
      <c r="DZ25">
        <v>1</v>
      </c>
      <c r="EA25">
        <v>1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0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1</v>
      </c>
      <c r="EW25">
        <v>1</v>
      </c>
      <c r="EX25">
        <v>0</v>
      </c>
      <c r="EY25">
        <v>0</v>
      </c>
      <c r="EZ25">
        <v>1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1</v>
      </c>
      <c r="FJ25">
        <v>1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1</v>
      </c>
      <c r="FQ25">
        <v>1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1</v>
      </c>
      <c r="GL25">
        <v>0</v>
      </c>
      <c r="GM25">
        <v>1</v>
      </c>
      <c r="GN25">
        <v>0</v>
      </c>
      <c r="GO25">
        <v>1</v>
      </c>
      <c r="GP25">
        <v>1</v>
      </c>
      <c r="GQ25">
        <v>0</v>
      </c>
      <c r="GR25">
        <v>0</v>
      </c>
      <c r="GS25">
        <v>0</v>
      </c>
      <c r="GT25">
        <v>1</v>
      </c>
      <c r="GU25">
        <v>0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0</v>
      </c>
      <c r="HB25">
        <v>1</v>
      </c>
      <c r="HC25">
        <v>1</v>
      </c>
      <c r="HD25">
        <v>0</v>
      </c>
      <c r="HE25">
        <v>0</v>
      </c>
      <c r="HF25">
        <v>1</v>
      </c>
      <c r="HG25">
        <v>0</v>
      </c>
      <c r="HH25">
        <v>1</v>
      </c>
      <c r="HI25">
        <v>0</v>
      </c>
      <c r="HJ25">
        <v>1</v>
      </c>
      <c r="HK25">
        <v>1</v>
      </c>
      <c r="HL25">
        <v>1</v>
      </c>
      <c r="HM25">
        <v>0</v>
      </c>
      <c r="HN25">
        <v>1</v>
      </c>
      <c r="HO25">
        <v>0</v>
      </c>
      <c r="HP25">
        <v>1</v>
      </c>
      <c r="HQ25">
        <v>1</v>
      </c>
      <c r="HR25">
        <v>1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1</v>
      </c>
      <c r="HY25">
        <v>1</v>
      </c>
      <c r="HZ25">
        <v>1</v>
      </c>
      <c r="IA25">
        <v>0</v>
      </c>
      <c r="IB25">
        <v>0</v>
      </c>
      <c r="IC25">
        <v>1</v>
      </c>
      <c r="ID25">
        <v>1</v>
      </c>
      <c r="IE25">
        <v>0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1</v>
      </c>
      <c r="IN25">
        <v>1</v>
      </c>
      <c r="IO25">
        <v>0</v>
      </c>
      <c r="IP25">
        <v>1</v>
      </c>
      <c r="IQ25">
        <v>0</v>
      </c>
      <c r="IR25">
        <v>0</v>
      </c>
      <c r="IS25">
        <v>0</v>
      </c>
      <c r="IT25">
        <v>1</v>
      </c>
      <c r="IU25">
        <v>0</v>
      </c>
      <c r="IV25">
        <v>1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1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1</v>
      </c>
      <c r="JO25">
        <v>0</v>
      </c>
      <c r="JP25">
        <v>1</v>
      </c>
      <c r="JQ25">
        <v>0</v>
      </c>
      <c r="JR25">
        <v>0</v>
      </c>
      <c r="JS25">
        <v>1</v>
      </c>
      <c r="JT25">
        <v>1</v>
      </c>
      <c r="JU25">
        <v>1</v>
      </c>
      <c r="JV25">
        <v>1</v>
      </c>
    </row>
    <row r="26" spans="1:282" hidden="1" x14ac:dyDescent="0.3">
      <c r="A26" t="s"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</row>
    <row r="27" spans="1:282" x14ac:dyDescent="0.3">
      <c r="A27" t="s">
        <v>24</v>
      </c>
      <c r="B27">
        <v>0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1</v>
      </c>
      <c r="DY27">
        <v>0</v>
      </c>
      <c r="DZ27">
        <v>1</v>
      </c>
      <c r="EA27">
        <v>1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1</v>
      </c>
      <c r="EK27">
        <v>1</v>
      </c>
      <c r="EL27">
        <v>1</v>
      </c>
      <c r="EM27">
        <v>0</v>
      </c>
      <c r="EN27">
        <v>1</v>
      </c>
      <c r="EO27">
        <v>0</v>
      </c>
      <c r="EP27">
        <v>0</v>
      </c>
      <c r="EQ27">
        <v>1</v>
      </c>
      <c r="ER27">
        <v>1</v>
      </c>
      <c r="ES27">
        <v>1</v>
      </c>
      <c r="ET27">
        <v>0</v>
      </c>
      <c r="EU27">
        <v>1</v>
      </c>
      <c r="EV27">
        <v>0</v>
      </c>
      <c r="EW27">
        <v>0</v>
      </c>
      <c r="EX27">
        <v>1</v>
      </c>
      <c r="EY27">
        <v>0</v>
      </c>
      <c r="EZ27">
        <v>1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1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1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1</v>
      </c>
      <c r="GF27">
        <v>1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1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1</v>
      </c>
      <c r="HA27">
        <v>0</v>
      </c>
      <c r="HB27">
        <v>1</v>
      </c>
      <c r="HC27">
        <v>1</v>
      </c>
      <c r="HD27">
        <v>0</v>
      </c>
      <c r="HE27">
        <v>0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0</v>
      </c>
      <c r="HM27">
        <v>0</v>
      </c>
      <c r="HN27">
        <v>0</v>
      </c>
      <c r="HO27">
        <v>1</v>
      </c>
      <c r="HP27">
        <v>0</v>
      </c>
      <c r="HQ27">
        <v>0</v>
      </c>
      <c r="HR27">
        <v>0</v>
      </c>
      <c r="HS27">
        <v>1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1</v>
      </c>
      <c r="IE27">
        <v>0</v>
      </c>
      <c r="IF27">
        <v>0</v>
      </c>
      <c r="IG27">
        <v>0</v>
      </c>
      <c r="IH27">
        <v>1</v>
      </c>
      <c r="II27">
        <v>0</v>
      </c>
      <c r="IJ27">
        <v>0</v>
      </c>
      <c r="IK27">
        <v>1</v>
      </c>
      <c r="IL27">
        <v>1</v>
      </c>
      <c r="IM27">
        <v>0</v>
      </c>
      <c r="IN27">
        <v>1</v>
      </c>
      <c r="IO27">
        <v>0</v>
      </c>
      <c r="IP27">
        <v>0</v>
      </c>
      <c r="IQ27">
        <v>1</v>
      </c>
      <c r="IR27">
        <v>1</v>
      </c>
      <c r="IS27">
        <v>0</v>
      </c>
      <c r="IT27">
        <v>1</v>
      </c>
      <c r="IU27">
        <v>1</v>
      </c>
      <c r="IV27">
        <v>0</v>
      </c>
      <c r="IW27">
        <v>1</v>
      </c>
      <c r="IX27">
        <v>0</v>
      </c>
      <c r="IY27">
        <v>0</v>
      </c>
      <c r="IZ27">
        <v>1</v>
      </c>
      <c r="JA27">
        <v>1</v>
      </c>
      <c r="JB27">
        <v>0</v>
      </c>
      <c r="JC27">
        <v>1</v>
      </c>
      <c r="JD27">
        <v>0</v>
      </c>
      <c r="JE27">
        <v>1</v>
      </c>
      <c r="JF27">
        <v>0</v>
      </c>
      <c r="JG27">
        <v>1</v>
      </c>
      <c r="JH27">
        <v>0</v>
      </c>
      <c r="JI27">
        <v>1</v>
      </c>
      <c r="JJ27">
        <v>1</v>
      </c>
      <c r="JK27">
        <v>0</v>
      </c>
      <c r="JL27">
        <v>1</v>
      </c>
      <c r="JM27">
        <v>0</v>
      </c>
      <c r="JN27">
        <v>0</v>
      </c>
      <c r="JO27">
        <v>1</v>
      </c>
      <c r="JP27">
        <v>1</v>
      </c>
      <c r="JQ27">
        <v>0</v>
      </c>
      <c r="JR27">
        <v>1</v>
      </c>
      <c r="JS27">
        <v>0</v>
      </c>
      <c r="JT27">
        <v>1</v>
      </c>
      <c r="JU27">
        <v>0</v>
      </c>
      <c r="JV27">
        <v>0</v>
      </c>
    </row>
    <row r="28" spans="1:282" x14ac:dyDescent="0.3">
      <c r="A28" t="s">
        <v>25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1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1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1</v>
      </c>
      <c r="BZ28">
        <v>0</v>
      </c>
      <c r="CA28">
        <v>1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1</v>
      </c>
      <c r="DN28">
        <v>1</v>
      </c>
      <c r="DO28">
        <v>1</v>
      </c>
      <c r="DP28">
        <v>0</v>
      </c>
      <c r="DQ28">
        <v>0</v>
      </c>
      <c r="DR28">
        <v>1</v>
      </c>
      <c r="DS28">
        <v>1</v>
      </c>
      <c r="DT28">
        <v>0</v>
      </c>
      <c r="DU28">
        <v>1</v>
      </c>
      <c r="DV28">
        <v>1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1</v>
      </c>
      <c r="EI28">
        <v>1</v>
      </c>
      <c r="EJ28">
        <v>1</v>
      </c>
      <c r="EK28">
        <v>1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1</v>
      </c>
      <c r="ER28">
        <v>1</v>
      </c>
      <c r="ES28">
        <v>0</v>
      </c>
      <c r="ET28">
        <v>0</v>
      </c>
      <c r="EU28">
        <v>0</v>
      </c>
      <c r="EV28">
        <v>1</v>
      </c>
      <c r="EW28">
        <v>1</v>
      </c>
      <c r="EX28">
        <v>1</v>
      </c>
      <c r="EY28">
        <v>0</v>
      </c>
      <c r="EZ28">
        <v>1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0</v>
      </c>
      <c r="GA28">
        <v>1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1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1</v>
      </c>
      <c r="HG28">
        <v>1</v>
      </c>
      <c r="HH28">
        <v>0</v>
      </c>
      <c r="HI28">
        <v>1</v>
      </c>
      <c r="HJ28">
        <v>0</v>
      </c>
      <c r="HK28">
        <v>0</v>
      </c>
      <c r="HL28">
        <v>1</v>
      </c>
      <c r="HM28">
        <v>1</v>
      </c>
      <c r="HN28">
        <v>0</v>
      </c>
      <c r="HO28">
        <v>1</v>
      </c>
      <c r="HP28">
        <v>0</v>
      </c>
      <c r="HQ28">
        <v>0</v>
      </c>
      <c r="HR28">
        <v>1</v>
      </c>
      <c r="HS28">
        <v>1</v>
      </c>
      <c r="HT28">
        <v>1</v>
      </c>
      <c r="HU28">
        <v>1</v>
      </c>
      <c r="HV28">
        <v>0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0</v>
      </c>
      <c r="IE28">
        <v>1</v>
      </c>
      <c r="IF28">
        <v>0</v>
      </c>
      <c r="IG28">
        <v>0</v>
      </c>
      <c r="IH28">
        <v>0</v>
      </c>
      <c r="II28">
        <v>0</v>
      </c>
      <c r="IJ28">
        <v>1</v>
      </c>
      <c r="IK28">
        <v>0</v>
      </c>
      <c r="IL28">
        <v>1</v>
      </c>
      <c r="IM28">
        <v>1</v>
      </c>
      <c r="IN28">
        <v>1</v>
      </c>
      <c r="IO28">
        <v>1</v>
      </c>
      <c r="IP28">
        <v>0</v>
      </c>
      <c r="IQ28">
        <v>1</v>
      </c>
      <c r="IR28">
        <v>1</v>
      </c>
      <c r="IS28">
        <v>1</v>
      </c>
      <c r="IT28">
        <v>0</v>
      </c>
      <c r="IU28">
        <v>1</v>
      </c>
      <c r="IV28">
        <v>0</v>
      </c>
      <c r="IW28">
        <v>0</v>
      </c>
      <c r="IX28">
        <v>1</v>
      </c>
      <c r="IY28">
        <v>0</v>
      </c>
      <c r="IZ28">
        <v>1</v>
      </c>
      <c r="JA28">
        <v>0</v>
      </c>
      <c r="JB28">
        <v>0</v>
      </c>
      <c r="JC28">
        <v>1</v>
      </c>
      <c r="JD28">
        <v>0</v>
      </c>
      <c r="JE28">
        <v>0</v>
      </c>
      <c r="JF28">
        <v>0</v>
      </c>
      <c r="JG28">
        <v>1</v>
      </c>
      <c r="JH28">
        <v>1</v>
      </c>
      <c r="JI28">
        <v>0</v>
      </c>
      <c r="JJ28">
        <v>1</v>
      </c>
      <c r="JK28">
        <v>1</v>
      </c>
      <c r="JL28">
        <v>0</v>
      </c>
      <c r="JM28">
        <v>1</v>
      </c>
      <c r="JN28">
        <v>0</v>
      </c>
      <c r="JO28">
        <v>0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1</v>
      </c>
      <c r="JV28">
        <v>1</v>
      </c>
    </row>
    <row r="29" spans="1:282" x14ac:dyDescent="0.3">
      <c r="A29" t="s">
        <v>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0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1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1</v>
      </c>
      <c r="HS29">
        <v>0</v>
      </c>
      <c r="HT29">
        <v>0</v>
      </c>
      <c r="HU29">
        <v>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1</v>
      </c>
      <c r="IG29">
        <v>0</v>
      </c>
      <c r="IH29">
        <v>0</v>
      </c>
      <c r="II29">
        <v>0</v>
      </c>
      <c r="IJ29">
        <v>1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1</v>
      </c>
      <c r="JE29">
        <v>0</v>
      </c>
      <c r="JF29">
        <v>0</v>
      </c>
      <c r="JG29">
        <v>0</v>
      </c>
      <c r="JH29">
        <v>1</v>
      </c>
      <c r="JI29">
        <v>0</v>
      </c>
      <c r="JJ29">
        <v>1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</row>
    <row r="30" spans="1:282" x14ac:dyDescent="0.3">
      <c r="A30" t="s">
        <v>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1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1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0</v>
      </c>
      <c r="HI30">
        <v>1</v>
      </c>
      <c r="HJ30">
        <v>0</v>
      </c>
      <c r="HK30">
        <v>0</v>
      </c>
      <c r="HL30">
        <v>0</v>
      </c>
      <c r="HM30">
        <v>1</v>
      </c>
      <c r="HN30">
        <v>0</v>
      </c>
      <c r="HO30">
        <v>0</v>
      </c>
      <c r="HP30">
        <v>0</v>
      </c>
      <c r="HQ30">
        <v>1</v>
      </c>
      <c r="HR30">
        <v>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1</v>
      </c>
      <c r="IK30">
        <v>1</v>
      </c>
      <c r="IL30">
        <v>0</v>
      </c>
      <c r="IM30">
        <v>1</v>
      </c>
      <c r="IN30">
        <v>0</v>
      </c>
      <c r="IO30">
        <v>1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1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0</v>
      </c>
      <c r="JM30">
        <v>1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</v>
      </c>
      <c r="JV30">
        <v>0</v>
      </c>
    </row>
    <row r="31" spans="1:282" hidden="1" x14ac:dyDescent="0.3">
      <c r="A31" t="s">
        <v>28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1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1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1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</row>
    <row r="32" spans="1:282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1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1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</row>
    <row r="33" spans="1:282" hidden="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1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0</v>
      </c>
      <c r="IC33">
        <v>0</v>
      </c>
      <c r="ID33">
        <v>0</v>
      </c>
      <c r="IE33">
        <v>1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</row>
    <row r="34" spans="1:282" hidden="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0</v>
      </c>
      <c r="EV34">
        <v>1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1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</row>
    <row r="35" spans="1:282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0</v>
      </c>
      <c r="BZ35">
        <v>0</v>
      </c>
      <c r="CA35">
        <v>1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1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1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0</v>
      </c>
      <c r="HH35">
        <v>1</v>
      </c>
      <c r="HI35">
        <v>1</v>
      </c>
      <c r="HJ35">
        <v>1</v>
      </c>
      <c r="HK35">
        <v>1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1</v>
      </c>
      <c r="ID35">
        <v>1</v>
      </c>
      <c r="IE35">
        <v>0</v>
      </c>
      <c r="IF35">
        <v>0</v>
      </c>
      <c r="IG35">
        <v>0</v>
      </c>
      <c r="IH35">
        <v>1</v>
      </c>
      <c r="II35">
        <v>1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1</v>
      </c>
      <c r="IT35">
        <v>0</v>
      </c>
      <c r="IU35">
        <v>0</v>
      </c>
      <c r="IV35">
        <v>1</v>
      </c>
      <c r="IW35">
        <v>0</v>
      </c>
      <c r="IX35">
        <v>1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1</v>
      </c>
      <c r="JJ35">
        <v>0</v>
      </c>
      <c r="JK35">
        <v>0</v>
      </c>
      <c r="JL35">
        <v>1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</row>
    <row r="36" spans="1:282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1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1</v>
      </c>
      <c r="HO36">
        <v>0</v>
      </c>
      <c r="HP36">
        <v>0</v>
      </c>
      <c r="HQ36">
        <v>1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0</v>
      </c>
    </row>
    <row r="37" spans="1:282" hidden="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1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</row>
    <row r="38" spans="1:282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1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1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1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1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1</v>
      </c>
      <c r="JO38">
        <v>0</v>
      </c>
      <c r="JP38">
        <v>0</v>
      </c>
      <c r="JQ38">
        <v>0</v>
      </c>
      <c r="JR38">
        <v>1</v>
      </c>
      <c r="JS38">
        <v>0</v>
      </c>
      <c r="JT38">
        <v>0</v>
      </c>
      <c r="JU38">
        <v>0</v>
      </c>
      <c r="JV38">
        <v>0</v>
      </c>
    </row>
    <row r="39" spans="1:282" hidden="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</row>
    <row r="40" spans="1:282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1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1</v>
      </c>
      <c r="HR40">
        <v>0</v>
      </c>
      <c r="HS40">
        <v>0</v>
      </c>
      <c r="HT40">
        <v>0</v>
      </c>
      <c r="HU40">
        <v>0</v>
      </c>
      <c r="HV40">
        <v>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1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1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1</v>
      </c>
      <c r="JJ40">
        <v>0</v>
      </c>
      <c r="JK40">
        <v>0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</v>
      </c>
      <c r="JU40">
        <v>0</v>
      </c>
      <c r="JV40">
        <v>0</v>
      </c>
    </row>
    <row r="41" spans="1:282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1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1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</row>
    <row r="42" spans="1:282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0</v>
      </c>
      <c r="JV42">
        <v>0</v>
      </c>
    </row>
    <row r="43" spans="1:282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1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</row>
    <row r="44" spans="1:282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1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</row>
    <row r="45" spans="1:282" hidden="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1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1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</row>
    <row r="46" spans="1:282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</row>
    <row r="47" spans="1:282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1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1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0</v>
      </c>
    </row>
    <row r="48" spans="1:282" hidden="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</row>
    <row r="49" spans="1:282" hidden="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</row>
    <row r="50" spans="1:282" hidden="1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1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</row>
    <row r="51" spans="1:282" hidden="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</row>
    <row r="52" spans="1:282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1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1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1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0</v>
      </c>
      <c r="JT52">
        <v>1</v>
      </c>
      <c r="JU52">
        <v>0</v>
      </c>
      <c r="JV52">
        <v>0</v>
      </c>
    </row>
    <row r="53" spans="1:282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1</v>
      </c>
      <c r="GL53">
        <v>0</v>
      </c>
      <c r="GM53">
        <v>0</v>
      </c>
      <c r="GN53">
        <v>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1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1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1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1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</row>
    <row r="54" spans="1:282" hidden="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</row>
    <row r="55" spans="1:282" hidden="1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1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1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1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</row>
    <row r="56" spans="1:282" hidden="1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</row>
    <row r="57" spans="1:282" x14ac:dyDescent="0.3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</row>
    <row r="58" spans="1:282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</row>
    <row r="59" spans="1:282" hidden="1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1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</row>
    <row r="60" spans="1:282" hidden="1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</row>
    <row r="61" spans="1:282" hidden="1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1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1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</row>
    <row r="62" spans="1:282" hidden="1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</row>
    <row r="63" spans="1:282" hidden="1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</row>
    <row r="64" spans="1:282" hidden="1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1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</row>
    <row r="65" spans="1:282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</row>
    <row r="66" spans="1:282" hidden="1" x14ac:dyDescent="0.3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</row>
    <row r="67" spans="1:282" hidden="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</row>
    <row r="68" spans="1:282" hidden="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</row>
    <row r="69" spans="1:282" hidden="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</row>
    <row r="70" spans="1:282" hidden="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</row>
    <row r="71" spans="1:282" hidden="1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</row>
    <row r="72" spans="1:282" hidden="1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</row>
    <row r="73" spans="1:282" hidden="1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</row>
    <row r="74" spans="1:282" hidden="1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</row>
    <row r="75" spans="1:282" hidden="1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</row>
    <row r="76" spans="1:282" hidden="1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</row>
    <row r="77" spans="1:282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</row>
    <row r="78" spans="1:282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</row>
    <row r="79" spans="1:282" hidden="1" x14ac:dyDescent="0.3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</row>
    <row r="80" spans="1:282" hidden="1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1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</row>
    <row r="81" spans="1:282" hidden="1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1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</row>
    <row r="82" spans="1:282" hidden="1" x14ac:dyDescent="0.3">
      <c r="A82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1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</row>
    <row r="83" spans="1:282" hidden="1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1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</row>
    <row r="84" spans="1:282" hidden="1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1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</row>
    <row r="85" spans="1:282" hidden="1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1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</row>
    <row r="86" spans="1:282" hidden="1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1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</row>
    <row r="87" spans="1:282" hidden="1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1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</row>
    <row r="88" spans="1:282" hidden="1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1</v>
      </c>
      <c r="JT88">
        <v>0</v>
      </c>
      <c r="JU88">
        <v>0</v>
      </c>
      <c r="JV88">
        <v>0</v>
      </c>
    </row>
  </sheetData>
  <autoFilter ref="A2:JV88">
    <filterColumn colId="0">
      <filters>
        <filter val="ALGORITMI DI OTTIMIZZAZIONE M"/>
        <filter val="ATTIVITÀ PROGETTUALE DI ALGORITMI DI OTTIMIZZAZIONE M"/>
        <filter val="ATTIVITÀ PROGETTUALE DI APPLICAZIONI DI INTELLIGENZA ARTIFICIALE M"/>
        <filter val="ATTIVITÀ PROGETTUALE DI CALCOLATORI ELETTRONICI M"/>
        <filter val="ATTIVITÀ PROGETTUALE DI COMPUTER VISION AND IMAGE PROCESSING M"/>
        <filter val="ATTIVITÀ PROGETTUALE DI DIAGNOSTICA E CONTROLLO M"/>
        <filter val="ATTIVITÀ PROGETTUALE DI FONDAMENTI DI COMPUTER GRAPHICS M"/>
        <filter val="ATTIVITÀ PROGETTUALE DI FONDAMENTI DI INTELLIGENZA ARTIFICIALE M"/>
        <filter val="ATTIVITÀ PROGETTUALE DI INGEGNERIA DEI SISTEMI SOFTWARE M"/>
        <filter val="ATTIVITÀ PROGETTUALE DI LINGUAGGI E MODELLI COMPUTAZIONALI M"/>
        <filter val="ATTIVITÀ PROGETTUALE DI MATEMATICA DISCRETA M"/>
        <filter val="ATTIVITÀ PROGETTUALE DI METODOLOGIE DI PROGETTAZIONE HARDWARE-SOFTWARE M"/>
        <filter val="ATTIVITÀ PROGETTUALE DI PROCESSI E TECNICHE DI DATA MINING M"/>
        <filter val="ATTIVITÀ PROGETTUALE DI RETI DI CALCOLATORI M"/>
        <filter val="ATTIVITÀ PROGETTUALE DI SICUREZZA DELL'INFORMAZIONE M"/>
        <filter val="ATTIVITÀ PROGETTUALE DI SISTEMI DIGITALI M"/>
        <filter val="ATTIVITÀ PROGETTUALE DI SISTEMI DISTRIBUITI M"/>
        <filter val="ATTIVITÀ PROGETTUALE DI SISTEMI IN TEMPO REALE M"/>
        <filter val="ATTIVITÀ PROGETTUALE DI SISTEMI INFORMATIVI M"/>
        <filter val="ATTIVITÀ PROGETTUALE DI SISTEMI INTELLIGENTI M"/>
        <filter val="ATTIVITÀ PROGETTUALE DI SISTEMI MOBILI M"/>
        <filter val="ATTIVITÀ PROGETTUALE DI SISTEMI OPERATIVI M"/>
        <filter val="ATTIVITÀ PROGETTUALE DI TECNOLOGIE DELLE BASI DI DATI M"/>
        <filter val="CALCOLATORI ELETTRONICI M"/>
        <filter val="COMPUTER VISION AND IMAGE PROCESSING M"/>
        <filter val="DIAGNOSTICA E CONTROLLO M"/>
        <filter val="FONDAMENTI DI COMPUTER GRAPHICS M"/>
        <filter val="FONDAMENTI DI INTELLIGENZA ARTIFICIALE M"/>
        <filter val="INGEGNERIA DEI SISTEMI SOFTWARE M"/>
        <filter val="INTELLIGENZA ARTIFICIALE M"/>
        <filter val="LINGUAGGI E MODELLI COMPUTAZIONALI M"/>
        <filter val="MATEMATICA DISCRETA M"/>
        <filter val="METODOLOGIE DI PROGETTAZIONE HARDWARE-SOFTWARE M"/>
        <filter val="PROCESSI E TECNICHE DI DATA MINING M"/>
        <filter val="RETI DI CALCOLATORI M"/>
        <filter val="SICUREZZA DELL'INFORMAZIONE M"/>
        <filter val="SISTEMI DIGITALI M"/>
        <filter val="SISTEMI DISTRIBUITI M"/>
        <filter val="SISTEMI IN TEMPO REALE M"/>
        <filter val="SISTEMI INFORMATIVI M"/>
        <filter val="SISTEMI INTELLIGENTI M"/>
        <filter val="SISTEMI MOBILI M"/>
        <filter val="SISTEMI OPERATIVI M"/>
        <filter val="TECNOLOGIE DELLE BASI DI DATI 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289"/>
  <sheetViews>
    <sheetView topLeftCell="P194" zoomScale="60" zoomScaleNormal="60" workbookViewId="0">
      <selection activeCell="AL1" sqref="AL1"/>
    </sheetView>
  </sheetViews>
  <sheetFormatPr defaultRowHeight="14.4" x14ac:dyDescent="0.3"/>
  <cols>
    <col min="2" max="2" width="24.88671875" customWidth="1"/>
    <col min="3" max="3" width="16.33203125" customWidth="1"/>
    <col min="4" max="4" width="21.5546875" customWidth="1"/>
    <col min="5" max="5" width="32.77734375" customWidth="1"/>
    <col min="6" max="6" width="20" customWidth="1"/>
    <col min="7" max="7" width="42.33203125" customWidth="1"/>
    <col min="8" max="8" width="45.5546875" customWidth="1"/>
    <col min="9" max="9" width="22.5546875" customWidth="1"/>
    <col min="10" max="10" width="37.109375" customWidth="1"/>
    <col min="11" max="11" width="41.21875" customWidth="1"/>
    <col min="13" max="13" width="27.5546875" customWidth="1"/>
    <col min="14" max="14" width="29" customWidth="1"/>
    <col min="15" max="15" width="21.33203125" customWidth="1"/>
    <col min="16" max="16" width="17" customWidth="1"/>
    <col min="17" max="17" width="20" customWidth="1"/>
    <col min="18" max="18" width="16.109375" customWidth="1"/>
    <col min="23" max="23" width="23.6640625" customWidth="1"/>
    <col min="25" max="25" width="24.77734375" customWidth="1"/>
    <col min="27" max="27" width="17.21875" customWidth="1"/>
    <col min="30" max="30" width="16.33203125" customWidth="1"/>
    <col min="31" max="31" width="21.44140625" customWidth="1"/>
  </cols>
  <sheetData>
    <row r="1" spans="1:41" x14ac:dyDescent="0.3">
      <c r="A1" t="s">
        <v>370</v>
      </c>
      <c r="B1" t="s">
        <v>0</v>
      </c>
      <c r="C1" t="s">
        <v>21</v>
      </c>
      <c r="D1" t="s">
        <v>1</v>
      </c>
      <c r="E1" t="s">
        <v>5</v>
      </c>
      <c r="F1" t="s">
        <v>25</v>
      </c>
      <c r="G1" t="s">
        <v>2</v>
      </c>
      <c r="H1" t="s">
        <v>3</v>
      </c>
      <c r="I1" t="s">
        <v>24</v>
      </c>
      <c r="J1" t="s">
        <v>4</v>
      </c>
      <c r="K1" t="s">
        <v>13</v>
      </c>
      <c r="L1" t="s">
        <v>6</v>
      </c>
      <c r="M1" t="s">
        <v>10</v>
      </c>
      <c r="N1" t="s">
        <v>7</v>
      </c>
      <c r="O1" t="s">
        <v>37</v>
      </c>
      <c r="P1" t="s">
        <v>8</v>
      </c>
      <c r="Q1" t="s">
        <v>27</v>
      </c>
      <c r="R1" t="s">
        <v>9</v>
      </c>
      <c r="S1" t="s">
        <v>17</v>
      </c>
      <c r="T1" t="s">
        <v>12</v>
      </c>
      <c r="U1" t="s">
        <v>39</v>
      </c>
      <c r="V1" t="s">
        <v>14</v>
      </c>
      <c r="W1" t="s">
        <v>49</v>
      </c>
      <c r="X1" t="s">
        <v>15</v>
      </c>
      <c r="Y1" t="s">
        <v>29</v>
      </c>
      <c r="Z1" t="s">
        <v>16</v>
      </c>
      <c r="AA1" t="s">
        <v>32</v>
      </c>
      <c r="AB1" t="s">
        <v>18</v>
      </c>
      <c r="AC1" t="s">
        <v>44</v>
      </c>
      <c r="AD1" t="s">
        <v>20</v>
      </c>
      <c r="AE1" t="s">
        <v>35</v>
      </c>
      <c r="AF1" t="s">
        <v>22</v>
      </c>
      <c r="AG1" t="s">
        <v>33</v>
      </c>
      <c r="AH1" t="s">
        <v>26</v>
      </c>
      <c r="AI1" t="s">
        <v>38</v>
      </c>
      <c r="AJ1" t="s">
        <v>40</v>
      </c>
      <c r="AK1" t="s">
        <v>55</v>
      </c>
      <c r="AL1" t="s">
        <v>43</v>
      </c>
      <c r="AM1" t="s">
        <v>41</v>
      </c>
      <c r="AN1" t="s">
        <v>54</v>
      </c>
      <c r="AO1" t="s">
        <v>62</v>
      </c>
    </row>
    <row r="2" spans="1:41" x14ac:dyDescent="0.3">
      <c r="A2" t="s">
        <v>87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hidden="1" x14ac:dyDescent="0.3">
      <c r="A3" t="s">
        <v>88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hidden="1" x14ac:dyDescent="0.3">
      <c r="A4" t="s">
        <v>88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87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hidden="1" x14ac:dyDescent="0.3">
      <c r="A6" t="s">
        <v>88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87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 t="s">
        <v>87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87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t="s">
        <v>87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hidden="1" x14ac:dyDescent="0.3">
      <c r="A11" t="s">
        <v>88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t="s">
        <v>87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87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</row>
    <row r="14" spans="1:41" hidden="1" x14ac:dyDescent="0.3">
      <c r="A14" t="s">
        <v>88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87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87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idden="1" x14ac:dyDescent="0.3">
      <c r="A17" t="s">
        <v>88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3">
      <c r="A18" t="s">
        <v>88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87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3">
      <c r="A20" t="s">
        <v>88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87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t="s">
        <v>87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t="s">
        <v>87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87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87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87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hidden="1" x14ac:dyDescent="0.3">
      <c r="A27" t="s">
        <v>88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3">
      <c r="A28" t="s">
        <v>88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3">
      <c r="A29" t="s">
        <v>88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87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87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idden="1" x14ac:dyDescent="0.3">
      <c r="A32" t="s">
        <v>88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 t="s">
        <v>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87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3">
      <c r="A35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t="s">
        <v>87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0</v>
      </c>
    </row>
    <row r="37" spans="1:41" x14ac:dyDescent="0.3">
      <c r="A37" t="s">
        <v>87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t="s">
        <v>87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3">
      <c r="A39" t="s">
        <v>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t="s">
        <v>87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3">
      <c r="A41" t="s">
        <v>88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87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</row>
    <row r="43" spans="1:41" x14ac:dyDescent="0.3">
      <c r="A43" t="s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87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t="s">
        <v>87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t="s">
        <v>87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 t="s">
        <v>87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 t="s">
        <v>87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t="s">
        <v>87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t="s">
        <v>87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t="s">
        <v>87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hidden="1" x14ac:dyDescent="0.3">
      <c r="A52" t="s">
        <v>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 t="s">
        <v>87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t="s">
        <v>87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t="s">
        <v>87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87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87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87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t="s">
        <v>87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87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hidden="1" x14ac:dyDescent="0.3">
      <c r="A61" t="s">
        <v>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87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hidden="1" x14ac:dyDescent="0.3">
      <c r="A63" t="s">
        <v>88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hidden="1" x14ac:dyDescent="0.3">
      <c r="A64" t="s">
        <v>88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 t="s">
        <v>87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hidden="1" x14ac:dyDescent="0.3">
      <c r="A66" t="s">
        <v>88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3">
      <c r="A67" t="s">
        <v>87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87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">
      <c r="A69" t="s">
        <v>87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hidden="1" x14ac:dyDescent="0.3">
      <c r="A70" t="s">
        <v>88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hidden="1" x14ac:dyDescent="0.3">
      <c r="A71" t="s">
        <v>88</v>
      </c>
      <c r="B71">
        <v>1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</row>
    <row r="72" spans="1:41" x14ac:dyDescent="0.3">
      <c r="A72" t="s">
        <v>87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hidden="1" x14ac:dyDescent="0.3">
      <c r="A73" t="s">
        <v>88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hidden="1" x14ac:dyDescent="0.3">
      <c r="A74" t="s">
        <v>88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hidden="1" x14ac:dyDescent="0.3">
      <c r="A75" t="s">
        <v>88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3">
      <c r="A76" t="s">
        <v>87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3">
      <c r="A77" t="s">
        <v>87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3">
      <c r="A78" t="s">
        <v>87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hidden="1" x14ac:dyDescent="0.3">
      <c r="A79" t="s">
        <v>88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 t="s">
        <v>87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hidden="1" x14ac:dyDescent="0.3">
      <c r="A81" t="s">
        <v>88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 t="s">
        <v>87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hidden="1" x14ac:dyDescent="0.3">
      <c r="A83" t="s">
        <v>88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hidden="1" x14ac:dyDescent="0.3">
      <c r="A84" t="s">
        <v>88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hidden="1" x14ac:dyDescent="0.3">
      <c r="A85" t="s">
        <v>88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hidden="1" x14ac:dyDescent="0.3">
      <c r="A86" t="s">
        <v>88</v>
      </c>
      <c r="B86">
        <v>1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hidden="1" x14ac:dyDescent="0.3">
      <c r="A87" t="s">
        <v>88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3">
      <c r="A88" t="s">
        <v>87</v>
      </c>
      <c r="B88">
        <v>1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 t="s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3">
      <c r="A90" t="s">
        <v>87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hidden="1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1</v>
      </c>
      <c r="W91">
        <v>1</v>
      </c>
      <c r="X91">
        <v>1</v>
      </c>
      <c r="Y91">
        <v>0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3">
      <c r="A92" t="s">
        <v>87</v>
      </c>
      <c r="B92">
        <v>1</v>
      </c>
      <c r="C92">
        <v>1</v>
      </c>
      <c r="D92">
        <v>1</v>
      </c>
      <c r="E92">
        <v>0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hidden="1" x14ac:dyDescent="0.3">
      <c r="A93" t="s">
        <v>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">
      <c r="A94" t="s">
        <v>87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">
      <c r="A95" t="s">
        <v>87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3">
      <c r="A96" t="s">
        <v>87</v>
      </c>
      <c r="B96">
        <v>1</v>
      </c>
      <c r="C96">
        <v>1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hidden="1" x14ac:dyDescent="0.3">
      <c r="A97" t="s">
        <v>88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hidden="1" x14ac:dyDescent="0.3">
      <c r="A98" t="s">
        <v>88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">
      <c r="A99" t="s">
        <v>87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3">
      <c r="A100" t="s">
        <v>87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hidden="1" x14ac:dyDescent="0.3">
      <c r="A101" t="s">
        <v>88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hidden="1" x14ac:dyDescent="0.3">
      <c r="A102" t="s">
        <v>88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hidden="1" x14ac:dyDescent="0.3">
      <c r="A103" t="s">
        <v>88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hidden="1" x14ac:dyDescent="0.3">
      <c r="A104" t="s">
        <v>88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3">
      <c r="A105" t="s">
        <v>87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hidden="1" x14ac:dyDescent="0.3">
      <c r="A106" t="s">
        <v>88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hidden="1" x14ac:dyDescent="0.3">
      <c r="A107" t="s">
        <v>88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hidden="1" x14ac:dyDescent="0.3">
      <c r="A108" t="s">
        <v>88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3">
      <c r="A109" t="s">
        <v>87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3">
      <c r="A110" t="s">
        <v>87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3">
      <c r="A111" t="s">
        <v>87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 t="s">
        <v>87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hidden="1" x14ac:dyDescent="0.3">
      <c r="A113" t="s">
        <v>88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3">
      <c r="A114" t="s">
        <v>87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3">
      <c r="A115" t="s">
        <v>87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3">
      <c r="A116" t="s">
        <v>87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hidden="1" x14ac:dyDescent="0.3">
      <c r="A117" t="s">
        <v>88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3">
      <c r="A118" t="s">
        <v>87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3">
      <c r="A119" t="s">
        <v>87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hidden="1" x14ac:dyDescent="0.3">
      <c r="A120" t="s">
        <v>88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3">
      <c r="A121" t="s">
        <v>87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hidden="1" x14ac:dyDescent="0.3">
      <c r="A122" t="s">
        <v>88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hidden="1" x14ac:dyDescent="0.3">
      <c r="A123" t="s">
        <v>88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hidden="1" x14ac:dyDescent="0.3">
      <c r="A124" t="s">
        <v>88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">
      <c r="A125" t="s">
        <v>87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3">
      <c r="A126" t="s">
        <v>87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</row>
    <row r="127" spans="1:41" x14ac:dyDescent="0.3">
      <c r="A127" t="s">
        <v>87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3">
      <c r="A128" t="s">
        <v>87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hidden="1" x14ac:dyDescent="0.3">
      <c r="A129" t="s">
        <v>88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hidden="1" x14ac:dyDescent="0.3">
      <c r="A130" t="s">
        <v>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hidden="1" x14ac:dyDescent="0.3">
      <c r="A131" t="s">
        <v>88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">
      <c r="A132" t="s">
        <v>87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3">
      <c r="A133" t="s">
        <v>87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">
      <c r="A134" t="s">
        <v>87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hidden="1" x14ac:dyDescent="0.3">
      <c r="A135" t="s">
        <v>88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3">
      <c r="A136" t="s">
        <v>87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3">
      <c r="A137" t="s">
        <v>87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3">
      <c r="A138" t="s">
        <v>87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3">
      <c r="A139" t="s">
        <v>87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hidden="1" x14ac:dyDescent="0.3">
      <c r="A140" t="s">
        <v>88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hidden="1" x14ac:dyDescent="0.3">
      <c r="A141" t="s">
        <v>88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hidden="1" x14ac:dyDescent="0.3">
      <c r="A142" t="s">
        <v>88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hidden="1" x14ac:dyDescent="0.3">
      <c r="A143" t="s">
        <v>88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hidden="1" x14ac:dyDescent="0.3">
      <c r="A144" t="s">
        <v>88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hidden="1" x14ac:dyDescent="0.3">
      <c r="A145" t="s">
        <v>88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3">
      <c r="A146" t="s">
        <v>87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hidden="1" x14ac:dyDescent="0.3">
      <c r="A147" t="s">
        <v>88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hidden="1" x14ac:dyDescent="0.3">
      <c r="A148" t="s">
        <v>88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hidden="1" x14ac:dyDescent="0.3">
      <c r="A149" t="s">
        <v>88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hidden="1" x14ac:dyDescent="0.3">
      <c r="A150" t="s">
        <v>88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3">
      <c r="A151" t="s">
        <v>87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3">
      <c r="A152" t="s">
        <v>87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3">
      <c r="A153" t="s">
        <v>87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">
      <c r="A154" t="s">
        <v>87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3">
      <c r="A155" t="s">
        <v>87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hidden="1" x14ac:dyDescent="0.3">
      <c r="A156" t="s">
        <v>88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hidden="1" x14ac:dyDescent="0.3">
      <c r="A157" t="s">
        <v>88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">
      <c r="A158" t="s">
        <v>87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3">
      <c r="A159" t="s">
        <v>87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hidden="1" x14ac:dyDescent="0.3">
      <c r="A160" t="s">
        <v>88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3">
      <c r="A161" t="s">
        <v>87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">
      <c r="A162" t="s">
        <v>87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1</v>
      </c>
      <c r="AB162">
        <v>0</v>
      </c>
      <c r="AC162">
        <v>0</v>
      </c>
      <c r="AD162">
        <v>1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3">
      <c r="A163" t="s">
        <v>87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3">
      <c r="A164" t="s">
        <v>87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3">
      <c r="A165" t="s">
        <v>87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">
      <c r="A166" t="s">
        <v>87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3">
      <c r="A167" t="s">
        <v>87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 t="s">
        <v>87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hidden="1" x14ac:dyDescent="0.3">
      <c r="A169" t="s">
        <v>88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1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 t="s">
        <v>87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hidden="1" x14ac:dyDescent="0.3">
      <c r="A171" t="s">
        <v>88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3">
      <c r="A172" t="s">
        <v>87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3">
      <c r="A173" t="s">
        <v>87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3">
      <c r="A174" t="s">
        <v>87</v>
      </c>
      <c r="B174">
        <v>1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hidden="1" x14ac:dyDescent="0.3">
      <c r="A175" t="s">
        <v>88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3">
      <c r="A176" t="s">
        <v>87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1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3">
      <c r="A177" t="s">
        <v>87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3">
      <c r="A178" t="s">
        <v>87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3">
      <c r="A179" t="s">
        <v>87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3">
      <c r="A180" t="s">
        <v>87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1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3">
      <c r="A181" t="s">
        <v>87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3">
      <c r="A182" t="s">
        <v>87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3">
      <c r="A183" t="s">
        <v>87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0</v>
      </c>
      <c r="AM183">
        <v>0</v>
      </c>
      <c r="AN183">
        <v>0</v>
      </c>
      <c r="AO183">
        <v>0</v>
      </c>
    </row>
    <row r="184" spans="1:41" hidden="1" x14ac:dyDescent="0.3">
      <c r="A184" t="s">
        <v>88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3">
      <c r="A185" t="s">
        <v>87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hidden="1" x14ac:dyDescent="0.3">
      <c r="A186" t="s">
        <v>88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3">
      <c r="A187" t="s">
        <v>87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3">
      <c r="A188" t="s">
        <v>87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3">
      <c r="A189" t="s">
        <v>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3">
      <c r="A190" t="s">
        <v>87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3">
      <c r="A191" t="s">
        <v>87</v>
      </c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hidden="1" x14ac:dyDescent="0.3">
      <c r="A192" t="s">
        <v>88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hidden="1" x14ac:dyDescent="0.3">
      <c r="A193" t="s">
        <v>88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">
      <c r="A194" t="s">
        <v>87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3">
      <c r="A195" t="s">
        <v>87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3">
      <c r="A196" t="s">
        <v>87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hidden="1" x14ac:dyDescent="0.3">
      <c r="A197" t="s">
        <v>88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hidden="1" x14ac:dyDescent="0.3">
      <c r="A198" t="s">
        <v>88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hidden="1" x14ac:dyDescent="0.3">
      <c r="A199" t="s">
        <v>88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hidden="1" x14ac:dyDescent="0.3">
      <c r="A200" t="s">
        <v>88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3">
      <c r="A201" t="s">
        <v>87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3">
      <c r="A202" t="s">
        <v>87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3">
      <c r="A203" t="s">
        <v>87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3">
      <c r="A204" t="s">
        <v>87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3">
      <c r="A205" t="s">
        <v>87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hidden="1" x14ac:dyDescent="0.3">
      <c r="A206" t="s">
        <v>88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hidden="1" x14ac:dyDescent="0.3">
      <c r="A207" t="s">
        <v>88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hidden="1" x14ac:dyDescent="0.3">
      <c r="A208" t="s">
        <v>88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3">
      <c r="A209" t="s">
        <v>87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hidden="1" x14ac:dyDescent="0.3">
      <c r="A210" t="s">
        <v>88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hidden="1" x14ac:dyDescent="0.3">
      <c r="A211" t="s">
        <v>88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3">
      <c r="A212" t="s">
        <v>87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3">
      <c r="A213" t="s">
        <v>87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hidden="1" x14ac:dyDescent="0.3">
      <c r="A214" t="s">
        <v>88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1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3">
      <c r="A215" t="s">
        <v>87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hidden="1" x14ac:dyDescent="0.3">
      <c r="A216" t="s">
        <v>88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hidden="1" x14ac:dyDescent="0.3">
      <c r="A217" t="s">
        <v>88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0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3">
      <c r="A218" t="s">
        <v>87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hidden="1" x14ac:dyDescent="0.3">
      <c r="A219" t="s">
        <v>88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0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3">
      <c r="A220" t="s">
        <v>87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3">
      <c r="A221" t="s">
        <v>87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hidden="1" x14ac:dyDescent="0.3">
      <c r="A222" t="s">
        <v>88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3">
      <c r="A223" t="s">
        <v>87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3">
      <c r="A224" t="s">
        <v>87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3">
      <c r="A225" t="s">
        <v>87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3">
      <c r="A226" t="s">
        <v>87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3">
      <c r="A227" t="s">
        <v>87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3">
      <c r="A228" t="s">
        <v>87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3">
      <c r="A229" t="s">
        <v>87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3">
      <c r="A230" t="s">
        <v>87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3">
      <c r="A231" t="s">
        <v>87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hidden="1" x14ac:dyDescent="0.3">
      <c r="A232" t="s">
        <v>88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3">
      <c r="A233" t="s">
        <v>87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3">
      <c r="A234" t="s">
        <v>87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3">
      <c r="A235" t="s">
        <v>87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</row>
    <row r="236" spans="1:41" hidden="1" x14ac:dyDescent="0.3">
      <c r="A236" t="s">
        <v>88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1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hidden="1" x14ac:dyDescent="0.3">
      <c r="A237" t="s">
        <v>88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1</v>
      </c>
      <c r="AC237">
        <v>1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hidden="1" x14ac:dyDescent="0.3">
      <c r="A238" t="s">
        <v>88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0</v>
      </c>
      <c r="AD238">
        <v>1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3">
      <c r="A239" t="s">
        <v>87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hidden="1" x14ac:dyDescent="0.3">
      <c r="A240" t="s">
        <v>88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3">
      <c r="A241" t="s">
        <v>87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hidden="1" x14ac:dyDescent="0.3">
      <c r="A242" t="s">
        <v>88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0</v>
      </c>
      <c r="AD242">
        <v>1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hidden="1" x14ac:dyDescent="0.3">
      <c r="A243" t="s">
        <v>88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">
      <c r="A244" t="s">
        <v>87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3">
      <c r="A245" t="s">
        <v>87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</row>
    <row r="246" spans="1:41" hidden="1" x14ac:dyDescent="0.3">
      <c r="A246" t="s">
        <v>88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hidden="1" x14ac:dyDescent="0.3">
      <c r="A247" t="s">
        <v>88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3">
      <c r="A248" t="s">
        <v>87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3">
      <c r="A249" t="s">
        <v>87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</row>
    <row r="250" spans="1:41" hidden="1" x14ac:dyDescent="0.3">
      <c r="A250" t="s">
        <v>88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3">
      <c r="A251" t="s">
        <v>87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hidden="1" x14ac:dyDescent="0.3">
      <c r="A252" t="s">
        <v>88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3">
      <c r="A253" t="s">
        <v>87</v>
      </c>
      <c r="B253">
        <v>1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hidden="1" x14ac:dyDescent="0.3">
      <c r="A254" t="s">
        <v>88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3">
      <c r="A255" t="s">
        <v>87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hidden="1" x14ac:dyDescent="0.3">
      <c r="A256" t="s">
        <v>88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1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hidden="1" x14ac:dyDescent="0.3">
      <c r="A257" t="s">
        <v>88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hidden="1" x14ac:dyDescent="0.3">
      <c r="A258" t="s">
        <v>88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3">
      <c r="A259" t="s">
        <v>87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3">
      <c r="A260" t="s">
        <v>87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1</v>
      </c>
      <c r="AN260">
        <v>0</v>
      </c>
      <c r="AO260">
        <v>0</v>
      </c>
    </row>
    <row r="261" spans="1:41" x14ac:dyDescent="0.3">
      <c r="A261" t="s">
        <v>87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3">
      <c r="A262" t="s">
        <v>87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3">
      <c r="A263" t="s">
        <v>87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3">
      <c r="A264" t="s">
        <v>87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3">
      <c r="A265" t="s">
        <v>87</v>
      </c>
      <c r="B265">
        <v>1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1</v>
      </c>
      <c r="AC265">
        <v>0</v>
      </c>
      <c r="AD265">
        <v>1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hidden="1" x14ac:dyDescent="0.3">
      <c r="A266" t="s">
        <v>88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hidden="1" x14ac:dyDescent="0.3">
      <c r="A267" t="s">
        <v>88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3">
      <c r="A268" t="s">
        <v>87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hidden="1" x14ac:dyDescent="0.3">
      <c r="A269" t="s">
        <v>88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3">
      <c r="A270" t="s">
        <v>87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0</v>
      </c>
      <c r="T270">
        <v>1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3">
      <c r="A271" t="s">
        <v>87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hidden="1" x14ac:dyDescent="0.3">
      <c r="A272" t="s">
        <v>88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hidden="1" x14ac:dyDescent="0.3">
      <c r="A273" t="s">
        <v>88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3">
      <c r="A274" t="s">
        <v>87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0</v>
      </c>
      <c r="AD274">
        <v>1</v>
      </c>
      <c r="AE274">
        <v>1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hidden="1" x14ac:dyDescent="0.3">
      <c r="A275" t="s">
        <v>88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1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hidden="1" x14ac:dyDescent="0.3">
      <c r="A276" t="s">
        <v>88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1</v>
      </c>
      <c r="AC276">
        <v>1</v>
      </c>
      <c r="AD276">
        <v>1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3">
      <c r="A277" t="s">
        <v>87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3">
      <c r="A278" t="s">
        <v>87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hidden="1" x14ac:dyDescent="0.3">
      <c r="A279" t="s">
        <v>88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3">
      <c r="A280" t="s">
        <v>87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3">
      <c r="A281" t="s">
        <v>87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hidden="1" x14ac:dyDescent="0.3">
      <c r="A282" t="s">
        <v>88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3">
      <c r="B283">
        <f>SUM(B1:B282)</f>
        <v>231</v>
      </c>
      <c r="C283">
        <f t="shared" ref="C283:AO283" si="0">SUM(C1:C282)</f>
        <v>83</v>
      </c>
      <c r="D283">
        <f t="shared" si="0"/>
        <v>170</v>
      </c>
      <c r="E283">
        <f t="shared" si="0"/>
        <v>71</v>
      </c>
      <c r="F283">
        <f t="shared" si="0"/>
        <v>123</v>
      </c>
      <c r="G283">
        <f t="shared" si="0"/>
        <v>37</v>
      </c>
      <c r="H283">
        <f t="shared" si="0"/>
        <v>272</v>
      </c>
      <c r="I283">
        <f t="shared" si="0"/>
        <v>120</v>
      </c>
      <c r="J283">
        <f t="shared" si="0"/>
        <v>262</v>
      </c>
      <c r="K283">
        <f t="shared" si="0"/>
        <v>69</v>
      </c>
      <c r="L283">
        <f t="shared" si="0"/>
        <v>138</v>
      </c>
      <c r="M283">
        <f t="shared" si="0"/>
        <v>28</v>
      </c>
      <c r="N283">
        <f t="shared" si="0"/>
        <v>120</v>
      </c>
      <c r="O283">
        <f t="shared" si="0"/>
        <v>39</v>
      </c>
      <c r="P283">
        <f t="shared" si="0"/>
        <v>251</v>
      </c>
      <c r="Q283">
        <f t="shared" si="0"/>
        <v>46</v>
      </c>
      <c r="R283">
        <f t="shared" si="0"/>
        <v>206</v>
      </c>
      <c r="S283">
        <f t="shared" si="0"/>
        <v>74</v>
      </c>
      <c r="T283">
        <f t="shared" si="0"/>
        <v>148</v>
      </c>
      <c r="U283">
        <f t="shared" si="0"/>
        <v>28</v>
      </c>
      <c r="V283">
        <f t="shared" si="0"/>
        <v>239</v>
      </c>
      <c r="W283">
        <f t="shared" si="0"/>
        <v>16</v>
      </c>
      <c r="X283">
        <f t="shared" si="0"/>
        <v>71</v>
      </c>
      <c r="Y283">
        <f t="shared" si="0"/>
        <v>25</v>
      </c>
      <c r="Z283">
        <f t="shared" si="0"/>
        <v>180</v>
      </c>
      <c r="AA283">
        <f t="shared" si="0"/>
        <v>57</v>
      </c>
      <c r="AB283">
        <f t="shared" si="0"/>
        <v>113</v>
      </c>
      <c r="AC283">
        <f t="shared" si="0"/>
        <v>40</v>
      </c>
      <c r="AD283">
        <f t="shared" si="0"/>
        <v>102</v>
      </c>
      <c r="AE283">
        <f t="shared" si="0"/>
        <v>33</v>
      </c>
      <c r="AF283">
        <f t="shared" si="0"/>
        <v>135</v>
      </c>
      <c r="AG283">
        <f t="shared" si="0"/>
        <v>34</v>
      </c>
      <c r="AH283">
        <f t="shared" si="0"/>
        <v>44</v>
      </c>
      <c r="AI283">
        <f t="shared" si="0"/>
        <v>15</v>
      </c>
      <c r="AJ283">
        <f t="shared" si="0"/>
        <v>16</v>
      </c>
      <c r="AK283">
        <f t="shared" si="0"/>
        <v>3</v>
      </c>
      <c r="AL283">
        <f t="shared" si="0"/>
        <v>5</v>
      </c>
      <c r="AM283">
        <f t="shared" si="0"/>
        <v>2</v>
      </c>
      <c r="AN283">
        <f t="shared" si="0"/>
        <v>3</v>
      </c>
      <c r="AO283">
        <f t="shared" si="0"/>
        <v>1</v>
      </c>
    </row>
    <row r="284" spans="1:41" x14ac:dyDescent="0.3">
      <c r="B284">
        <f>SUBTOTAL(9,B3:B282)</f>
        <v>145</v>
      </c>
      <c r="C284">
        <f t="shared" ref="C284:AO284" si="1">SUBTOTAL(9,C3:C282)</f>
        <v>55</v>
      </c>
      <c r="D284">
        <f t="shared" si="1"/>
        <v>142</v>
      </c>
      <c r="E284">
        <f t="shared" si="1"/>
        <v>62</v>
      </c>
      <c r="F284">
        <f t="shared" si="1"/>
        <v>81</v>
      </c>
      <c r="G284">
        <f t="shared" si="1"/>
        <v>22</v>
      </c>
      <c r="H284">
        <f t="shared" si="1"/>
        <v>162</v>
      </c>
      <c r="I284">
        <f t="shared" si="1"/>
        <v>56</v>
      </c>
      <c r="J284">
        <f t="shared" si="1"/>
        <v>158</v>
      </c>
      <c r="K284">
        <f t="shared" si="1"/>
        <v>49</v>
      </c>
      <c r="L284">
        <f t="shared" si="1"/>
        <v>126</v>
      </c>
      <c r="M284">
        <f t="shared" si="1"/>
        <v>27</v>
      </c>
      <c r="N284">
        <f t="shared" si="1"/>
        <v>83</v>
      </c>
      <c r="O284">
        <f t="shared" si="1"/>
        <v>30</v>
      </c>
      <c r="P284">
        <f t="shared" si="1"/>
        <v>160</v>
      </c>
      <c r="Q284">
        <f t="shared" si="1"/>
        <v>33</v>
      </c>
      <c r="R284">
        <f t="shared" si="1"/>
        <v>108</v>
      </c>
      <c r="S284">
        <f t="shared" si="1"/>
        <v>49</v>
      </c>
      <c r="T284">
        <f t="shared" si="1"/>
        <v>115</v>
      </c>
      <c r="U284">
        <f t="shared" si="1"/>
        <v>28</v>
      </c>
      <c r="V284">
        <f t="shared" si="1"/>
        <v>136</v>
      </c>
      <c r="W284">
        <f t="shared" si="1"/>
        <v>8</v>
      </c>
      <c r="X284">
        <f t="shared" si="1"/>
        <v>18</v>
      </c>
      <c r="Y284">
        <f t="shared" si="1"/>
        <v>6</v>
      </c>
      <c r="Z284">
        <f t="shared" si="1"/>
        <v>78</v>
      </c>
      <c r="AA284">
        <f t="shared" si="1"/>
        <v>13</v>
      </c>
      <c r="AB284">
        <f t="shared" si="1"/>
        <v>59</v>
      </c>
      <c r="AC284">
        <f t="shared" si="1"/>
        <v>18</v>
      </c>
      <c r="AD284">
        <f t="shared" si="1"/>
        <v>58</v>
      </c>
      <c r="AE284">
        <f t="shared" si="1"/>
        <v>21</v>
      </c>
      <c r="AF284">
        <f t="shared" si="1"/>
        <v>60</v>
      </c>
      <c r="AG284">
        <f t="shared" si="1"/>
        <v>16</v>
      </c>
      <c r="AH284">
        <f t="shared" si="1"/>
        <v>38</v>
      </c>
      <c r="AI284">
        <f t="shared" si="1"/>
        <v>15</v>
      </c>
      <c r="AJ284">
        <f t="shared" si="1"/>
        <v>8</v>
      </c>
      <c r="AK284">
        <f t="shared" si="1"/>
        <v>3</v>
      </c>
      <c r="AL284">
        <f t="shared" si="1"/>
        <v>5</v>
      </c>
      <c r="AM284">
        <f t="shared" si="1"/>
        <v>2</v>
      </c>
      <c r="AN284">
        <f t="shared" si="1"/>
        <v>3</v>
      </c>
      <c r="AO284">
        <f t="shared" si="1"/>
        <v>0</v>
      </c>
    </row>
    <row r="287" spans="1:41" x14ac:dyDescent="0.3">
      <c r="A287" t="s">
        <v>370</v>
      </c>
      <c r="B287" t="s">
        <v>0</v>
      </c>
      <c r="C287" t="s">
        <v>21</v>
      </c>
      <c r="D287" t="s">
        <v>1</v>
      </c>
      <c r="E287" t="s">
        <v>5</v>
      </c>
      <c r="F287" t="s">
        <v>25</v>
      </c>
      <c r="G287" t="s">
        <v>2</v>
      </c>
      <c r="H287" t="s">
        <v>3</v>
      </c>
      <c r="I287" t="s">
        <v>24</v>
      </c>
      <c r="J287" t="s">
        <v>4</v>
      </c>
      <c r="K287" t="s">
        <v>13</v>
      </c>
      <c r="L287" t="s">
        <v>6</v>
      </c>
      <c r="M287" t="s">
        <v>10</v>
      </c>
      <c r="N287" t="s">
        <v>7</v>
      </c>
      <c r="O287" t="s">
        <v>37</v>
      </c>
      <c r="P287" t="s">
        <v>8</v>
      </c>
      <c r="Q287" t="s">
        <v>27</v>
      </c>
      <c r="R287" t="s">
        <v>9</v>
      </c>
      <c r="S287" t="s">
        <v>17</v>
      </c>
      <c r="T287" t="s">
        <v>12</v>
      </c>
      <c r="U287" t="s">
        <v>39</v>
      </c>
      <c r="V287" t="s">
        <v>14</v>
      </c>
      <c r="W287" t="s">
        <v>49</v>
      </c>
      <c r="X287" t="s">
        <v>15</v>
      </c>
      <c r="Y287" t="s">
        <v>29</v>
      </c>
      <c r="Z287" t="s">
        <v>16</v>
      </c>
      <c r="AA287" t="s">
        <v>32</v>
      </c>
      <c r="AB287" t="s">
        <v>18</v>
      </c>
      <c r="AC287" t="s">
        <v>44</v>
      </c>
      <c r="AD287" t="s">
        <v>20</v>
      </c>
      <c r="AE287" t="s">
        <v>35</v>
      </c>
      <c r="AF287" t="s">
        <v>22</v>
      </c>
      <c r="AG287" t="s">
        <v>33</v>
      </c>
      <c r="AH287" t="s">
        <v>26</v>
      </c>
      <c r="AI287" t="s">
        <v>38</v>
      </c>
      <c r="AJ287" t="s">
        <v>40</v>
      </c>
      <c r="AK287" t="s">
        <v>55</v>
      </c>
      <c r="AL287" t="s">
        <v>43</v>
      </c>
      <c r="AM287" t="s">
        <v>41</v>
      </c>
      <c r="AN287" t="s">
        <v>54</v>
      </c>
      <c r="AO287" t="s">
        <v>62</v>
      </c>
    </row>
    <row r="288" spans="1:41" x14ac:dyDescent="0.3">
      <c r="C288">
        <f xml:space="preserve"> C$283/B$283</f>
        <v>0.3593073593073593</v>
      </c>
      <c r="E288">
        <f xml:space="preserve"> E$283/D$283</f>
        <v>0.41764705882352943</v>
      </c>
      <c r="G288">
        <f xml:space="preserve"> G$283/F$283</f>
        <v>0.30081300813008133</v>
      </c>
      <c r="I288">
        <f xml:space="preserve"> I$283/H$283</f>
        <v>0.44117647058823528</v>
      </c>
      <c r="K288">
        <f xml:space="preserve"> K$283/J$283</f>
        <v>0.26335877862595419</v>
      </c>
      <c r="M288">
        <f xml:space="preserve"> M$283/L$283</f>
        <v>0.20289855072463769</v>
      </c>
      <c r="O288">
        <f xml:space="preserve"> O$283/N$283</f>
        <v>0.32500000000000001</v>
      </c>
      <c r="Q288">
        <f xml:space="preserve"> Q$283/P$283</f>
        <v>0.18326693227091634</v>
      </c>
      <c r="S288">
        <f xml:space="preserve"> S$283/R$283</f>
        <v>0.35922330097087379</v>
      </c>
      <c r="U288">
        <f xml:space="preserve"> U$283/T$283</f>
        <v>0.1891891891891892</v>
      </c>
      <c r="W288">
        <f xml:space="preserve"> W$283/V$283</f>
        <v>6.6945606694560664E-2</v>
      </c>
      <c r="Y288">
        <f xml:space="preserve"> Y$283/X$283</f>
        <v>0.352112676056338</v>
      </c>
      <c r="AA288">
        <f xml:space="preserve"> AA$283/Z$283</f>
        <v>0.31666666666666665</v>
      </c>
      <c r="AC288">
        <f xml:space="preserve"> AC$283/AB$283</f>
        <v>0.35398230088495575</v>
      </c>
      <c r="AE288">
        <f xml:space="preserve"> AE$283/AD$283</f>
        <v>0.3235294117647059</v>
      </c>
      <c r="AG288">
        <f xml:space="preserve"> AG$283/AF$283</f>
        <v>0.25185185185185183</v>
      </c>
      <c r="AI288">
        <f xml:space="preserve"> AI$283/AH$283</f>
        <v>0.34090909090909088</v>
      </c>
      <c r="AK288">
        <f xml:space="preserve"> AK$283/AJ$283</f>
        <v>0.1875</v>
      </c>
      <c r="AM288">
        <f xml:space="preserve"> AM$283/AL$283</f>
        <v>0.4</v>
      </c>
      <c r="AO288">
        <f xml:space="preserve"> AO$283/AN$283</f>
        <v>0.33333333333333331</v>
      </c>
    </row>
    <row r="289" spans="3:41" x14ac:dyDescent="0.3">
      <c r="C289">
        <f xml:space="preserve"> C$284/B$284</f>
        <v>0.37931034482758619</v>
      </c>
      <c r="E289">
        <f xml:space="preserve"> E$284/D$284</f>
        <v>0.43661971830985913</v>
      </c>
      <c r="G289">
        <f xml:space="preserve"> G$284/F$284</f>
        <v>0.27160493827160492</v>
      </c>
      <c r="I289">
        <f xml:space="preserve"> I$284/H$284</f>
        <v>0.34567901234567899</v>
      </c>
      <c r="K289">
        <f xml:space="preserve"> K$284/J$284</f>
        <v>0.310126582278481</v>
      </c>
      <c r="M289">
        <f xml:space="preserve"> M$284/L$284</f>
        <v>0.21428571428571427</v>
      </c>
      <c r="O289">
        <f xml:space="preserve"> O$284/N$284</f>
        <v>0.36144578313253012</v>
      </c>
      <c r="Q289">
        <f xml:space="preserve"> Q$284/P$284</f>
        <v>0.20624999999999999</v>
      </c>
      <c r="S289">
        <f xml:space="preserve"> S$284/R$284</f>
        <v>0.45370370370370372</v>
      </c>
      <c r="U289">
        <f xml:space="preserve"> U$284/T$284</f>
        <v>0.24347826086956523</v>
      </c>
      <c r="W289">
        <f xml:space="preserve"> W$284/V$284</f>
        <v>5.8823529411764705E-2</v>
      </c>
      <c r="Y289">
        <f xml:space="preserve"> Y$284/X$284</f>
        <v>0.33333333333333331</v>
      </c>
      <c r="AA289">
        <f xml:space="preserve"> AA$284/Z$284</f>
        <v>0.16666666666666666</v>
      </c>
      <c r="AC289">
        <f xml:space="preserve"> AC$284/AB$284</f>
        <v>0.30508474576271188</v>
      </c>
      <c r="AE289">
        <f xml:space="preserve"> AE$284/AD$284</f>
        <v>0.36206896551724138</v>
      </c>
      <c r="AG289">
        <f xml:space="preserve"> AG$284/AF$284</f>
        <v>0.26666666666666666</v>
      </c>
      <c r="AI289">
        <f xml:space="preserve"> AI$284/AH$284</f>
        <v>0.39473684210526316</v>
      </c>
      <c r="AK289">
        <f xml:space="preserve"> AK$284/AJ$284</f>
        <v>0.375</v>
      </c>
      <c r="AM289">
        <f xml:space="preserve"> AM$284/AL$284</f>
        <v>0.4</v>
      </c>
      <c r="AO289">
        <f xml:space="preserve"> AO$284/AN$284</f>
        <v>0</v>
      </c>
    </row>
  </sheetData>
  <autoFilter ref="A1:AQ283">
    <filterColumn colId="0">
      <filters blank="1"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zoomScale="80" zoomScaleNormal="80" workbookViewId="0">
      <selection activeCell="H56" sqref="H56"/>
    </sheetView>
  </sheetViews>
  <sheetFormatPr defaultRowHeight="14.4" x14ac:dyDescent="0.3"/>
  <cols>
    <col min="1" max="1" width="67.109375" customWidth="1"/>
    <col min="4" max="4" width="14.44140625" customWidth="1"/>
    <col min="8" max="8" width="37.6640625" customWidth="1"/>
  </cols>
  <sheetData>
    <row r="1" spans="1:20" x14ac:dyDescent="0.3">
      <c r="B1" t="s">
        <v>21</v>
      </c>
      <c r="C1" t="s">
        <v>5</v>
      </c>
      <c r="D1" t="s">
        <v>2</v>
      </c>
      <c r="E1" t="s">
        <v>24</v>
      </c>
      <c r="F1" t="s">
        <v>13</v>
      </c>
      <c r="G1" t="s">
        <v>10</v>
      </c>
      <c r="H1" t="s">
        <v>37</v>
      </c>
      <c r="I1" t="s">
        <v>27</v>
      </c>
      <c r="J1" t="s">
        <v>17</v>
      </c>
      <c r="K1" t="s">
        <v>39</v>
      </c>
      <c r="L1" t="s">
        <v>49</v>
      </c>
      <c r="M1" t="s">
        <v>29</v>
      </c>
      <c r="N1" t="s">
        <v>32</v>
      </c>
      <c r="O1" t="s">
        <v>44</v>
      </c>
      <c r="P1" t="s">
        <v>35</v>
      </c>
      <c r="Q1" t="s">
        <v>33</v>
      </c>
      <c r="R1" t="s">
        <v>38</v>
      </c>
      <c r="S1" t="s">
        <v>55</v>
      </c>
      <c r="T1" t="s">
        <v>41</v>
      </c>
    </row>
    <row r="2" spans="1:20" x14ac:dyDescent="0.3">
      <c r="A2" t="s">
        <v>372</v>
      </c>
      <c r="B2">
        <v>0.3593073593073593</v>
      </c>
      <c r="C2">
        <v>0.41764705882352943</v>
      </c>
      <c r="D2">
        <v>0.30081300813008133</v>
      </c>
      <c r="E2">
        <v>0.44117647058823528</v>
      </c>
      <c r="F2">
        <v>0.26335877862595419</v>
      </c>
      <c r="G2">
        <v>0.20289855072463769</v>
      </c>
      <c r="H2">
        <v>0.32500000000000001</v>
      </c>
      <c r="I2">
        <v>0.18326693227091634</v>
      </c>
      <c r="J2">
        <v>0.35922330097087379</v>
      </c>
      <c r="K2">
        <v>0.1891891891891892</v>
      </c>
      <c r="L2">
        <v>6.6945606694560664E-2</v>
      </c>
      <c r="M2">
        <v>0.352112676056338</v>
      </c>
      <c r="N2">
        <v>0.31666666666666665</v>
      </c>
      <c r="O2">
        <v>0.35398230088495575</v>
      </c>
      <c r="P2">
        <v>0.3235294117647059</v>
      </c>
      <c r="Q2">
        <v>0.25185185185185183</v>
      </c>
      <c r="R2">
        <v>0.34090909090909088</v>
      </c>
      <c r="S2">
        <v>0.1875</v>
      </c>
      <c r="T2">
        <v>0.4</v>
      </c>
    </row>
    <row r="3" spans="1:20" x14ac:dyDescent="0.3">
      <c r="A3" t="s">
        <v>373</v>
      </c>
      <c r="B3">
        <v>0.32941176470588235</v>
      </c>
      <c r="C3">
        <v>0.29629629629629628</v>
      </c>
      <c r="D3">
        <v>0.33333333333333331</v>
      </c>
      <c r="E3">
        <v>0.58715596330275233</v>
      </c>
      <c r="F3">
        <v>0.18446601941747573</v>
      </c>
      <c r="G3">
        <v>0</v>
      </c>
      <c r="H3">
        <v>0.25</v>
      </c>
      <c r="I3">
        <v>0.14444444444444443</v>
      </c>
      <c r="J3">
        <v>0.25773195876288657</v>
      </c>
      <c r="K3">
        <v>0</v>
      </c>
      <c r="L3">
        <v>7.7669902912621352E-2</v>
      </c>
      <c r="M3">
        <v>0.35849056603773582</v>
      </c>
      <c r="N3">
        <v>0.43137254901960786</v>
      </c>
      <c r="O3">
        <v>0.40740740740740738</v>
      </c>
      <c r="P3">
        <v>0.27272727272727271</v>
      </c>
      <c r="Q3">
        <v>0.24</v>
      </c>
      <c r="R3">
        <v>0</v>
      </c>
      <c r="S3">
        <v>0</v>
      </c>
      <c r="T3">
        <v>0</v>
      </c>
    </row>
    <row r="4" spans="1:20" x14ac:dyDescent="0.3">
      <c r="A4" t="s">
        <v>374</v>
      </c>
      <c r="B4">
        <v>0.37931034482758619</v>
      </c>
      <c r="C4">
        <v>0.43661971830985913</v>
      </c>
      <c r="D4">
        <v>0.27160493827160492</v>
      </c>
      <c r="E4">
        <v>0.34567901234567899</v>
      </c>
      <c r="F4">
        <v>0.310126582278481</v>
      </c>
      <c r="G4">
        <v>0.21428571428571427</v>
      </c>
      <c r="H4">
        <v>0.36144578313253012</v>
      </c>
      <c r="I4">
        <v>0.20624999999999999</v>
      </c>
      <c r="J4">
        <v>0.45370370370370372</v>
      </c>
      <c r="K4">
        <v>0.24347826086956523</v>
      </c>
      <c r="L4">
        <v>5.8823529411764705E-2</v>
      </c>
      <c r="M4">
        <v>0.33333333333333331</v>
      </c>
      <c r="N4">
        <v>0.16666666666666666</v>
      </c>
      <c r="O4">
        <v>0.30508474576271188</v>
      </c>
      <c r="P4">
        <v>0.36206896551724138</v>
      </c>
      <c r="Q4">
        <v>0.26666666666666666</v>
      </c>
      <c r="R4">
        <v>0.39473684210526316</v>
      </c>
      <c r="S4">
        <v>0.375</v>
      </c>
      <c r="T4">
        <v>0.4</v>
      </c>
    </row>
    <row r="6" spans="1:20" x14ac:dyDescent="0.3">
      <c r="B6" t="s">
        <v>372</v>
      </c>
      <c r="C6" t="s">
        <v>373</v>
      </c>
      <c r="D6" t="s">
        <v>374</v>
      </c>
    </row>
    <row r="7" spans="1:20" x14ac:dyDescent="0.3">
      <c r="A7" t="s">
        <v>49</v>
      </c>
      <c r="B7">
        <v>6.6945606694560664E-2</v>
      </c>
      <c r="C7">
        <v>7.7669902912621352E-2</v>
      </c>
      <c r="D7">
        <v>5.8823529411764705E-2</v>
      </c>
    </row>
    <row r="8" spans="1:20" x14ac:dyDescent="0.3">
      <c r="A8" t="s">
        <v>27</v>
      </c>
      <c r="B8">
        <v>0.18326693227091634</v>
      </c>
      <c r="C8">
        <v>0.14444444444444443</v>
      </c>
      <c r="D8">
        <v>0.20624999999999999</v>
      </c>
    </row>
    <row r="9" spans="1:20" x14ac:dyDescent="0.3">
      <c r="A9" t="s">
        <v>55</v>
      </c>
      <c r="B9">
        <v>0.1875</v>
      </c>
      <c r="C9">
        <v>0</v>
      </c>
      <c r="D9">
        <v>0.375</v>
      </c>
    </row>
    <row r="10" spans="1:20" x14ac:dyDescent="0.3">
      <c r="A10" t="s">
        <v>39</v>
      </c>
      <c r="B10">
        <v>0.1891891891891892</v>
      </c>
      <c r="C10">
        <v>0</v>
      </c>
      <c r="D10">
        <v>0.24347826086956523</v>
      </c>
    </row>
    <row r="11" spans="1:20" x14ac:dyDescent="0.3">
      <c r="A11" t="s">
        <v>10</v>
      </c>
      <c r="B11">
        <v>0.20289855072463769</v>
      </c>
      <c r="C11">
        <v>0</v>
      </c>
      <c r="D11">
        <v>0.21428571428571427</v>
      </c>
    </row>
    <row r="12" spans="1:20" x14ac:dyDescent="0.3">
      <c r="A12" t="s">
        <v>33</v>
      </c>
      <c r="B12">
        <v>0.25185185185185183</v>
      </c>
      <c r="C12">
        <v>0.24</v>
      </c>
      <c r="D12">
        <v>0.26666666666666666</v>
      </c>
    </row>
    <row r="13" spans="1:20" x14ac:dyDescent="0.3">
      <c r="A13" t="s">
        <v>13</v>
      </c>
      <c r="B13">
        <v>0.26335877862595419</v>
      </c>
      <c r="C13">
        <v>0.18446601941747573</v>
      </c>
      <c r="D13">
        <v>0.310126582278481</v>
      </c>
    </row>
    <row r="14" spans="1:20" x14ac:dyDescent="0.3">
      <c r="A14" t="s">
        <v>2</v>
      </c>
      <c r="B14">
        <v>0.30081300813008133</v>
      </c>
      <c r="C14">
        <v>0.33333333333333331</v>
      </c>
      <c r="D14">
        <v>0.27160493827160492</v>
      </c>
    </row>
    <row r="15" spans="1:20" x14ac:dyDescent="0.3">
      <c r="A15" t="s">
        <v>32</v>
      </c>
      <c r="B15">
        <v>0.31666666666666665</v>
      </c>
      <c r="C15">
        <v>0.43137254901960786</v>
      </c>
      <c r="D15">
        <v>0.16666666666666666</v>
      </c>
    </row>
    <row r="16" spans="1:20" x14ac:dyDescent="0.3">
      <c r="A16" t="s">
        <v>35</v>
      </c>
      <c r="B16">
        <v>0.3235294117647059</v>
      </c>
      <c r="C16">
        <v>0.27272727272727271</v>
      </c>
      <c r="D16">
        <v>0.36206896551724138</v>
      </c>
    </row>
    <row r="17" spans="1:11" x14ac:dyDescent="0.3">
      <c r="A17" t="s">
        <v>37</v>
      </c>
      <c r="B17">
        <v>0.32500000000000001</v>
      </c>
      <c r="C17">
        <v>0.25</v>
      </c>
      <c r="D17">
        <v>0.36144578313253012</v>
      </c>
    </row>
    <row r="18" spans="1:11" x14ac:dyDescent="0.3">
      <c r="A18" t="s">
        <v>38</v>
      </c>
      <c r="B18">
        <v>0.34090909090909088</v>
      </c>
      <c r="C18">
        <v>0</v>
      </c>
      <c r="D18">
        <v>0.39473684210526316</v>
      </c>
    </row>
    <row r="19" spans="1:11" x14ac:dyDescent="0.3">
      <c r="A19" t="s">
        <v>29</v>
      </c>
      <c r="B19">
        <v>0.352112676056338</v>
      </c>
      <c r="C19">
        <v>0.35849056603773582</v>
      </c>
      <c r="D19">
        <v>0.33333333333333331</v>
      </c>
    </row>
    <row r="20" spans="1:11" x14ac:dyDescent="0.3">
      <c r="A20" t="s">
        <v>44</v>
      </c>
      <c r="B20">
        <v>0.35398230088495575</v>
      </c>
      <c r="C20">
        <v>0.40740740740740738</v>
      </c>
      <c r="D20">
        <v>0.30508474576271188</v>
      </c>
    </row>
    <row r="21" spans="1:11" x14ac:dyDescent="0.3">
      <c r="A21" t="s">
        <v>17</v>
      </c>
      <c r="B21">
        <v>0.35922330097087379</v>
      </c>
      <c r="C21">
        <v>0.25773195876288657</v>
      </c>
      <c r="D21">
        <v>0.45370370370370372</v>
      </c>
    </row>
    <row r="22" spans="1:11" x14ac:dyDescent="0.3">
      <c r="A22" t="s">
        <v>21</v>
      </c>
      <c r="B22">
        <v>0.3593073593073593</v>
      </c>
      <c r="C22">
        <v>0.32941176470588235</v>
      </c>
      <c r="D22">
        <v>0.37931034482758619</v>
      </c>
    </row>
    <row r="23" spans="1:11" x14ac:dyDescent="0.3">
      <c r="A23" t="s">
        <v>5</v>
      </c>
      <c r="B23">
        <v>0.41764705882352943</v>
      </c>
      <c r="C23">
        <v>0.29629629629629628</v>
      </c>
      <c r="D23">
        <v>0.43661971830985913</v>
      </c>
    </row>
    <row r="24" spans="1:11" x14ac:dyDescent="0.3">
      <c r="A24" t="s">
        <v>24</v>
      </c>
      <c r="B24">
        <v>0.44117647058823528</v>
      </c>
      <c r="C24">
        <v>0.58715596330275233</v>
      </c>
      <c r="D24">
        <v>0.34567901234567899</v>
      </c>
    </row>
    <row r="27" spans="1:11" x14ac:dyDescent="0.3">
      <c r="I27" t="s">
        <v>373</v>
      </c>
      <c r="J27" t="s">
        <v>374</v>
      </c>
      <c r="K27" t="s">
        <v>375</v>
      </c>
    </row>
    <row r="28" spans="1:11" x14ac:dyDescent="0.3">
      <c r="H28" t="s">
        <v>38</v>
      </c>
      <c r="I28">
        <v>0</v>
      </c>
      <c r="J28">
        <v>0.39473684210526316</v>
      </c>
      <c r="K28">
        <f t="shared" ref="K28:K45" si="0">(I28-J28)</f>
        <v>-0.39473684210526316</v>
      </c>
    </row>
    <row r="29" spans="1:11" x14ac:dyDescent="0.3">
      <c r="H29" t="s">
        <v>55</v>
      </c>
      <c r="I29">
        <v>0</v>
      </c>
      <c r="J29">
        <v>0.375</v>
      </c>
      <c r="K29">
        <f t="shared" si="0"/>
        <v>-0.375</v>
      </c>
    </row>
    <row r="30" spans="1:11" x14ac:dyDescent="0.3">
      <c r="H30" t="s">
        <v>39</v>
      </c>
      <c r="I30">
        <v>0</v>
      </c>
      <c r="J30">
        <v>0.24347826086956523</v>
      </c>
      <c r="K30">
        <f t="shared" si="0"/>
        <v>-0.24347826086956523</v>
      </c>
    </row>
    <row r="31" spans="1:11" x14ac:dyDescent="0.3">
      <c r="H31" t="s">
        <v>10</v>
      </c>
      <c r="I31">
        <v>0</v>
      </c>
      <c r="J31">
        <v>0.21428571428571427</v>
      </c>
      <c r="K31">
        <f t="shared" si="0"/>
        <v>-0.21428571428571427</v>
      </c>
    </row>
    <row r="32" spans="1:11" x14ac:dyDescent="0.3">
      <c r="H32" t="s">
        <v>17</v>
      </c>
      <c r="I32">
        <v>0.25773195876288657</v>
      </c>
      <c r="J32">
        <v>0.45370370370370372</v>
      </c>
      <c r="K32">
        <f t="shared" si="0"/>
        <v>-0.19597174494081715</v>
      </c>
    </row>
    <row r="33" spans="8:11" x14ac:dyDescent="0.3">
      <c r="H33" t="s">
        <v>5</v>
      </c>
      <c r="I33">
        <v>0.29629629629629628</v>
      </c>
      <c r="J33">
        <v>0.43661971830985913</v>
      </c>
      <c r="K33">
        <f t="shared" si="0"/>
        <v>-0.14032342201356285</v>
      </c>
    </row>
    <row r="34" spans="8:11" x14ac:dyDescent="0.3">
      <c r="H34" t="s">
        <v>13</v>
      </c>
      <c r="I34">
        <v>0.18446601941747573</v>
      </c>
      <c r="J34">
        <v>0.310126582278481</v>
      </c>
      <c r="K34">
        <f t="shared" si="0"/>
        <v>-0.12566056286100527</v>
      </c>
    </row>
    <row r="35" spans="8:11" x14ac:dyDescent="0.3">
      <c r="H35" t="s">
        <v>37</v>
      </c>
      <c r="I35">
        <v>0.25</v>
      </c>
      <c r="J35">
        <v>0.36144578313253012</v>
      </c>
      <c r="K35">
        <f t="shared" si="0"/>
        <v>-0.11144578313253012</v>
      </c>
    </row>
    <row r="36" spans="8:11" x14ac:dyDescent="0.3">
      <c r="H36" t="s">
        <v>35</v>
      </c>
      <c r="I36">
        <v>0.27272727272727271</v>
      </c>
      <c r="J36">
        <v>0.36206896551724138</v>
      </c>
      <c r="K36">
        <f t="shared" si="0"/>
        <v>-8.9341692789968674E-2</v>
      </c>
    </row>
    <row r="37" spans="8:11" x14ac:dyDescent="0.3">
      <c r="H37" t="s">
        <v>27</v>
      </c>
      <c r="I37">
        <v>0.14444444444444443</v>
      </c>
      <c r="J37">
        <v>0.20624999999999999</v>
      </c>
      <c r="K37">
        <f t="shared" si="0"/>
        <v>-6.1805555555555558E-2</v>
      </c>
    </row>
    <row r="38" spans="8:11" x14ac:dyDescent="0.3">
      <c r="H38" t="s">
        <v>21</v>
      </c>
      <c r="I38">
        <v>0.32941176470588235</v>
      </c>
      <c r="J38">
        <v>0.37931034482758619</v>
      </c>
      <c r="K38">
        <f t="shared" si="0"/>
        <v>-4.9898580121703839E-2</v>
      </c>
    </row>
    <row r="39" spans="8:11" x14ac:dyDescent="0.3">
      <c r="H39" t="s">
        <v>33</v>
      </c>
      <c r="I39">
        <v>0.24</v>
      </c>
      <c r="J39">
        <v>0.26666666666666666</v>
      </c>
      <c r="K39">
        <f t="shared" si="0"/>
        <v>-2.6666666666666672E-2</v>
      </c>
    </row>
    <row r="40" spans="8:11" x14ac:dyDescent="0.3">
      <c r="H40" t="s">
        <v>49</v>
      </c>
      <c r="I40">
        <v>7.7669902912621352E-2</v>
      </c>
      <c r="J40">
        <v>5.8823529411764705E-2</v>
      </c>
      <c r="K40">
        <f t="shared" si="0"/>
        <v>1.8846373500856647E-2</v>
      </c>
    </row>
    <row r="41" spans="8:11" x14ac:dyDescent="0.3">
      <c r="H41" t="s">
        <v>29</v>
      </c>
      <c r="I41">
        <v>0.35849056603773582</v>
      </c>
      <c r="J41">
        <v>0.33333333333333331</v>
      </c>
      <c r="K41">
        <f t="shared" si="0"/>
        <v>2.515723270440251E-2</v>
      </c>
    </row>
    <row r="42" spans="8:11" x14ac:dyDescent="0.3">
      <c r="H42" t="s">
        <v>2</v>
      </c>
      <c r="I42">
        <v>0.33333333333333331</v>
      </c>
      <c r="J42">
        <v>0.27160493827160492</v>
      </c>
      <c r="K42">
        <f t="shared" si="0"/>
        <v>6.1728395061728392E-2</v>
      </c>
    </row>
    <row r="43" spans="8:11" x14ac:dyDescent="0.3">
      <c r="H43" t="s">
        <v>44</v>
      </c>
      <c r="I43">
        <v>0.40740740740740738</v>
      </c>
      <c r="J43">
        <v>0.30508474576271188</v>
      </c>
      <c r="K43">
        <f t="shared" si="0"/>
        <v>0.1023226616446955</v>
      </c>
    </row>
    <row r="44" spans="8:11" x14ac:dyDescent="0.3">
      <c r="H44" t="s">
        <v>24</v>
      </c>
      <c r="I44">
        <v>0.58715596330275233</v>
      </c>
      <c r="J44">
        <v>0.34567901234567899</v>
      </c>
      <c r="K44">
        <f t="shared" si="0"/>
        <v>0.24147695095707333</v>
      </c>
    </row>
    <row r="45" spans="8:11" x14ac:dyDescent="0.3">
      <c r="H45" t="s">
        <v>32</v>
      </c>
      <c r="I45">
        <v>0.43137254901960786</v>
      </c>
      <c r="J45">
        <v>0.16666666666666666</v>
      </c>
      <c r="K45">
        <f t="shared" si="0"/>
        <v>0.26470588235294124</v>
      </c>
    </row>
  </sheetData>
  <autoFilter ref="H27:K27">
    <sortState ref="H28:K45">
      <sortCondition ref="K2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50" zoomScaleNormal="50" workbookViewId="0">
      <selection activeCell="Q52" sqref="Q52:Q53"/>
    </sheetView>
  </sheetViews>
  <sheetFormatPr defaultRowHeight="14.4" x14ac:dyDescent="0.3"/>
  <cols>
    <col min="1" max="1" width="53.88671875" customWidth="1"/>
    <col min="2" max="2" width="15.109375" customWidth="1"/>
    <col min="3" max="3" width="19.44140625" style="2" customWidth="1"/>
    <col min="4" max="4" width="12.109375" customWidth="1"/>
    <col min="5" max="5" width="11.88671875" style="3" customWidth="1"/>
  </cols>
  <sheetData>
    <row r="1" spans="1:8" x14ac:dyDescent="0.3">
      <c r="A1" t="s">
        <v>388</v>
      </c>
      <c r="B1" t="s">
        <v>389</v>
      </c>
      <c r="C1" s="2" t="s">
        <v>390</v>
      </c>
      <c r="D1" t="s">
        <v>391</v>
      </c>
      <c r="E1" s="3" t="s">
        <v>392</v>
      </c>
    </row>
    <row r="2" spans="1:8" x14ac:dyDescent="0.3">
      <c r="A2" t="s">
        <v>376</v>
      </c>
      <c r="B2" s="3">
        <v>27</v>
      </c>
      <c r="C2" s="2">
        <v>26.418918918918902</v>
      </c>
      <c r="D2" s="2">
        <v>2.5325367827764</v>
      </c>
      <c r="E2" s="3">
        <v>296</v>
      </c>
    </row>
    <row r="3" spans="1:8" x14ac:dyDescent="0.3">
      <c r="A3" t="s">
        <v>3</v>
      </c>
      <c r="B3" s="3">
        <v>28</v>
      </c>
      <c r="C3" s="2">
        <v>26.8783783783784</v>
      </c>
      <c r="D3" s="2">
        <v>3.40966801983669</v>
      </c>
      <c r="E3" s="3">
        <v>296</v>
      </c>
    </row>
    <row r="4" spans="1:8" x14ac:dyDescent="0.3">
      <c r="A4" t="s">
        <v>4</v>
      </c>
      <c r="B4" s="3">
        <v>28</v>
      </c>
      <c r="C4" s="2">
        <v>27.6975945017182</v>
      </c>
      <c r="D4" s="2">
        <v>2.4121733769614</v>
      </c>
      <c r="E4" s="3">
        <v>291</v>
      </c>
    </row>
    <row r="5" spans="1:8" x14ac:dyDescent="0.3">
      <c r="A5" t="s">
        <v>377</v>
      </c>
      <c r="B5" s="3">
        <v>27</v>
      </c>
      <c r="C5" s="2">
        <v>26.283216783216801</v>
      </c>
      <c r="D5" s="2">
        <v>3.40178458870162</v>
      </c>
      <c r="E5" s="3">
        <v>286</v>
      </c>
    </row>
    <row r="6" spans="1:8" x14ac:dyDescent="0.3">
      <c r="A6" t="s">
        <v>8</v>
      </c>
      <c r="B6" s="3">
        <v>28</v>
      </c>
      <c r="C6" s="2">
        <v>27.4612403100775</v>
      </c>
      <c r="D6" s="2">
        <v>2.6597682845015602</v>
      </c>
      <c r="E6" s="3">
        <v>258</v>
      </c>
    </row>
    <row r="7" spans="1:8" x14ac:dyDescent="0.3">
      <c r="A7" t="s">
        <v>14</v>
      </c>
      <c r="B7" s="3">
        <v>27</v>
      </c>
      <c r="C7" s="2">
        <v>27.10546875</v>
      </c>
      <c r="D7" s="2">
        <v>2.52838966324728</v>
      </c>
      <c r="E7" s="3">
        <v>256</v>
      </c>
      <c r="H7" s="2"/>
    </row>
    <row r="8" spans="1:8" x14ac:dyDescent="0.3">
      <c r="A8" t="s">
        <v>0</v>
      </c>
      <c r="B8" s="3">
        <v>27</v>
      </c>
      <c r="C8" s="2">
        <v>26.2842105263158</v>
      </c>
      <c r="D8" s="2">
        <v>3.3051608126946301</v>
      </c>
      <c r="E8" s="3">
        <v>190</v>
      </c>
    </row>
    <row r="9" spans="1:8" x14ac:dyDescent="0.3">
      <c r="A9" t="s">
        <v>9</v>
      </c>
      <c r="B9" s="3">
        <v>30</v>
      </c>
      <c r="C9" s="2">
        <v>28.159574468085101</v>
      </c>
      <c r="D9" s="2">
        <v>2.3844558633949</v>
      </c>
      <c r="E9" s="3">
        <v>188</v>
      </c>
    </row>
    <row r="10" spans="1:8" x14ac:dyDescent="0.3">
      <c r="A10" t="s">
        <v>16</v>
      </c>
      <c r="B10" s="3">
        <v>29</v>
      </c>
      <c r="C10" s="2">
        <v>28.144654088050299</v>
      </c>
      <c r="D10" s="2">
        <v>2.1430974802764702</v>
      </c>
      <c r="E10" s="3">
        <v>159</v>
      </c>
    </row>
    <row r="11" spans="1:8" x14ac:dyDescent="0.3">
      <c r="A11" t="s">
        <v>1</v>
      </c>
      <c r="B11" s="3">
        <v>29</v>
      </c>
      <c r="C11" s="2">
        <v>28.145569620253202</v>
      </c>
      <c r="D11" s="2">
        <v>2.4928584604905599</v>
      </c>
      <c r="E11" s="3">
        <v>158</v>
      </c>
    </row>
    <row r="12" spans="1:8" x14ac:dyDescent="0.3">
      <c r="A12" t="s">
        <v>12</v>
      </c>
      <c r="B12" s="3">
        <v>28</v>
      </c>
      <c r="C12" s="2">
        <v>27.6484375</v>
      </c>
      <c r="D12" s="2">
        <v>2.8244986838305701</v>
      </c>
      <c r="E12" s="3">
        <v>128</v>
      </c>
    </row>
    <row r="13" spans="1:8" x14ac:dyDescent="0.3">
      <c r="A13" t="s">
        <v>6</v>
      </c>
      <c r="B13" s="3">
        <v>29</v>
      </c>
      <c r="C13" s="2">
        <v>27.84</v>
      </c>
      <c r="D13" s="2">
        <v>2.6621601706496798</v>
      </c>
      <c r="E13" s="3">
        <v>125</v>
      </c>
    </row>
    <row r="14" spans="1:8" x14ac:dyDescent="0.3">
      <c r="A14" t="s">
        <v>22</v>
      </c>
      <c r="B14" s="3">
        <v>29</v>
      </c>
      <c r="C14" s="2">
        <v>28.303999999999998</v>
      </c>
      <c r="D14" s="2">
        <v>1.95606583436936</v>
      </c>
      <c r="E14" s="3">
        <v>125</v>
      </c>
    </row>
    <row r="15" spans="1:8" x14ac:dyDescent="0.3">
      <c r="A15" t="s">
        <v>25</v>
      </c>
      <c r="B15" s="3">
        <v>28</v>
      </c>
      <c r="C15" s="2">
        <v>26.8448275862069</v>
      </c>
      <c r="D15" s="2">
        <v>3.3325886224580299</v>
      </c>
      <c r="E15" s="3">
        <v>116</v>
      </c>
    </row>
    <row r="16" spans="1:8" x14ac:dyDescent="0.3">
      <c r="A16" t="s">
        <v>18</v>
      </c>
      <c r="B16" s="3">
        <v>28</v>
      </c>
      <c r="C16" s="2">
        <v>27.6736842105263</v>
      </c>
      <c r="D16" s="2">
        <v>2.92982500843774</v>
      </c>
      <c r="E16" s="3">
        <v>95</v>
      </c>
    </row>
    <row r="17" spans="1:5" x14ac:dyDescent="0.3">
      <c r="A17" t="s">
        <v>11</v>
      </c>
      <c r="B17" s="3">
        <v>26</v>
      </c>
      <c r="C17" s="2">
        <v>26.122222222222199</v>
      </c>
      <c r="D17" s="2">
        <v>2.9138482905214498</v>
      </c>
      <c r="E17" s="3">
        <v>90</v>
      </c>
    </row>
    <row r="18" spans="1:5" x14ac:dyDescent="0.3">
      <c r="A18" t="s">
        <v>7</v>
      </c>
      <c r="B18" s="3">
        <v>30</v>
      </c>
      <c r="C18" s="2">
        <v>28.896103896103899</v>
      </c>
      <c r="D18" s="2">
        <v>1.69817561227224</v>
      </c>
      <c r="E18" s="3">
        <v>77</v>
      </c>
    </row>
    <row r="19" spans="1:5" x14ac:dyDescent="0.3">
      <c r="A19" t="s">
        <v>15</v>
      </c>
      <c r="B19" s="3">
        <v>29</v>
      </c>
      <c r="C19" s="2">
        <v>28.228571428571399</v>
      </c>
      <c r="D19" s="2">
        <v>2.2915814966292598</v>
      </c>
      <c r="E19" s="3">
        <v>70</v>
      </c>
    </row>
    <row r="20" spans="1:5" x14ac:dyDescent="0.3">
      <c r="A20" t="s">
        <v>20</v>
      </c>
      <c r="B20" s="3">
        <v>30</v>
      </c>
      <c r="C20" s="2">
        <v>28.779411764705898</v>
      </c>
      <c r="D20" s="2">
        <v>2.0936691226369599</v>
      </c>
      <c r="E20" s="3">
        <v>68</v>
      </c>
    </row>
    <row r="21" spans="1:5" x14ac:dyDescent="0.3">
      <c r="A21" t="s">
        <v>19</v>
      </c>
      <c r="B21" s="3">
        <v>30</v>
      </c>
      <c r="C21" s="2">
        <v>29.9444444444444</v>
      </c>
      <c r="D21" s="2">
        <v>0.33333333333333298</v>
      </c>
      <c r="E21" s="3">
        <v>36</v>
      </c>
    </row>
    <row r="22" spans="1:5" x14ac:dyDescent="0.3">
      <c r="A22" t="s">
        <v>26</v>
      </c>
      <c r="B22" s="3">
        <v>29</v>
      </c>
      <c r="C22" s="2">
        <v>28.78125</v>
      </c>
      <c r="D22" s="2">
        <v>1.5602806819452799</v>
      </c>
      <c r="E22" s="3">
        <v>32</v>
      </c>
    </row>
    <row r="23" spans="1:5" x14ac:dyDescent="0.3">
      <c r="A23" t="s">
        <v>40</v>
      </c>
      <c r="B23" s="3">
        <v>26.5</v>
      </c>
      <c r="C23" s="2">
        <v>26.2916666666667</v>
      </c>
      <c r="D23" s="2">
        <v>2.3861769799640098</v>
      </c>
      <c r="E23" s="3">
        <v>24</v>
      </c>
    </row>
    <row r="24" spans="1:5" x14ac:dyDescent="0.3">
      <c r="A24" t="s">
        <v>48</v>
      </c>
      <c r="B24" s="3">
        <v>27</v>
      </c>
      <c r="C24" s="2">
        <v>25.875</v>
      </c>
      <c r="D24" s="2">
        <v>2.6551836094703498</v>
      </c>
      <c r="E24" s="3">
        <v>16</v>
      </c>
    </row>
    <row r="25" spans="1:5" x14ac:dyDescent="0.3">
      <c r="A25" t="s">
        <v>43</v>
      </c>
      <c r="B25" s="3">
        <v>25</v>
      </c>
      <c r="C25" s="2">
        <v>25</v>
      </c>
      <c r="D25" s="2">
        <v>3.7003118371709798</v>
      </c>
      <c r="E25" s="3">
        <v>14</v>
      </c>
    </row>
    <row r="26" spans="1:5" x14ac:dyDescent="0.3">
      <c r="A26" t="s">
        <v>378</v>
      </c>
      <c r="B26" s="1">
        <v>29</v>
      </c>
      <c r="C26" s="2">
        <v>27.2222222222222</v>
      </c>
      <c r="D26" s="2">
        <v>3.3458099833141199</v>
      </c>
      <c r="E26" s="3">
        <v>9</v>
      </c>
    </row>
    <row r="27" spans="1:5" x14ac:dyDescent="0.3">
      <c r="A27" t="s">
        <v>52</v>
      </c>
      <c r="B27" s="1">
        <v>30</v>
      </c>
      <c r="C27" s="2">
        <v>29.125</v>
      </c>
      <c r="D27" s="2">
        <v>1.4577379737113301</v>
      </c>
      <c r="E27" s="3">
        <v>8</v>
      </c>
    </row>
    <row r="28" spans="1:5" x14ac:dyDescent="0.3">
      <c r="A28" t="s">
        <v>47</v>
      </c>
      <c r="B28" s="1">
        <v>25.5</v>
      </c>
      <c r="C28" s="2">
        <v>25.5</v>
      </c>
      <c r="D28" s="2">
        <v>4.5055521304275201</v>
      </c>
      <c r="E28" s="3">
        <v>6</v>
      </c>
    </row>
    <row r="29" spans="1:5" x14ac:dyDescent="0.3">
      <c r="A29" t="s">
        <v>379</v>
      </c>
      <c r="B29" s="1">
        <v>28</v>
      </c>
      <c r="C29" s="2">
        <v>27.5</v>
      </c>
      <c r="D29" s="2">
        <v>2.5099800796022298</v>
      </c>
      <c r="E29" s="3">
        <v>6</v>
      </c>
    </row>
    <row r="30" spans="1:5" x14ac:dyDescent="0.3">
      <c r="A30" t="s">
        <v>45</v>
      </c>
      <c r="B30" s="1">
        <v>30</v>
      </c>
      <c r="C30" s="2">
        <v>30</v>
      </c>
      <c r="D30" s="2">
        <v>0</v>
      </c>
      <c r="E30" s="3">
        <v>5</v>
      </c>
    </row>
    <row r="31" spans="1:5" x14ac:dyDescent="0.3">
      <c r="A31" t="s">
        <v>58</v>
      </c>
      <c r="B31" s="1">
        <v>30</v>
      </c>
      <c r="C31" s="2">
        <v>29</v>
      </c>
      <c r="D31" s="2">
        <v>2.2360679774997898</v>
      </c>
      <c r="E31" s="3">
        <v>5</v>
      </c>
    </row>
    <row r="32" spans="1:5" x14ac:dyDescent="0.3">
      <c r="A32" t="s">
        <v>61</v>
      </c>
      <c r="B32" s="1">
        <v>30</v>
      </c>
      <c r="C32" s="2">
        <v>30</v>
      </c>
      <c r="D32" s="2">
        <v>0</v>
      </c>
      <c r="E32" s="3">
        <v>4</v>
      </c>
    </row>
    <row r="33" spans="1:5" x14ac:dyDescent="0.3">
      <c r="A33" t="s">
        <v>63</v>
      </c>
      <c r="B33" s="1">
        <v>26</v>
      </c>
      <c r="C33" s="2">
        <v>26</v>
      </c>
      <c r="D33" s="2">
        <v>3.6514837167011098</v>
      </c>
      <c r="E33" s="3">
        <v>4</v>
      </c>
    </row>
    <row r="34" spans="1:5" x14ac:dyDescent="0.3">
      <c r="A34" t="s">
        <v>381</v>
      </c>
      <c r="B34" s="1">
        <v>28</v>
      </c>
      <c r="C34" s="2">
        <v>28.3333333333333</v>
      </c>
      <c r="D34" s="2">
        <v>0.57735026918962595</v>
      </c>
      <c r="E34" s="3">
        <v>3</v>
      </c>
    </row>
    <row r="35" spans="1:5" x14ac:dyDescent="0.3">
      <c r="A35" t="s">
        <v>31</v>
      </c>
      <c r="B35" s="1">
        <v>29</v>
      </c>
      <c r="C35" s="1">
        <v>29</v>
      </c>
      <c r="D35" s="2">
        <v>1.4142135623731</v>
      </c>
      <c r="E35" s="3">
        <v>2</v>
      </c>
    </row>
    <row r="36" spans="1:5" x14ac:dyDescent="0.3">
      <c r="A36" t="s">
        <v>46</v>
      </c>
      <c r="B36" s="1">
        <v>29.5</v>
      </c>
      <c r="C36" s="1">
        <v>29.5</v>
      </c>
      <c r="D36" s="2">
        <v>0.70710678118654802</v>
      </c>
      <c r="E36" s="3">
        <v>2</v>
      </c>
    </row>
    <row r="37" spans="1:5" x14ac:dyDescent="0.3">
      <c r="A37" t="s">
        <v>53</v>
      </c>
      <c r="B37" s="1">
        <v>28.5</v>
      </c>
      <c r="C37" s="1">
        <v>28.5</v>
      </c>
      <c r="D37" s="2">
        <v>2.1213203435596402</v>
      </c>
      <c r="E37" s="3">
        <v>2</v>
      </c>
    </row>
    <row r="38" spans="1:5" x14ac:dyDescent="0.3">
      <c r="A38" t="s">
        <v>56</v>
      </c>
      <c r="B38" s="1">
        <v>29.5</v>
      </c>
      <c r="C38" s="1">
        <v>29.5</v>
      </c>
      <c r="D38" s="2">
        <v>0.70710678118654802</v>
      </c>
      <c r="E38" s="3">
        <v>2</v>
      </c>
    </row>
    <row r="39" spans="1:5" x14ac:dyDescent="0.3">
      <c r="A39" t="s">
        <v>387</v>
      </c>
      <c r="B39" s="1">
        <v>29</v>
      </c>
      <c r="C39" s="1">
        <v>29</v>
      </c>
      <c r="D39" s="2">
        <v>1.4142135623731</v>
      </c>
      <c r="E39" s="3">
        <v>2</v>
      </c>
    </row>
    <row r="40" spans="1:5" x14ac:dyDescent="0.3">
      <c r="A40" t="s">
        <v>13</v>
      </c>
      <c r="B40" s="1">
        <v>29</v>
      </c>
      <c r="C40" s="1">
        <v>29</v>
      </c>
      <c r="D40" s="2">
        <v>0</v>
      </c>
      <c r="E40" s="3">
        <v>1</v>
      </c>
    </row>
    <row r="41" spans="1:5" x14ac:dyDescent="0.3">
      <c r="A41" t="s">
        <v>17</v>
      </c>
      <c r="B41" s="1">
        <v>30</v>
      </c>
      <c r="C41" s="1">
        <v>30</v>
      </c>
      <c r="D41" s="2">
        <v>0</v>
      </c>
      <c r="E41" s="3">
        <v>1</v>
      </c>
    </row>
    <row r="42" spans="1:5" x14ac:dyDescent="0.3">
      <c r="A42" t="s">
        <v>36</v>
      </c>
      <c r="B42" s="1">
        <v>26</v>
      </c>
      <c r="C42" s="1">
        <v>26</v>
      </c>
      <c r="D42" s="2">
        <v>0</v>
      </c>
      <c r="E42" s="3">
        <v>1</v>
      </c>
    </row>
    <row r="43" spans="1:5" x14ac:dyDescent="0.3">
      <c r="A43" t="s">
        <v>380</v>
      </c>
      <c r="B43" s="1">
        <v>19</v>
      </c>
      <c r="C43" s="1">
        <v>19</v>
      </c>
      <c r="D43" s="2">
        <v>0</v>
      </c>
      <c r="E43" s="3">
        <v>1</v>
      </c>
    </row>
    <row r="44" spans="1:5" x14ac:dyDescent="0.3">
      <c r="A44" t="s">
        <v>51</v>
      </c>
      <c r="B44" s="1">
        <v>23</v>
      </c>
      <c r="C44" s="1">
        <v>23</v>
      </c>
      <c r="D44" s="2">
        <v>0</v>
      </c>
      <c r="E44" s="3">
        <v>1</v>
      </c>
    </row>
    <row r="45" spans="1:5" x14ac:dyDescent="0.3">
      <c r="A45" t="s">
        <v>54</v>
      </c>
      <c r="B45" s="1">
        <v>25</v>
      </c>
      <c r="C45" s="1">
        <v>25</v>
      </c>
      <c r="D45" s="2">
        <v>0</v>
      </c>
      <c r="E45" s="3">
        <v>1</v>
      </c>
    </row>
    <row r="46" spans="1:5" x14ac:dyDescent="0.3">
      <c r="A46" t="s">
        <v>382</v>
      </c>
      <c r="B46" s="1">
        <v>30</v>
      </c>
      <c r="C46" s="1">
        <v>30</v>
      </c>
      <c r="D46" s="2">
        <v>0</v>
      </c>
      <c r="E46" s="3">
        <v>1</v>
      </c>
    </row>
    <row r="47" spans="1:5" x14ac:dyDescent="0.3">
      <c r="A47" t="s">
        <v>383</v>
      </c>
      <c r="B47" s="1">
        <v>28</v>
      </c>
      <c r="C47" s="1">
        <v>28</v>
      </c>
      <c r="D47" s="2">
        <v>0</v>
      </c>
      <c r="E47" s="3">
        <v>1</v>
      </c>
    </row>
    <row r="48" spans="1:5" x14ac:dyDescent="0.3">
      <c r="A48" t="s">
        <v>384</v>
      </c>
      <c r="B48" s="1">
        <v>26</v>
      </c>
      <c r="C48" s="1">
        <v>26</v>
      </c>
      <c r="D48" s="2">
        <v>0</v>
      </c>
      <c r="E48" s="3">
        <v>1</v>
      </c>
    </row>
    <row r="49" spans="1:5" x14ac:dyDescent="0.3">
      <c r="A49" t="s">
        <v>385</v>
      </c>
      <c r="B49" s="1">
        <v>28</v>
      </c>
      <c r="C49" s="1">
        <v>28</v>
      </c>
      <c r="D49" s="2">
        <v>0</v>
      </c>
      <c r="E49" s="3">
        <v>1</v>
      </c>
    </row>
    <row r="50" spans="1:5" x14ac:dyDescent="0.3">
      <c r="A50" t="s">
        <v>386</v>
      </c>
      <c r="B50" s="1">
        <v>24</v>
      </c>
      <c r="C50" s="1">
        <v>24</v>
      </c>
      <c r="D50" s="2">
        <v>0</v>
      </c>
      <c r="E50" s="3">
        <v>1</v>
      </c>
    </row>
    <row r="51" spans="1:5" x14ac:dyDescent="0.3">
      <c r="A51" t="s">
        <v>64</v>
      </c>
      <c r="B51" s="1">
        <v>30</v>
      </c>
      <c r="C51" s="1">
        <v>30</v>
      </c>
      <c r="D51" s="2">
        <v>0</v>
      </c>
      <c r="E51" s="3">
        <v>1</v>
      </c>
    </row>
    <row r="52" spans="1:5" x14ac:dyDescent="0.3">
      <c r="A52" t="s">
        <v>73</v>
      </c>
      <c r="B52" s="1">
        <v>30</v>
      </c>
      <c r="C52" s="1">
        <v>30</v>
      </c>
      <c r="D52" s="2">
        <v>0</v>
      </c>
      <c r="E52" s="3">
        <v>1</v>
      </c>
    </row>
    <row r="53" spans="1:5" x14ac:dyDescent="0.3">
      <c r="A53" t="s">
        <v>74</v>
      </c>
      <c r="B53" s="1">
        <v>30</v>
      </c>
      <c r="C53" s="1">
        <v>30</v>
      </c>
      <c r="D53" s="2">
        <v>0</v>
      </c>
      <c r="E53" s="3">
        <v>1</v>
      </c>
    </row>
    <row r="54" spans="1:5" x14ac:dyDescent="0.3">
      <c r="A54" t="s">
        <v>85</v>
      </c>
      <c r="B54" s="1">
        <v>30</v>
      </c>
      <c r="C54" s="1">
        <v>30</v>
      </c>
      <c r="D54" s="2">
        <v>0</v>
      </c>
      <c r="E54" s="3">
        <v>1</v>
      </c>
    </row>
    <row r="55" spans="1:5" x14ac:dyDescent="0.3">
      <c r="B55" s="2"/>
      <c r="D55" s="2"/>
    </row>
    <row r="56" spans="1:5" x14ac:dyDescent="0.3">
      <c r="B56" s="2"/>
      <c r="D56" s="2"/>
    </row>
    <row r="57" spans="1:5" x14ac:dyDescent="0.3">
      <c r="B57" s="2"/>
      <c r="D57" s="2"/>
    </row>
    <row r="58" spans="1:5" x14ac:dyDescent="0.3">
      <c r="B58" s="2"/>
      <c r="D58" s="2"/>
    </row>
    <row r="59" spans="1:5" x14ac:dyDescent="0.3">
      <c r="B59" s="2"/>
      <c r="D59" s="2"/>
    </row>
    <row r="60" spans="1:5" x14ac:dyDescent="0.3">
      <c r="B60" s="2"/>
      <c r="D60" s="2"/>
    </row>
    <row r="61" spans="1:5" x14ac:dyDescent="0.3">
      <c r="B61" s="2"/>
      <c r="D61" s="2"/>
    </row>
    <row r="62" spans="1:5" x14ac:dyDescent="0.3">
      <c r="B62" s="2"/>
      <c r="D62" s="2"/>
    </row>
    <row r="63" spans="1:5" x14ac:dyDescent="0.3">
      <c r="B63" s="2"/>
      <c r="D63" s="2"/>
    </row>
    <row r="64" spans="1:5" x14ac:dyDescent="0.3">
      <c r="B64" s="2"/>
      <c r="D64" s="2"/>
    </row>
    <row r="65" spans="2:4" x14ac:dyDescent="0.3">
      <c r="B65" s="2"/>
      <c r="D65" s="2"/>
    </row>
    <row r="66" spans="2:4" x14ac:dyDescent="0.3">
      <c r="B66" s="2"/>
      <c r="D66" s="2"/>
    </row>
    <row r="67" spans="2:4" x14ac:dyDescent="0.3">
      <c r="B67" s="2"/>
      <c r="D67" s="2"/>
    </row>
    <row r="68" spans="2:4" x14ac:dyDescent="0.3">
      <c r="B68" s="2"/>
      <c r="D68" s="2"/>
    </row>
    <row r="69" spans="2:4" x14ac:dyDescent="0.3">
      <c r="B69" s="2"/>
      <c r="D69" s="2"/>
    </row>
    <row r="70" spans="2:4" x14ac:dyDescent="0.3">
      <c r="B70" s="2"/>
      <c r="D70" s="2"/>
    </row>
    <row r="71" spans="2:4" x14ac:dyDescent="0.3">
      <c r="B71" s="2"/>
      <c r="D71" s="2"/>
    </row>
    <row r="72" spans="2:4" x14ac:dyDescent="0.3">
      <c r="B72" s="2"/>
      <c r="D72" s="2"/>
    </row>
    <row r="73" spans="2:4" x14ac:dyDescent="0.3">
      <c r="B73" s="2"/>
      <c r="D73" s="2"/>
    </row>
    <row r="74" spans="2:4" x14ac:dyDescent="0.3">
      <c r="B74" s="2"/>
      <c r="D74" s="2"/>
    </row>
    <row r="75" spans="2:4" x14ac:dyDescent="0.3">
      <c r="B75" s="2"/>
      <c r="D75" s="2"/>
    </row>
    <row r="76" spans="2:4" x14ac:dyDescent="0.3">
      <c r="B76" s="2"/>
      <c r="D76" s="2"/>
    </row>
    <row r="77" spans="2:4" x14ac:dyDescent="0.3">
      <c r="B77" s="2"/>
      <c r="D77" s="2"/>
    </row>
    <row r="78" spans="2:4" x14ac:dyDescent="0.3">
      <c r="B78" s="2"/>
      <c r="D78" s="2"/>
    </row>
    <row r="79" spans="2:4" x14ac:dyDescent="0.3">
      <c r="B79" s="2"/>
      <c r="D79" s="2"/>
    </row>
    <row r="80" spans="2:4" x14ac:dyDescent="0.3">
      <c r="B80" s="2"/>
      <c r="D80" s="2"/>
    </row>
    <row r="81" spans="2:4" x14ac:dyDescent="0.3">
      <c r="B81" s="2"/>
      <c r="D81" s="2"/>
    </row>
    <row r="82" spans="2:4" x14ac:dyDescent="0.3">
      <c r="B82" s="2"/>
      <c r="D82" s="2"/>
    </row>
    <row r="83" spans="2:4" x14ac:dyDescent="0.3">
      <c r="B83" s="2"/>
      <c r="D83" s="2"/>
    </row>
    <row r="84" spans="2:4" x14ac:dyDescent="0.3">
      <c r="B84" s="2"/>
      <c r="D84" s="2"/>
    </row>
    <row r="85" spans="2:4" x14ac:dyDescent="0.3">
      <c r="B85" s="2"/>
      <c r="D85" s="2"/>
    </row>
    <row r="86" spans="2:4" x14ac:dyDescent="0.3">
      <c r="B86" s="2"/>
      <c r="D86" s="2"/>
    </row>
    <row r="87" spans="2:4" x14ac:dyDescent="0.3">
      <c r="B87" s="2"/>
      <c r="D87" s="2"/>
    </row>
    <row r="88" spans="2:4" x14ac:dyDescent="0.3">
      <c r="B88" s="2"/>
      <c r="D88" s="2"/>
    </row>
    <row r="89" spans="2:4" x14ac:dyDescent="0.3">
      <c r="B89" s="2"/>
      <c r="D89" s="2"/>
    </row>
    <row r="90" spans="2:4" x14ac:dyDescent="0.3">
      <c r="B90" s="2"/>
      <c r="D90" s="2"/>
    </row>
    <row r="91" spans="2:4" x14ac:dyDescent="0.3">
      <c r="B91" s="2"/>
      <c r="D91" s="2"/>
    </row>
    <row r="92" spans="2:4" x14ac:dyDescent="0.3">
      <c r="B92" s="2"/>
      <c r="D92" s="2"/>
    </row>
    <row r="93" spans="2:4" x14ac:dyDescent="0.3">
      <c r="B93" s="2"/>
      <c r="D93" s="2"/>
    </row>
    <row r="94" spans="2:4" x14ac:dyDescent="0.3">
      <c r="B94" s="2"/>
      <c r="D94" s="2"/>
    </row>
    <row r="95" spans="2:4" x14ac:dyDescent="0.3">
      <c r="B95" s="2"/>
      <c r="D95" s="2"/>
    </row>
    <row r="96" spans="2:4" x14ac:dyDescent="0.3">
      <c r="B96" s="2"/>
      <c r="D96" s="2"/>
    </row>
    <row r="97" spans="2:4" x14ac:dyDescent="0.3">
      <c r="B97" s="2"/>
      <c r="D97" s="2"/>
    </row>
    <row r="98" spans="2:4" x14ac:dyDescent="0.3">
      <c r="B98" s="2"/>
      <c r="D98" s="2"/>
    </row>
    <row r="99" spans="2:4" x14ac:dyDescent="0.3">
      <c r="B99" s="2"/>
      <c r="D99" s="2"/>
    </row>
    <row r="100" spans="2:4" x14ac:dyDescent="0.3">
      <c r="B100" s="2"/>
      <c r="D100" s="2"/>
    </row>
    <row r="101" spans="2:4" x14ac:dyDescent="0.3">
      <c r="B101" s="2"/>
      <c r="D101" s="2"/>
    </row>
    <row r="102" spans="2:4" x14ac:dyDescent="0.3">
      <c r="B102" s="2"/>
      <c r="D102" s="2"/>
    </row>
    <row r="103" spans="2:4" x14ac:dyDescent="0.3">
      <c r="B103" s="2"/>
      <c r="D103" s="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7"/>
  <sheetViews>
    <sheetView topLeftCell="BY1" zoomScale="70" zoomScaleNormal="70" workbookViewId="0">
      <pane ySplit="1" topLeftCell="A39" activePane="bottomLeft" state="frozen"/>
      <selection pane="bottomLeft" activeCell="A2" sqref="A2"/>
    </sheetView>
  </sheetViews>
  <sheetFormatPr defaultRowHeight="14.4" x14ac:dyDescent="0.3"/>
  <cols>
    <col min="1" max="1" width="38.21875" customWidth="1"/>
    <col min="2" max="87" width="25.77734375" customWidth="1"/>
  </cols>
  <sheetData>
    <row r="1" spans="1:87" x14ac:dyDescent="0.3">
      <c r="A1" t="s">
        <v>393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 x14ac:dyDescent="0.3">
      <c r="A2" t="s">
        <v>0</v>
      </c>
      <c r="B2" s="1">
        <v>231</v>
      </c>
      <c r="C2" s="1">
        <v>144</v>
      </c>
      <c r="D2" s="1">
        <v>31</v>
      </c>
      <c r="E2" s="1">
        <v>224</v>
      </c>
      <c r="F2" s="1">
        <v>221</v>
      </c>
      <c r="G2" s="1">
        <v>62</v>
      </c>
      <c r="H2" s="1">
        <v>113</v>
      </c>
      <c r="I2" s="1">
        <v>92</v>
      </c>
      <c r="J2" s="1">
        <v>215</v>
      </c>
      <c r="K2" s="1">
        <v>165</v>
      </c>
      <c r="L2" s="1">
        <v>24</v>
      </c>
      <c r="M2" s="1">
        <v>92</v>
      </c>
      <c r="N2" s="1">
        <v>130</v>
      </c>
      <c r="O2" s="1">
        <v>65</v>
      </c>
      <c r="P2" s="1">
        <v>196</v>
      </c>
      <c r="Q2" s="1">
        <v>58</v>
      </c>
      <c r="R2" s="1">
        <v>144</v>
      </c>
      <c r="S2" s="1">
        <v>66</v>
      </c>
      <c r="T2" s="1">
        <v>91</v>
      </c>
      <c r="U2" s="1">
        <v>30</v>
      </c>
      <c r="V2" s="1">
        <v>88</v>
      </c>
      <c r="W2" s="1">
        <v>83</v>
      </c>
      <c r="X2" s="1">
        <v>99</v>
      </c>
      <c r="Y2" s="1">
        <v>7</v>
      </c>
      <c r="Z2" s="1">
        <v>103</v>
      </c>
      <c r="AA2" s="1">
        <v>103</v>
      </c>
      <c r="AB2" s="1">
        <v>42</v>
      </c>
      <c r="AC2" s="1">
        <v>36</v>
      </c>
      <c r="AD2" s="1">
        <v>20</v>
      </c>
      <c r="AE2" s="1">
        <v>23</v>
      </c>
      <c r="AF2" s="1">
        <v>19</v>
      </c>
      <c r="AG2" s="1">
        <v>10</v>
      </c>
      <c r="AH2" s="1">
        <v>47</v>
      </c>
      <c r="AI2" s="1">
        <v>28</v>
      </c>
      <c r="AJ2" s="1">
        <v>4</v>
      </c>
      <c r="AK2" s="1">
        <v>29</v>
      </c>
      <c r="AL2" s="1">
        <v>1</v>
      </c>
      <c r="AM2" s="1">
        <v>34</v>
      </c>
      <c r="AN2" s="1">
        <v>15</v>
      </c>
      <c r="AO2" s="1">
        <v>26</v>
      </c>
      <c r="AP2" s="1">
        <v>14</v>
      </c>
      <c r="AQ2" s="1">
        <v>2</v>
      </c>
      <c r="AR2" s="1">
        <v>17</v>
      </c>
      <c r="AS2" s="1">
        <v>5</v>
      </c>
      <c r="AT2" s="1">
        <v>30</v>
      </c>
      <c r="AU2" s="1">
        <v>3</v>
      </c>
      <c r="AV2" s="1">
        <v>5</v>
      </c>
      <c r="AW2" s="1">
        <v>4</v>
      </c>
      <c r="AX2" s="1">
        <v>1</v>
      </c>
      <c r="AY2" s="1">
        <v>15</v>
      </c>
      <c r="AZ2" s="1">
        <v>22</v>
      </c>
      <c r="BA2" s="1">
        <v>1</v>
      </c>
      <c r="BB2" s="1">
        <v>11</v>
      </c>
      <c r="BC2" s="1">
        <v>5</v>
      </c>
      <c r="BD2" s="1">
        <v>3</v>
      </c>
      <c r="BE2" s="1">
        <v>3</v>
      </c>
      <c r="BF2" s="1">
        <v>0</v>
      </c>
      <c r="BG2" s="1">
        <v>0</v>
      </c>
      <c r="BH2" s="1">
        <v>6</v>
      </c>
      <c r="BI2" s="1">
        <v>0</v>
      </c>
      <c r="BJ2" s="1">
        <v>0</v>
      </c>
      <c r="BK2" s="1">
        <v>3</v>
      </c>
      <c r="BL2" s="1">
        <v>1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</row>
    <row r="3" spans="1:87" x14ac:dyDescent="0.3">
      <c r="A3" t="s">
        <v>1</v>
      </c>
      <c r="B3" s="1">
        <v>144</v>
      </c>
      <c r="C3" s="1">
        <v>170</v>
      </c>
      <c r="D3" s="1">
        <v>23</v>
      </c>
      <c r="E3" s="1">
        <v>163</v>
      </c>
      <c r="F3" s="1">
        <v>158</v>
      </c>
      <c r="G3" s="1">
        <v>70</v>
      </c>
      <c r="H3" s="1">
        <v>113</v>
      </c>
      <c r="I3" s="1">
        <v>80</v>
      </c>
      <c r="J3" s="1">
        <v>155</v>
      </c>
      <c r="K3" s="1">
        <v>118</v>
      </c>
      <c r="L3" s="1">
        <v>24</v>
      </c>
      <c r="M3" s="1">
        <v>68</v>
      </c>
      <c r="N3" s="1">
        <v>109</v>
      </c>
      <c r="O3" s="1">
        <v>43</v>
      </c>
      <c r="P3" s="1">
        <v>142</v>
      </c>
      <c r="Q3" s="1">
        <v>29</v>
      </c>
      <c r="R3" s="1">
        <v>94</v>
      </c>
      <c r="S3" s="1">
        <v>49</v>
      </c>
      <c r="T3" s="1">
        <v>57</v>
      </c>
      <c r="U3" s="1">
        <v>21</v>
      </c>
      <c r="V3" s="1">
        <v>57</v>
      </c>
      <c r="W3" s="1">
        <v>53</v>
      </c>
      <c r="X3" s="1">
        <v>71</v>
      </c>
      <c r="Y3" s="1">
        <v>2</v>
      </c>
      <c r="Z3" s="1">
        <v>57</v>
      </c>
      <c r="AA3" s="1">
        <v>77</v>
      </c>
      <c r="AB3" s="1">
        <v>29</v>
      </c>
      <c r="AC3" s="1">
        <v>31</v>
      </c>
      <c r="AD3" s="1">
        <v>9</v>
      </c>
      <c r="AE3" s="1">
        <v>13</v>
      </c>
      <c r="AF3" s="1">
        <v>12</v>
      </c>
      <c r="AG3" s="1">
        <v>5</v>
      </c>
      <c r="AH3" s="1">
        <v>24</v>
      </c>
      <c r="AI3" s="1">
        <v>16</v>
      </c>
      <c r="AJ3" s="1">
        <v>3</v>
      </c>
      <c r="AK3" s="1">
        <v>21</v>
      </c>
      <c r="AL3" s="1">
        <v>0</v>
      </c>
      <c r="AM3" s="1">
        <v>25</v>
      </c>
      <c r="AN3" s="1">
        <v>10</v>
      </c>
      <c r="AO3" s="1">
        <v>24</v>
      </c>
      <c r="AP3" s="1">
        <v>6</v>
      </c>
      <c r="AQ3" s="1">
        <v>1</v>
      </c>
      <c r="AR3" s="1">
        <v>8</v>
      </c>
      <c r="AS3" s="1">
        <v>3</v>
      </c>
      <c r="AT3" s="1">
        <v>17</v>
      </c>
      <c r="AU3" s="1">
        <v>1</v>
      </c>
      <c r="AV3" s="1">
        <v>3</v>
      </c>
      <c r="AW3" s="1">
        <v>2</v>
      </c>
      <c r="AX3" s="1">
        <v>1</v>
      </c>
      <c r="AY3" s="1">
        <v>11</v>
      </c>
      <c r="AZ3" s="1">
        <v>13</v>
      </c>
      <c r="BA3" s="1">
        <v>0</v>
      </c>
      <c r="BB3" s="1">
        <v>11</v>
      </c>
      <c r="BC3" s="1">
        <v>2</v>
      </c>
      <c r="BD3" s="1">
        <v>2</v>
      </c>
      <c r="BE3" s="1">
        <v>2</v>
      </c>
      <c r="BF3" s="1">
        <v>0</v>
      </c>
      <c r="BG3" s="1">
        <v>0</v>
      </c>
      <c r="BH3" s="1">
        <v>2</v>
      </c>
      <c r="BI3" s="1">
        <v>0</v>
      </c>
      <c r="BJ3" s="1">
        <v>0</v>
      </c>
      <c r="BK3" s="1">
        <v>3</v>
      </c>
      <c r="BL3" s="1">
        <v>1</v>
      </c>
      <c r="BM3" s="1">
        <v>0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</row>
    <row r="4" spans="1:87" x14ac:dyDescent="0.3">
      <c r="A4" t="s">
        <v>2</v>
      </c>
      <c r="B4" s="1">
        <v>31</v>
      </c>
      <c r="C4" s="1">
        <v>23</v>
      </c>
      <c r="D4" s="1">
        <v>37</v>
      </c>
      <c r="E4" s="1">
        <v>37</v>
      </c>
      <c r="F4" s="1">
        <v>36</v>
      </c>
      <c r="G4" s="1">
        <v>8</v>
      </c>
      <c r="H4" s="1">
        <v>19</v>
      </c>
      <c r="I4" s="1">
        <v>14</v>
      </c>
      <c r="J4" s="1">
        <v>36</v>
      </c>
      <c r="K4" s="1">
        <v>23</v>
      </c>
      <c r="L4" s="1">
        <v>2</v>
      </c>
      <c r="M4" s="1">
        <v>8</v>
      </c>
      <c r="N4" s="1">
        <v>21</v>
      </c>
      <c r="O4" s="1">
        <v>11</v>
      </c>
      <c r="P4" s="1">
        <v>30</v>
      </c>
      <c r="Q4" s="1">
        <v>7</v>
      </c>
      <c r="R4" s="1">
        <v>19</v>
      </c>
      <c r="S4" s="1">
        <v>8</v>
      </c>
      <c r="T4" s="1">
        <v>8</v>
      </c>
      <c r="U4" s="1">
        <v>5</v>
      </c>
      <c r="V4" s="1">
        <v>12</v>
      </c>
      <c r="W4" s="1">
        <v>12</v>
      </c>
      <c r="X4" s="1">
        <v>14</v>
      </c>
      <c r="Y4" s="1">
        <v>1</v>
      </c>
      <c r="Z4" s="1">
        <v>14</v>
      </c>
      <c r="AA4" s="1">
        <v>36</v>
      </c>
      <c r="AB4" s="1">
        <v>11</v>
      </c>
      <c r="AC4" s="1">
        <v>8</v>
      </c>
      <c r="AD4" s="1">
        <v>4</v>
      </c>
      <c r="AE4" s="1">
        <v>0</v>
      </c>
      <c r="AF4" s="1">
        <v>4</v>
      </c>
      <c r="AG4" s="1">
        <v>5</v>
      </c>
      <c r="AH4" s="1">
        <v>6</v>
      </c>
      <c r="AI4" s="1">
        <v>1</v>
      </c>
      <c r="AJ4" s="1">
        <v>2</v>
      </c>
      <c r="AK4" s="1">
        <v>5</v>
      </c>
      <c r="AL4" s="1">
        <v>0</v>
      </c>
      <c r="AM4" s="1">
        <v>2</v>
      </c>
      <c r="AN4" s="1">
        <v>8</v>
      </c>
      <c r="AO4" s="1">
        <v>1</v>
      </c>
      <c r="AP4" s="1">
        <v>1</v>
      </c>
      <c r="AQ4" s="1">
        <v>0</v>
      </c>
      <c r="AR4" s="1">
        <v>1</v>
      </c>
      <c r="AS4" s="1">
        <v>0</v>
      </c>
      <c r="AT4" s="1">
        <v>2</v>
      </c>
      <c r="AU4" s="1">
        <v>3</v>
      </c>
      <c r="AV4" s="1">
        <v>1</v>
      </c>
      <c r="AW4" s="1">
        <v>0</v>
      </c>
      <c r="AX4" s="1">
        <v>0</v>
      </c>
      <c r="AY4" s="1">
        <v>1</v>
      </c>
      <c r="AZ4" s="1">
        <v>2</v>
      </c>
      <c r="BA4" s="1">
        <v>0</v>
      </c>
      <c r="BB4" s="1">
        <v>3</v>
      </c>
      <c r="BC4" s="1">
        <v>2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1</v>
      </c>
      <c r="BJ4" s="1">
        <v>1</v>
      </c>
      <c r="BK4" s="1">
        <v>2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</row>
    <row r="5" spans="1:87" x14ac:dyDescent="0.3">
      <c r="A5" t="s">
        <v>3</v>
      </c>
      <c r="B5" s="1">
        <v>224</v>
      </c>
      <c r="C5" s="1">
        <v>163</v>
      </c>
      <c r="D5" s="1">
        <v>37</v>
      </c>
      <c r="E5" s="1">
        <v>272</v>
      </c>
      <c r="F5" s="1">
        <v>257</v>
      </c>
      <c r="G5" s="1">
        <v>69</v>
      </c>
      <c r="H5" s="1">
        <v>133</v>
      </c>
      <c r="I5" s="1">
        <v>118</v>
      </c>
      <c r="J5" s="1">
        <v>246</v>
      </c>
      <c r="K5" s="1">
        <v>199</v>
      </c>
      <c r="L5" s="1">
        <v>27</v>
      </c>
      <c r="M5" s="1">
        <v>108</v>
      </c>
      <c r="N5" s="1">
        <v>145</v>
      </c>
      <c r="O5" s="1">
        <v>68</v>
      </c>
      <c r="P5" s="1">
        <v>232</v>
      </c>
      <c r="Q5" s="1">
        <v>70</v>
      </c>
      <c r="R5" s="1">
        <v>176</v>
      </c>
      <c r="S5" s="1">
        <v>74</v>
      </c>
      <c r="T5" s="1">
        <v>108</v>
      </c>
      <c r="U5" s="1">
        <v>38</v>
      </c>
      <c r="V5" s="1">
        <v>98</v>
      </c>
      <c r="W5" s="1">
        <v>80</v>
      </c>
      <c r="X5" s="1">
        <v>131</v>
      </c>
      <c r="Y5" s="1">
        <v>7</v>
      </c>
      <c r="Z5" s="1">
        <v>120</v>
      </c>
      <c r="AA5" s="1">
        <v>120</v>
      </c>
      <c r="AB5" s="1">
        <v>43</v>
      </c>
      <c r="AC5" s="1">
        <v>46</v>
      </c>
      <c r="AD5" s="1">
        <v>21</v>
      </c>
      <c r="AE5" s="1">
        <v>24</v>
      </c>
      <c r="AF5" s="1">
        <v>22</v>
      </c>
      <c r="AG5" s="1">
        <v>10</v>
      </c>
      <c r="AH5" s="1">
        <v>56</v>
      </c>
      <c r="AI5" s="1">
        <v>34</v>
      </c>
      <c r="AJ5" s="1">
        <v>9</v>
      </c>
      <c r="AK5" s="1">
        <v>33</v>
      </c>
      <c r="AL5" s="1">
        <v>1</v>
      </c>
      <c r="AM5" s="1">
        <v>38</v>
      </c>
      <c r="AN5" s="1">
        <v>15</v>
      </c>
      <c r="AO5" s="1">
        <v>28</v>
      </c>
      <c r="AP5" s="1">
        <v>16</v>
      </c>
      <c r="AQ5" s="1">
        <v>2</v>
      </c>
      <c r="AR5" s="1">
        <v>18</v>
      </c>
      <c r="AS5" s="1">
        <v>5</v>
      </c>
      <c r="AT5" s="1">
        <v>36</v>
      </c>
      <c r="AU5" s="1">
        <v>5</v>
      </c>
      <c r="AV5" s="1">
        <v>6</v>
      </c>
      <c r="AW5" s="1">
        <v>4</v>
      </c>
      <c r="AX5" s="1">
        <v>1</v>
      </c>
      <c r="AY5" s="1">
        <v>14</v>
      </c>
      <c r="AZ5" s="1">
        <v>23</v>
      </c>
      <c r="BA5" s="1">
        <v>1</v>
      </c>
      <c r="BB5" s="1">
        <v>16</v>
      </c>
      <c r="BC5" s="1">
        <v>5</v>
      </c>
      <c r="BD5" s="1">
        <v>3</v>
      </c>
      <c r="BE5" s="1">
        <v>3</v>
      </c>
      <c r="BF5" s="1">
        <v>2</v>
      </c>
      <c r="BG5" s="1">
        <v>3</v>
      </c>
      <c r="BH5" s="1">
        <v>10</v>
      </c>
      <c r="BI5" s="1">
        <v>1</v>
      </c>
      <c r="BJ5" s="1">
        <v>1</v>
      </c>
      <c r="BK5" s="1">
        <v>4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</row>
    <row r="6" spans="1:87" x14ac:dyDescent="0.3">
      <c r="A6" t="s">
        <v>4</v>
      </c>
      <c r="B6" s="1">
        <v>221</v>
      </c>
      <c r="C6" s="1">
        <v>158</v>
      </c>
      <c r="D6" s="1">
        <v>36</v>
      </c>
      <c r="E6" s="1">
        <v>257</v>
      </c>
      <c r="F6" s="1">
        <v>262</v>
      </c>
      <c r="G6" s="1">
        <v>66</v>
      </c>
      <c r="H6" s="1">
        <v>128</v>
      </c>
      <c r="I6" s="1">
        <v>109</v>
      </c>
      <c r="J6" s="1">
        <v>239</v>
      </c>
      <c r="K6" s="1">
        <v>189</v>
      </c>
      <c r="L6" s="1">
        <v>28</v>
      </c>
      <c r="M6" s="1">
        <v>109</v>
      </c>
      <c r="N6" s="1">
        <v>142</v>
      </c>
      <c r="O6" s="1">
        <v>69</v>
      </c>
      <c r="P6" s="1">
        <v>224</v>
      </c>
      <c r="Q6" s="1">
        <v>70</v>
      </c>
      <c r="R6" s="1">
        <v>169</v>
      </c>
      <c r="S6" s="1">
        <v>71</v>
      </c>
      <c r="T6" s="1">
        <v>100</v>
      </c>
      <c r="U6" s="1">
        <v>30</v>
      </c>
      <c r="V6" s="1">
        <v>94</v>
      </c>
      <c r="W6" s="1">
        <v>78</v>
      </c>
      <c r="X6" s="1">
        <v>124</v>
      </c>
      <c r="Y6" s="1">
        <v>7</v>
      </c>
      <c r="Z6" s="1">
        <v>114</v>
      </c>
      <c r="AA6" s="1">
        <v>113</v>
      </c>
      <c r="AB6" s="1">
        <v>41</v>
      </c>
      <c r="AC6" s="1">
        <v>44</v>
      </c>
      <c r="AD6" s="1">
        <v>22</v>
      </c>
      <c r="AE6" s="1">
        <v>25</v>
      </c>
      <c r="AF6" s="1">
        <v>23</v>
      </c>
      <c r="AG6" s="1">
        <v>10</v>
      </c>
      <c r="AH6" s="1">
        <v>55</v>
      </c>
      <c r="AI6" s="1">
        <v>34</v>
      </c>
      <c r="AJ6" s="1">
        <v>9</v>
      </c>
      <c r="AK6" s="1">
        <v>32</v>
      </c>
      <c r="AL6" s="1">
        <v>1</v>
      </c>
      <c r="AM6" s="1">
        <v>35</v>
      </c>
      <c r="AN6" s="1">
        <v>15</v>
      </c>
      <c r="AO6" s="1">
        <v>27</v>
      </c>
      <c r="AP6" s="1">
        <v>16</v>
      </c>
      <c r="AQ6" s="1">
        <v>2</v>
      </c>
      <c r="AR6" s="1">
        <v>17</v>
      </c>
      <c r="AS6" s="1">
        <v>5</v>
      </c>
      <c r="AT6" s="1">
        <v>33</v>
      </c>
      <c r="AU6" s="1">
        <v>4</v>
      </c>
      <c r="AV6" s="1">
        <v>6</v>
      </c>
      <c r="AW6" s="1">
        <v>3</v>
      </c>
      <c r="AX6" s="1">
        <v>1</v>
      </c>
      <c r="AY6" s="1">
        <v>16</v>
      </c>
      <c r="AZ6" s="1">
        <v>23</v>
      </c>
      <c r="BA6" s="1">
        <v>1</v>
      </c>
      <c r="BB6" s="1">
        <v>14</v>
      </c>
      <c r="BC6" s="1">
        <v>5</v>
      </c>
      <c r="BD6" s="1">
        <v>3</v>
      </c>
      <c r="BE6" s="1">
        <v>3</v>
      </c>
      <c r="BF6" s="1">
        <v>2</v>
      </c>
      <c r="BG6" s="1">
        <v>3</v>
      </c>
      <c r="BH6" s="1">
        <v>8</v>
      </c>
      <c r="BI6" s="1">
        <v>0</v>
      </c>
      <c r="BJ6" s="1">
        <v>0</v>
      </c>
      <c r="BK6" s="1">
        <v>5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</row>
    <row r="7" spans="1:87" x14ac:dyDescent="0.3">
      <c r="A7" t="s">
        <v>5</v>
      </c>
      <c r="B7" s="1">
        <v>62</v>
      </c>
      <c r="C7" s="1">
        <v>70</v>
      </c>
      <c r="D7" s="1">
        <v>8</v>
      </c>
      <c r="E7" s="1">
        <v>69</v>
      </c>
      <c r="F7" s="1">
        <v>66</v>
      </c>
      <c r="G7" s="1">
        <v>71</v>
      </c>
      <c r="H7" s="1">
        <v>52</v>
      </c>
      <c r="I7" s="1">
        <v>33</v>
      </c>
      <c r="J7" s="1">
        <v>66</v>
      </c>
      <c r="K7" s="1">
        <v>41</v>
      </c>
      <c r="L7" s="1">
        <v>16</v>
      </c>
      <c r="M7" s="1">
        <v>34</v>
      </c>
      <c r="N7" s="1">
        <v>47</v>
      </c>
      <c r="O7" s="1">
        <v>23</v>
      </c>
      <c r="P7" s="1">
        <v>63</v>
      </c>
      <c r="Q7" s="1">
        <v>16</v>
      </c>
      <c r="R7" s="1">
        <v>37</v>
      </c>
      <c r="S7" s="1">
        <v>24</v>
      </c>
      <c r="T7" s="1">
        <v>22</v>
      </c>
      <c r="U7" s="1">
        <v>10</v>
      </c>
      <c r="V7" s="1">
        <v>25</v>
      </c>
      <c r="W7" s="1">
        <v>16</v>
      </c>
      <c r="X7" s="1">
        <v>22</v>
      </c>
      <c r="Y7" s="1">
        <v>0</v>
      </c>
      <c r="Z7" s="1">
        <v>26</v>
      </c>
      <c r="AA7" s="1">
        <v>31</v>
      </c>
      <c r="AB7" s="1">
        <v>12</v>
      </c>
      <c r="AC7" s="1">
        <v>12</v>
      </c>
      <c r="AD7" s="1">
        <v>3</v>
      </c>
      <c r="AE7" s="1">
        <v>9</v>
      </c>
      <c r="AF7" s="1">
        <v>2</v>
      </c>
      <c r="AG7" s="1">
        <v>0</v>
      </c>
      <c r="AH7" s="1">
        <v>13</v>
      </c>
      <c r="AI7" s="1">
        <v>7</v>
      </c>
      <c r="AJ7" s="1">
        <v>1</v>
      </c>
      <c r="AK7" s="1">
        <v>11</v>
      </c>
      <c r="AL7" s="1">
        <v>0</v>
      </c>
      <c r="AM7" s="1">
        <v>11</v>
      </c>
      <c r="AN7" s="1">
        <v>3</v>
      </c>
      <c r="AO7" s="1">
        <v>13</v>
      </c>
      <c r="AP7" s="1">
        <v>2</v>
      </c>
      <c r="AQ7" s="1">
        <v>0</v>
      </c>
      <c r="AR7" s="1">
        <v>7</v>
      </c>
      <c r="AS7" s="1">
        <v>0</v>
      </c>
      <c r="AT7" s="1">
        <v>9</v>
      </c>
      <c r="AU7" s="1">
        <v>0</v>
      </c>
      <c r="AV7" s="1">
        <v>0</v>
      </c>
      <c r="AW7" s="1">
        <v>0</v>
      </c>
      <c r="AX7" s="1">
        <v>0</v>
      </c>
      <c r="AY7" s="1">
        <v>8</v>
      </c>
      <c r="AZ7" s="1">
        <v>4</v>
      </c>
      <c r="BA7" s="1">
        <v>1</v>
      </c>
      <c r="BB7" s="1">
        <v>2</v>
      </c>
      <c r="BC7" s="1">
        <v>1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</row>
    <row r="8" spans="1:87" x14ac:dyDescent="0.3">
      <c r="A8" t="s">
        <v>6</v>
      </c>
      <c r="B8" s="1">
        <v>113</v>
      </c>
      <c r="C8" s="1">
        <v>113</v>
      </c>
      <c r="D8" s="1">
        <v>19</v>
      </c>
      <c r="E8" s="1">
        <v>133</v>
      </c>
      <c r="F8" s="1">
        <v>128</v>
      </c>
      <c r="G8" s="1">
        <v>52</v>
      </c>
      <c r="H8" s="1">
        <v>138</v>
      </c>
      <c r="I8" s="1">
        <v>64</v>
      </c>
      <c r="J8" s="1">
        <v>129</v>
      </c>
      <c r="K8" s="1">
        <v>91</v>
      </c>
      <c r="L8" s="1">
        <v>28</v>
      </c>
      <c r="M8" s="1">
        <v>50</v>
      </c>
      <c r="N8" s="1">
        <v>95</v>
      </c>
      <c r="O8" s="1">
        <v>37</v>
      </c>
      <c r="P8" s="1">
        <v>115</v>
      </c>
      <c r="Q8" s="1">
        <v>16</v>
      </c>
      <c r="R8" s="1">
        <v>64</v>
      </c>
      <c r="S8" s="1">
        <v>36</v>
      </c>
      <c r="T8" s="1">
        <v>44</v>
      </c>
      <c r="U8" s="1">
        <v>11</v>
      </c>
      <c r="V8" s="1">
        <v>33</v>
      </c>
      <c r="W8" s="1">
        <v>42</v>
      </c>
      <c r="X8" s="1">
        <v>52</v>
      </c>
      <c r="Y8" s="1">
        <v>0</v>
      </c>
      <c r="Z8" s="1">
        <v>44</v>
      </c>
      <c r="AA8" s="1">
        <v>65</v>
      </c>
      <c r="AB8" s="1">
        <v>33</v>
      </c>
      <c r="AC8" s="1">
        <v>28</v>
      </c>
      <c r="AD8" s="1">
        <v>10</v>
      </c>
      <c r="AE8" s="1">
        <v>5</v>
      </c>
      <c r="AF8" s="1">
        <v>12</v>
      </c>
      <c r="AG8" s="1">
        <v>2</v>
      </c>
      <c r="AH8" s="1">
        <v>12</v>
      </c>
      <c r="AI8" s="1">
        <v>16</v>
      </c>
      <c r="AJ8" s="1">
        <v>2</v>
      </c>
      <c r="AK8" s="1">
        <v>10</v>
      </c>
      <c r="AL8" s="1">
        <v>0</v>
      </c>
      <c r="AM8" s="1">
        <v>21</v>
      </c>
      <c r="AN8" s="1">
        <v>12</v>
      </c>
      <c r="AO8" s="1">
        <v>24</v>
      </c>
      <c r="AP8" s="1">
        <v>3</v>
      </c>
      <c r="AQ8" s="1">
        <v>0</v>
      </c>
      <c r="AR8" s="1">
        <v>10</v>
      </c>
      <c r="AS8" s="1">
        <v>2</v>
      </c>
      <c r="AT8" s="1">
        <v>13</v>
      </c>
      <c r="AU8" s="1">
        <v>0</v>
      </c>
      <c r="AV8" s="1">
        <v>2</v>
      </c>
      <c r="AW8" s="1">
        <v>2</v>
      </c>
      <c r="AX8" s="1">
        <v>1</v>
      </c>
      <c r="AY8" s="1">
        <v>7</v>
      </c>
      <c r="AZ8" s="1">
        <v>9</v>
      </c>
      <c r="BA8" s="1">
        <v>1</v>
      </c>
      <c r="BB8" s="1">
        <v>8</v>
      </c>
      <c r="BC8" s="1">
        <v>3</v>
      </c>
      <c r="BD8" s="1">
        <v>2</v>
      </c>
      <c r="BE8" s="1">
        <v>2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</row>
    <row r="9" spans="1:87" x14ac:dyDescent="0.3">
      <c r="A9" t="s">
        <v>7</v>
      </c>
      <c r="B9" s="1">
        <v>92</v>
      </c>
      <c r="C9" s="1">
        <v>80</v>
      </c>
      <c r="D9" s="1">
        <v>14</v>
      </c>
      <c r="E9" s="1">
        <v>118</v>
      </c>
      <c r="F9" s="1">
        <v>109</v>
      </c>
      <c r="G9" s="1">
        <v>33</v>
      </c>
      <c r="H9" s="1">
        <v>64</v>
      </c>
      <c r="I9" s="1">
        <v>120</v>
      </c>
      <c r="J9" s="1">
        <v>105</v>
      </c>
      <c r="K9" s="1">
        <v>89</v>
      </c>
      <c r="L9" s="1">
        <v>17</v>
      </c>
      <c r="M9" s="1">
        <v>29</v>
      </c>
      <c r="N9" s="1">
        <v>67</v>
      </c>
      <c r="O9" s="1">
        <v>29</v>
      </c>
      <c r="P9" s="1">
        <v>93</v>
      </c>
      <c r="Q9" s="1">
        <v>16</v>
      </c>
      <c r="R9" s="1">
        <v>78</v>
      </c>
      <c r="S9" s="1">
        <v>40</v>
      </c>
      <c r="T9" s="1">
        <v>55</v>
      </c>
      <c r="U9" s="1">
        <v>16</v>
      </c>
      <c r="V9" s="1">
        <v>49</v>
      </c>
      <c r="W9" s="1">
        <v>30</v>
      </c>
      <c r="X9" s="1">
        <v>57</v>
      </c>
      <c r="Y9" s="1">
        <v>1</v>
      </c>
      <c r="Z9" s="1">
        <v>48</v>
      </c>
      <c r="AA9" s="1">
        <v>48</v>
      </c>
      <c r="AB9" s="1">
        <v>20</v>
      </c>
      <c r="AC9" s="1">
        <v>22</v>
      </c>
      <c r="AD9" s="1">
        <v>5</v>
      </c>
      <c r="AE9" s="1">
        <v>3</v>
      </c>
      <c r="AF9" s="1">
        <v>4</v>
      </c>
      <c r="AG9" s="1">
        <v>7</v>
      </c>
      <c r="AH9" s="1">
        <v>20</v>
      </c>
      <c r="AI9" s="1">
        <v>11</v>
      </c>
      <c r="AJ9" s="1">
        <v>5</v>
      </c>
      <c r="AK9" s="1">
        <v>17</v>
      </c>
      <c r="AL9" s="1">
        <v>1</v>
      </c>
      <c r="AM9" s="1">
        <v>36</v>
      </c>
      <c r="AN9" s="1">
        <v>4</v>
      </c>
      <c r="AO9" s="1">
        <v>19</v>
      </c>
      <c r="AP9" s="1">
        <v>6</v>
      </c>
      <c r="AQ9" s="1">
        <v>2</v>
      </c>
      <c r="AR9" s="1">
        <v>7</v>
      </c>
      <c r="AS9" s="1">
        <v>4</v>
      </c>
      <c r="AT9" s="1">
        <v>20</v>
      </c>
      <c r="AU9" s="1">
        <v>2</v>
      </c>
      <c r="AV9" s="1">
        <v>2</v>
      </c>
      <c r="AW9" s="1">
        <v>2</v>
      </c>
      <c r="AX9" s="1">
        <v>1</v>
      </c>
      <c r="AY9" s="1">
        <v>3</v>
      </c>
      <c r="AZ9" s="1">
        <v>7</v>
      </c>
      <c r="BA9" s="1">
        <v>0</v>
      </c>
      <c r="BB9" s="1">
        <v>8</v>
      </c>
      <c r="BC9" s="1">
        <v>2</v>
      </c>
      <c r="BD9" s="1">
        <v>1</v>
      </c>
      <c r="BE9" s="1">
        <v>0</v>
      </c>
      <c r="BF9" s="1">
        <v>2</v>
      </c>
      <c r="BG9" s="1">
        <v>2</v>
      </c>
      <c r="BH9" s="1">
        <v>5</v>
      </c>
      <c r="BI9" s="1">
        <v>1</v>
      </c>
      <c r="BJ9" s="1">
        <v>1</v>
      </c>
      <c r="BK9" s="1">
        <v>3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</row>
    <row r="10" spans="1:87" x14ac:dyDescent="0.3">
      <c r="A10" t="s">
        <v>8</v>
      </c>
      <c r="B10" s="1">
        <v>215</v>
      </c>
      <c r="C10" s="1">
        <v>155</v>
      </c>
      <c r="D10" s="1">
        <v>36</v>
      </c>
      <c r="E10" s="1">
        <v>246</v>
      </c>
      <c r="F10" s="1">
        <v>239</v>
      </c>
      <c r="G10" s="1">
        <v>66</v>
      </c>
      <c r="H10" s="1">
        <v>129</v>
      </c>
      <c r="I10" s="1">
        <v>105</v>
      </c>
      <c r="J10" s="1">
        <v>251</v>
      </c>
      <c r="K10" s="1">
        <v>180</v>
      </c>
      <c r="L10" s="1">
        <v>27</v>
      </c>
      <c r="M10" s="1">
        <v>101</v>
      </c>
      <c r="N10" s="1">
        <v>138</v>
      </c>
      <c r="O10" s="1">
        <v>69</v>
      </c>
      <c r="P10" s="1">
        <v>213</v>
      </c>
      <c r="Q10" s="1">
        <v>61</v>
      </c>
      <c r="R10" s="1">
        <v>158</v>
      </c>
      <c r="S10" s="1">
        <v>70</v>
      </c>
      <c r="T10" s="1">
        <v>94</v>
      </c>
      <c r="U10" s="1">
        <v>29</v>
      </c>
      <c r="V10" s="1">
        <v>89</v>
      </c>
      <c r="W10" s="1">
        <v>76</v>
      </c>
      <c r="X10" s="1">
        <v>114</v>
      </c>
      <c r="Y10" s="1">
        <v>6</v>
      </c>
      <c r="Z10" s="1">
        <v>105</v>
      </c>
      <c r="AA10" s="1">
        <v>113</v>
      </c>
      <c r="AB10" s="1">
        <v>43</v>
      </c>
      <c r="AC10" s="1">
        <v>46</v>
      </c>
      <c r="AD10" s="1">
        <v>21</v>
      </c>
      <c r="AE10" s="1">
        <v>24</v>
      </c>
      <c r="AF10" s="1">
        <v>20</v>
      </c>
      <c r="AG10" s="1">
        <v>10</v>
      </c>
      <c r="AH10" s="1">
        <v>53</v>
      </c>
      <c r="AI10" s="1">
        <v>30</v>
      </c>
      <c r="AJ10" s="1">
        <v>6</v>
      </c>
      <c r="AK10" s="1">
        <v>29</v>
      </c>
      <c r="AL10" s="1">
        <v>1</v>
      </c>
      <c r="AM10" s="1">
        <v>35</v>
      </c>
      <c r="AN10" s="1">
        <v>15</v>
      </c>
      <c r="AO10" s="1">
        <v>28</v>
      </c>
      <c r="AP10" s="1">
        <v>14</v>
      </c>
      <c r="AQ10" s="1">
        <v>2</v>
      </c>
      <c r="AR10" s="1">
        <v>17</v>
      </c>
      <c r="AS10" s="1">
        <v>5</v>
      </c>
      <c r="AT10" s="1">
        <v>35</v>
      </c>
      <c r="AU10" s="1">
        <v>3</v>
      </c>
      <c r="AV10" s="1">
        <v>5</v>
      </c>
      <c r="AW10" s="1">
        <v>4</v>
      </c>
      <c r="AX10" s="1">
        <v>1</v>
      </c>
      <c r="AY10" s="1">
        <v>14</v>
      </c>
      <c r="AZ10" s="1">
        <v>20</v>
      </c>
      <c r="BA10" s="1">
        <v>1</v>
      </c>
      <c r="BB10" s="1">
        <v>14</v>
      </c>
      <c r="BC10" s="1">
        <v>5</v>
      </c>
      <c r="BD10" s="1">
        <v>3</v>
      </c>
      <c r="BE10" s="1">
        <v>3</v>
      </c>
      <c r="BF10" s="1">
        <v>0</v>
      </c>
      <c r="BG10" s="1">
        <v>1</v>
      </c>
      <c r="BH10" s="1">
        <v>5</v>
      </c>
      <c r="BI10" s="1">
        <v>1</v>
      </c>
      <c r="BJ10" s="1">
        <v>1</v>
      </c>
      <c r="BK10" s="1">
        <v>4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0</v>
      </c>
    </row>
    <row r="11" spans="1:87" x14ac:dyDescent="0.3">
      <c r="A11" t="s">
        <v>9</v>
      </c>
      <c r="B11" s="1">
        <v>165</v>
      </c>
      <c r="C11" s="1">
        <v>118</v>
      </c>
      <c r="D11" s="1">
        <v>23</v>
      </c>
      <c r="E11" s="1">
        <v>199</v>
      </c>
      <c r="F11" s="1">
        <v>189</v>
      </c>
      <c r="G11" s="1">
        <v>41</v>
      </c>
      <c r="H11" s="1">
        <v>91</v>
      </c>
      <c r="I11" s="1">
        <v>89</v>
      </c>
      <c r="J11" s="1">
        <v>180</v>
      </c>
      <c r="K11" s="1">
        <v>206</v>
      </c>
      <c r="L11" s="1">
        <v>17</v>
      </c>
      <c r="M11" s="1">
        <v>71</v>
      </c>
      <c r="N11" s="1">
        <v>95</v>
      </c>
      <c r="O11" s="1">
        <v>43</v>
      </c>
      <c r="P11" s="1">
        <v>173</v>
      </c>
      <c r="Q11" s="1">
        <v>54</v>
      </c>
      <c r="R11" s="1">
        <v>146</v>
      </c>
      <c r="S11" s="1">
        <v>74</v>
      </c>
      <c r="T11" s="1">
        <v>87</v>
      </c>
      <c r="U11" s="1">
        <v>32</v>
      </c>
      <c r="V11" s="1">
        <v>76</v>
      </c>
      <c r="W11" s="1">
        <v>62</v>
      </c>
      <c r="X11" s="1">
        <v>111</v>
      </c>
      <c r="Y11" s="1">
        <v>5</v>
      </c>
      <c r="Z11" s="1">
        <v>91</v>
      </c>
      <c r="AA11" s="1">
        <v>83</v>
      </c>
      <c r="AB11" s="1">
        <v>27</v>
      </c>
      <c r="AC11" s="1">
        <v>32</v>
      </c>
      <c r="AD11" s="1">
        <v>17</v>
      </c>
      <c r="AE11" s="1">
        <v>19</v>
      </c>
      <c r="AF11" s="1">
        <v>19</v>
      </c>
      <c r="AG11" s="1">
        <v>7</v>
      </c>
      <c r="AH11" s="1">
        <v>48</v>
      </c>
      <c r="AI11" s="1">
        <v>29</v>
      </c>
      <c r="AJ11" s="1">
        <v>7</v>
      </c>
      <c r="AK11" s="1">
        <v>27</v>
      </c>
      <c r="AL11" s="1">
        <v>1</v>
      </c>
      <c r="AM11" s="1">
        <v>28</v>
      </c>
      <c r="AN11" s="1">
        <v>6</v>
      </c>
      <c r="AO11" s="1">
        <v>13</v>
      </c>
      <c r="AP11" s="1">
        <v>12</v>
      </c>
      <c r="AQ11" s="1">
        <v>2</v>
      </c>
      <c r="AR11" s="1">
        <v>15</v>
      </c>
      <c r="AS11" s="1">
        <v>4</v>
      </c>
      <c r="AT11" s="1">
        <v>31</v>
      </c>
      <c r="AU11" s="1">
        <v>5</v>
      </c>
      <c r="AV11" s="1">
        <v>5</v>
      </c>
      <c r="AW11" s="1">
        <v>3</v>
      </c>
      <c r="AX11" s="1">
        <v>1</v>
      </c>
      <c r="AY11" s="1">
        <v>14</v>
      </c>
      <c r="AZ11" s="1">
        <v>17</v>
      </c>
      <c r="BA11" s="1">
        <v>0</v>
      </c>
      <c r="BB11" s="1">
        <v>13</v>
      </c>
      <c r="BC11" s="1">
        <v>4</v>
      </c>
      <c r="BD11" s="1">
        <v>3</v>
      </c>
      <c r="BE11" s="1">
        <v>1</v>
      </c>
      <c r="BF11" s="1">
        <v>2</v>
      </c>
      <c r="BG11" s="1">
        <v>3</v>
      </c>
      <c r="BH11" s="1">
        <v>10</v>
      </c>
      <c r="BI11" s="1">
        <v>1</v>
      </c>
      <c r="BJ11" s="1">
        <v>1</v>
      </c>
      <c r="BK11" s="1">
        <v>4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1</v>
      </c>
    </row>
    <row r="12" spans="1:87" x14ac:dyDescent="0.3">
      <c r="A12" t="s">
        <v>10</v>
      </c>
      <c r="B12" s="1">
        <v>24</v>
      </c>
      <c r="C12" s="1">
        <v>24</v>
      </c>
      <c r="D12" s="1">
        <v>2</v>
      </c>
      <c r="E12" s="1">
        <v>27</v>
      </c>
      <c r="F12" s="1">
        <v>28</v>
      </c>
      <c r="G12" s="1">
        <v>16</v>
      </c>
      <c r="H12" s="1">
        <v>28</v>
      </c>
      <c r="I12" s="1">
        <v>17</v>
      </c>
      <c r="J12" s="1">
        <v>27</v>
      </c>
      <c r="K12" s="1">
        <v>17</v>
      </c>
      <c r="L12" s="1">
        <v>28</v>
      </c>
      <c r="M12" s="1">
        <v>13</v>
      </c>
      <c r="N12" s="1">
        <v>19</v>
      </c>
      <c r="O12" s="1">
        <v>7</v>
      </c>
      <c r="P12" s="1">
        <v>25</v>
      </c>
      <c r="Q12" s="1">
        <v>5</v>
      </c>
      <c r="R12" s="1">
        <v>11</v>
      </c>
      <c r="S12" s="1">
        <v>7</v>
      </c>
      <c r="T12" s="1">
        <v>9</v>
      </c>
      <c r="U12" s="1">
        <v>0</v>
      </c>
      <c r="V12" s="1">
        <v>9</v>
      </c>
      <c r="W12" s="1">
        <v>6</v>
      </c>
      <c r="X12" s="1">
        <v>10</v>
      </c>
      <c r="Y12" s="1">
        <v>0</v>
      </c>
      <c r="Z12" s="1">
        <v>8</v>
      </c>
      <c r="AA12" s="1">
        <v>10</v>
      </c>
      <c r="AB12" s="1">
        <v>7</v>
      </c>
      <c r="AC12" s="1">
        <v>4</v>
      </c>
      <c r="AD12" s="1">
        <v>2</v>
      </c>
      <c r="AE12" s="1">
        <v>0</v>
      </c>
      <c r="AF12" s="1">
        <v>2</v>
      </c>
      <c r="AG12" s="1">
        <v>1</v>
      </c>
      <c r="AH12" s="1">
        <v>3</v>
      </c>
      <c r="AI12" s="1">
        <v>5</v>
      </c>
      <c r="AJ12" s="1">
        <v>1</v>
      </c>
      <c r="AK12" s="1">
        <v>2</v>
      </c>
      <c r="AL12" s="1">
        <v>0</v>
      </c>
      <c r="AM12" s="1">
        <v>7</v>
      </c>
      <c r="AN12" s="1">
        <v>3</v>
      </c>
      <c r="AO12" s="1">
        <v>6</v>
      </c>
      <c r="AP12" s="1">
        <v>2</v>
      </c>
      <c r="AQ12" s="1">
        <v>0</v>
      </c>
      <c r="AR12" s="1">
        <v>1</v>
      </c>
      <c r="AS12" s="1">
        <v>1</v>
      </c>
      <c r="AT12" s="1">
        <v>2</v>
      </c>
      <c r="AU12" s="1">
        <v>0</v>
      </c>
      <c r="AV12" s="1">
        <v>1</v>
      </c>
      <c r="AW12" s="1">
        <v>1</v>
      </c>
      <c r="AX12" s="1">
        <v>0</v>
      </c>
      <c r="AY12" s="1">
        <v>2</v>
      </c>
      <c r="AZ12" s="1">
        <v>2</v>
      </c>
      <c r="BA12" s="1">
        <v>1</v>
      </c>
      <c r="BB12" s="1">
        <v>2</v>
      </c>
      <c r="BC12" s="1">
        <v>1</v>
      </c>
      <c r="BD12" s="1">
        <v>1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</row>
    <row r="13" spans="1:87" x14ac:dyDescent="0.3">
      <c r="A13" t="s">
        <v>11</v>
      </c>
      <c r="B13" s="1">
        <v>92</v>
      </c>
      <c r="C13" s="1">
        <v>68</v>
      </c>
      <c r="D13" s="1">
        <v>8</v>
      </c>
      <c r="E13" s="1">
        <v>108</v>
      </c>
      <c r="F13" s="1">
        <v>109</v>
      </c>
      <c r="G13" s="1">
        <v>34</v>
      </c>
      <c r="H13" s="1">
        <v>50</v>
      </c>
      <c r="I13" s="1">
        <v>29</v>
      </c>
      <c r="J13" s="1">
        <v>101</v>
      </c>
      <c r="K13" s="1">
        <v>71</v>
      </c>
      <c r="L13" s="1">
        <v>13</v>
      </c>
      <c r="M13" s="1">
        <v>111</v>
      </c>
      <c r="N13" s="1">
        <v>52</v>
      </c>
      <c r="O13" s="1">
        <v>41</v>
      </c>
      <c r="P13" s="1">
        <v>97</v>
      </c>
      <c r="Q13" s="1">
        <v>36</v>
      </c>
      <c r="R13" s="1">
        <v>76</v>
      </c>
      <c r="S13" s="1">
        <v>20</v>
      </c>
      <c r="T13" s="1">
        <v>38</v>
      </c>
      <c r="U13" s="1">
        <v>14</v>
      </c>
      <c r="V13" s="1">
        <v>35</v>
      </c>
      <c r="W13" s="1">
        <v>27</v>
      </c>
      <c r="X13" s="1">
        <v>65</v>
      </c>
      <c r="Y13" s="1">
        <v>4</v>
      </c>
      <c r="Z13" s="1">
        <v>52</v>
      </c>
      <c r="AA13" s="1">
        <v>36</v>
      </c>
      <c r="AB13" s="1">
        <v>12</v>
      </c>
      <c r="AC13" s="1">
        <v>13</v>
      </c>
      <c r="AD13" s="1">
        <v>7</v>
      </c>
      <c r="AE13" s="1">
        <v>13</v>
      </c>
      <c r="AF13" s="1">
        <v>14</v>
      </c>
      <c r="AG13" s="1">
        <v>4</v>
      </c>
      <c r="AH13" s="1">
        <v>21</v>
      </c>
      <c r="AI13" s="1">
        <v>23</v>
      </c>
      <c r="AJ13" s="1">
        <v>3</v>
      </c>
      <c r="AK13" s="1">
        <v>8</v>
      </c>
      <c r="AL13" s="1">
        <v>0</v>
      </c>
      <c r="AM13" s="1">
        <v>6</v>
      </c>
      <c r="AN13" s="1">
        <v>2</v>
      </c>
      <c r="AO13" s="1">
        <v>5</v>
      </c>
      <c r="AP13" s="1">
        <v>13</v>
      </c>
      <c r="AQ13" s="1">
        <v>0</v>
      </c>
      <c r="AR13" s="1">
        <v>10</v>
      </c>
      <c r="AS13" s="1">
        <v>3</v>
      </c>
      <c r="AT13" s="1">
        <v>12</v>
      </c>
      <c r="AU13" s="1">
        <v>1</v>
      </c>
      <c r="AV13" s="1">
        <v>2</v>
      </c>
      <c r="AW13" s="1">
        <v>3</v>
      </c>
      <c r="AX13" s="1">
        <v>1</v>
      </c>
      <c r="AY13" s="1">
        <v>9</v>
      </c>
      <c r="AZ13" s="1">
        <v>22</v>
      </c>
      <c r="BA13" s="1">
        <v>1</v>
      </c>
      <c r="BB13" s="1">
        <v>4</v>
      </c>
      <c r="BC13" s="1">
        <v>3</v>
      </c>
      <c r="BD13" s="1">
        <v>1</v>
      </c>
      <c r="BE13" s="1">
        <v>3</v>
      </c>
      <c r="BF13" s="1">
        <v>0</v>
      </c>
      <c r="BG13" s="1">
        <v>0</v>
      </c>
      <c r="BH13" s="1">
        <v>3</v>
      </c>
      <c r="BI13" s="1">
        <v>0</v>
      </c>
      <c r="BJ13" s="1">
        <v>0</v>
      </c>
      <c r="BK13" s="1">
        <v>1</v>
      </c>
      <c r="BL13" s="1">
        <v>0</v>
      </c>
      <c r="BM13" s="1">
        <v>1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1</v>
      </c>
      <c r="BX13" s="1">
        <v>1</v>
      </c>
      <c r="BY13" s="1">
        <v>1</v>
      </c>
      <c r="BZ13" s="1">
        <v>0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0</v>
      </c>
    </row>
    <row r="14" spans="1:87" x14ac:dyDescent="0.3">
      <c r="A14" t="s">
        <v>12</v>
      </c>
      <c r="B14" s="1">
        <v>130</v>
      </c>
      <c r="C14" s="1">
        <v>109</v>
      </c>
      <c r="D14" s="1">
        <v>21</v>
      </c>
      <c r="E14" s="1">
        <v>145</v>
      </c>
      <c r="F14" s="1">
        <v>142</v>
      </c>
      <c r="G14" s="1">
        <v>47</v>
      </c>
      <c r="H14" s="1">
        <v>95</v>
      </c>
      <c r="I14" s="1">
        <v>67</v>
      </c>
      <c r="J14" s="1">
        <v>138</v>
      </c>
      <c r="K14" s="1">
        <v>95</v>
      </c>
      <c r="L14" s="1">
        <v>19</v>
      </c>
      <c r="M14" s="1">
        <v>52</v>
      </c>
      <c r="N14" s="1">
        <v>148</v>
      </c>
      <c r="O14" s="1">
        <v>45</v>
      </c>
      <c r="P14" s="1">
        <v>119</v>
      </c>
      <c r="Q14" s="1">
        <v>31</v>
      </c>
      <c r="R14" s="1">
        <v>81</v>
      </c>
      <c r="S14" s="1">
        <v>44</v>
      </c>
      <c r="T14" s="1">
        <v>47</v>
      </c>
      <c r="U14" s="1">
        <v>14</v>
      </c>
      <c r="V14" s="1">
        <v>53</v>
      </c>
      <c r="W14" s="1">
        <v>45</v>
      </c>
      <c r="X14" s="1">
        <v>58</v>
      </c>
      <c r="Y14" s="1">
        <v>3</v>
      </c>
      <c r="Z14" s="1">
        <v>58</v>
      </c>
      <c r="AA14" s="1">
        <v>64</v>
      </c>
      <c r="AB14" s="1">
        <v>31</v>
      </c>
      <c r="AC14" s="1">
        <v>29</v>
      </c>
      <c r="AD14" s="1">
        <v>9</v>
      </c>
      <c r="AE14" s="1">
        <v>15</v>
      </c>
      <c r="AF14" s="1">
        <v>8</v>
      </c>
      <c r="AG14" s="1">
        <v>2</v>
      </c>
      <c r="AH14" s="1">
        <v>26</v>
      </c>
      <c r="AI14" s="1">
        <v>21</v>
      </c>
      <c r="AJ14" s="1">
        <v>1</v>
      </c>
      <c r="AK14" s="1">
        <v>22</v>
      </c>
      <c r="AL14" s="1">
        <v>1</v>
      </c>
      <c r="AM14" s="1">
        <v>23</v>
      </c>
      <c r="AN14" s="1">
        <v>13</v>
      </c>
      <c r="AO14" s="1">
        <v>28</v>
      </c>
      <c r="AP14" s="1">
        <v>6</v>
      </c>
      <c r="AQ14" s="1">
        <v>2</v>
      </c>
      <c r="AR14" s="1">
        <v>13</v>
      </c>
      <c r="AS14" s="1">
        <v>4</v>
      </c>
      <c r="AT14" s="1">
        <v>18</v>
      </c>
      <c r="AU14" s="1">
        <v>0</v>
      </c>
      <c r="AV14" s="1">
        <v>2</v>
      </c>
      <c r="AW14" s="1">
        <v>2</v>
      </c>
      <c r="AX14" s="1">
        <v>1</v>
      </c>
      <c r="AY14" s="1">
        <v>10</v>
      </c>
      <c r="AZ14" s="1">
        <v>11</v>
      </c>
      <c r="BA14" s="1">
        <v>0</v>
      </c>
      <c r="BB14" s="1">
        <v>6</v>
      </c>
      <c r="BC14" s="1">
        <v>2</v>
      </c>
      <c r="BD14" s="1">
        <v>2</v>
      </c>
      <c r="BE14" s="1">
        <v>1</v>
      </c>
      <c r="BF14" s="1">
        <v>2</v>
      </c>
      <c r="BG14" s="1">
        <v>2</v>
      </c>
      <c r="BH14" s="1">
        <v>3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</row>
    <row r="15" spans="1:87" x14ac:dyDescent="0.3">
      <c r="A15" t="s">
        <v>13</v>
      </c>
      <c r="B15" s="1">
        <v>65</v>
      </c>
      <c r="C15" s="1">
        <v>43</v>
      </c>
      <c r="D15" s="1">
        <v>11</v>
      </c>
      <c r="E15" s="1">
        <v>68</v>
      </c>
      <c r="F15" s="1">
        <v>69</v>
      </c>
      <c r="G15" s="1">
        <v>23</v>
      </c>
      <c r="H15" s="1">
        <v>37</v>
      </c>
      <c r="I15" s="1">
        <v>29</v>
      </c>
      <c r="J15" s="1">
        <v>69</v>
      </c>
      <c r="K15" s="1">
        <v>43</v>
      </c>
      <c r="L15" s="1">
        <v>7</v>
      </c>
      <c r="M15" s="1">
        <v>41</v>
      </c>
      <c r="N15" s="1">
        <v>45</v>
      </c>
      <c r="O15" s="1">
        <v>69</v>
      </c>
      <c r="P15" s="1">
        <v>58</v>
      </c>
      <c r="Q15" s="1">
        <v>16</v>
      </c>
      <c r="R15" s="1">
        <v>41</v>
      </c>
      <c r="S15" s="1">
        <v>17</v>
      </c>
      <c r="T15" s="1">
        <v>21</v>
      </c>
      <c r="U15" s="1">
        <v>2</v>
      </c>
      <c r="V15" s="1">
        <v>28</v>
      </c>
      <c r="W15" s="1">
        <v>21</v>
      </c>
      <c r="X15" s="1">
        <v>23</v>
      </c>
      <c r="Y15" s="1">
        <v>1</v>
      </c>
      <c r="Z15" s="1">
        <v>28</v>
      </c>
      <c r="AA15" s="1">
        <v>37</v>
      </c>
      <c r="AB15" s="1">
        <v>13</v>
      </c>
      <c r="AC15" s="1">
        <v>15</v>
      </c>
      <c r="AD15" s="1">
        <v>7</v>
      </c>
      <c r="AE15" s="1">
        <v>11</v>
      </c>
      <c r="AF15" s="1">
        <v>5</v>
      </c>
      <c r="AG15" s="1">
        <v>3</v>
      </c>
      <c r="AH15" s="1">
        <v>12</v>
      </c>
      <c r="AI15" s="1">
        <v>5</v>
      </c>
      <c r="AJ15" s="1">
        <v>1</v>
      </c>
      <c r="AK15" s="1">
        <v>8</v>
      </c>
      <c r="AL15" s="1">
        <v>1</v>
      </c>
      <c r="AM15" s="1">
        <v>5</v>
      </c>
      <c r="AN15" s="1">
        <v>4</v>
      </c>
      <c r="AO15" s="1">
        <v>6</v>
      </c>
      <c r="AP15" s="1">
        <v>6</v>
      </c>
      <c r="AQ15" s="1">
        <v>2</v>
      </c>
      <c r="AR15" s="1">
        <v>7</v>
      </c>
      <c r="AS15" s="1">
        <v>3</v>
      </c>
      <c r="AT15" s="1">
        <v>3</v>
      </c>
      <c r="AU15" s="1">
        <v>0</v>
      </c>
      <c r="AV15" s="1">
        <v>2</v>
      </c>
      <c r="AW15" s="1">
        <v>1</v>
      </c>
      <c r="AX15" s="1">
        <v>1</v>
      </c>
      <c r="AY15" s="1">
        <v>6</v>
      </c>
      <c r="AZ15" s="1">
        <v>4</v>
      </c>
      <c r="BA15" s="1">
        <v>1</v>
      </c>
      <c r="BB15" s="1">
        <v>2</v>
      </c>
      <c r="BC15" s="1">
        <v>3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0</v>
      </c>
    </row>
    <row r="16" spans="1:87" x14ac:dyDescent="0.3">
      <c r="A16" t="s">
        <v>14</v>
      </c>
      <c r="B16" s="1">
        <v>196</v>
      </c>
      <c r="C16" s="1">
        <v>142</v>
      </c>
      <c r="D16" s="1">
        <v>30</v>
      </c>
      <c r="E16" s="1">
        <v>232</v>
      </c>
      <c r="F16" s="1">
        <v>224</v>
      </c>
      <c r="G16" s="1">
        <v>63</v>
      </c>
      <c r="H16" s="1">
        <v>115</v>
      </c>
      <c r="I16" s="1">
        <v>93</v>
      </c>
      <c r="J16" s="1">
        <v>213</v>
      </c>
      <c r="K16" s="1">
        <v>173</v>
      </c>
      <c r="L16" s="1">
        <v>25</v>
      </c>
      <c r="M16" s="1">
        <v>97</v>
      </c>
      <c r="N16" s="1">
        <v>119</v>
      </c>
      <c r="O16" s="1">
        <v>58</v>
      </c>
      <c r="P16" s="1">
        <v>239</v>
      </c>
      <c r="Q16" s="1">
        <v>68</v>
      </c>
      <c r="R16" s="1">
        <v>156</v>
      </c>
      <c r="S16" s="1">
        <v>67</v>
      </c>
      <c r="T16" s="1">
        <v>100</v>
      </c>
      <c r="U16" s="1">
        <v>36</v>
      </c>
      <c r="V16" s="1">
        <v>84</v>
      </c>
      <c r="W16" s="1">
        <v>70</v>
      </c>
      <c r="X16" s="1">
        <v>119</v>
      </c>
      <c r="Y16" s="1">
        <v>7</v>
      </c>
      <c r="Z16" s="1">
        <v>106</v>
      </c>
      <c r="AA16" s="1">
        <v>107</v>
      </c>
      <c r="AB16" s="1">
        <v>36</v>
      </c>
      <c r="AC16" s="1">
        <v>45</v>
      </c>
      <c r="AD16" s="1">
        <v>19</v>
      </c>
      <c r="AE16" s="1">
        <v>24</v>
      </c>
      <c r="AF16" s="1">
        <v>24</v>
      </c>
      <c r="AG16" s="1">
        <v>8</v>
      </c>
      <c r="AH16" s="1">
        <v>53</v>
      </c>
      <c r="AI16" s="1">
        <v>33</v>
      </c>
      <c r="AJ16" s="1">
        <v>8</v>
      </c>
      <c r="AK16" s="1">
        <v>25</v>
      </c>
      <c r="AL16" s="1">
        <v>1</v>
      </c>
      <c r="AM16" s="1">
        <v>30</v>
      </c>
      <c r="AN16" s="1">
        <v>14</v>
      </c>
      <c r="AO16" s="1">
        <v>19</v>
      </c>
      <c r="AP16" s="1">
        <v>13</v>
      </c>
      <c r="AQ16" s="1">
        <v>2</v>
      </c>
      <c r="AR16" s="1">
        <v>17</v>
      </c>
      <c r="AS16" s="1">
        <v>5</v>
      </c>
      <c r="AT16" s="1">
        <v>35</v>
      </c>
      <c r="AU16" s="1">
        <v>5</v>
      </c>
      <c r="AV16" s="1">
        <v>6</v>
      </c>
      <c r="AW16" s="1">
        <v>4</v>
      </c>
      <c r="AX16" s="1">
        <v>1</v>
      </c>
      <c r="AY16" s="1">
        <v>16</v>
      </c>
      <c r="AZ16" s="1">
        <v>19</v>
      </c>
      <c r="BA16" s="1">
        <v>1</v>
      </c>
      <c r="BB16" s="1">
        <v>15</v>
      </c>
      <c r="BC16" s="1">
        <v>4</v>
      </c>
      <c r="BD16" s="1">
        <v>3</v>
      </c>
      <c r="BE16" s="1">
        <v>2</v>
      </c>
      <c r="BF16" s="1">
        <v>2</v>
      </c>
      <c r="BG16" s="1">
        <v>3</v>
      </c>
      <c r="BH16" s="1">
        <v>11</v>
      </c>
      <c r="BI16" s="1">
        <v>1</v>
      </c>
      <c r="BJ16" s="1">
        <v>1</v>
      </c>
      <c r="BK16" s="1">
        <v>5</v>
      </c>
      <c r="BL16" s="1">
        <v>1</v>
      </c>
      <c r="BM16" s="1">
        <v>0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0</v>
      </c>
      <c r="BW16" s="1">
        <v>0</v>
      </c>
      <c r="BX16" s="1">
        <v>0</v>
      </c>
      <c r="BY16" s="1">
        <v>0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0</v>
      </c>
    </row>
    <row r="17" spans="1:87" x14ac:dyDescent="0.3">
      <c r="A17" t="s">
        <v>15</v>
      </c>
      <c r="B17" s="1">
        <v>58</v>
      </c>
      <c r="C17" s="1">
        <v>29</v>
      </c>
      <c r="D17" s="1">
        <v>7</v>
      </c>
      <c r="E17" s="1">
        <v>70</v>
      </c>
      <c r="F17" s="1">
        <v>70</v>
      </c>
      <c r="G17" s="1">
        <v>16</v>
      </c>
      <c r="H17" s="1">
        <v>16</v>
      </c>
      <c r="I17" s="1">
        <v>16</v>
      </c>
      <c r="J17" s="1">
        <v>61</v>
      </c>
      <c r="K17" s="1">
        <v>54</v>
      </c>
      <c r="L17" s="1">
        <v>5</v>
      </c>
      <c r="M17" s="1">
        <v>36</v>
      </c>
      <c r="N17" s="1">
        <v>31</v>
      </c>
      <c r="O17" s="1">
        <v>16</v>
      </c>
      <c r="P17" s="1">
        <v>68</v>
      </c>
      <c r="Q17" s="1">
        <v>71</v>
      </c>
      <c r="R17" s="1">
        <v>57</v>
      </c>
      <c r="S17" s="1">
        <v>17</v>
      </c>
      <c r="T17" s="1">
        <v>22</v>
      </c>
      <c r="U17" s="1">
        <v>16</v>
      </c>
      <c r="V17" s="1">
        <v>23</v>
      </c>
      <c r="W17" s="1">
        <v>16</v>
      </c>
      <c r="X17" s="1">
        <v>41</v>
      </c>
      <c r="Y17" s="1">
        <v>5</v>
      </c>
      <c r="Z17" s="1">
        <v>32</v>
      </c>
      <c r="AA17" s="1">
        <v>29</v>
      </c>
      <c r="AB17" s="1">
        <v>9</v>
      </c>
      <c r="AC17" s="1">
        <v>12</v>
      </c>
      <c r="AD17" s="1">
        <v>3</v>
      </c>
      <c r="AE17" s="1">
        <v>25</v>
      </c>
      <c r="AF17" s="1">
        <v>9</v>
      </c>
      <c r="AG17" s="1">
        <v>3</v>
      </c>
      <c r="AH17" s="1">
        <v>25</v>
      </c>
      <c r="AI17" s="1">
        <v>8</v>
      </c>
      <c r="AJ17" s="1">
        <v>5</v>
      </c>
      <c r="AK17" s="1">
        <v>6</v>
      </c>
      <c r="AL17" s="1">
        <v>0</v>
      </c>
      <c r="AM17" s="1">
        <v>2</v>
      </c>
      <c r="AN17" s="1">
        <v>3</v>
      </c>
      <c r="AO17" s="1">
        <v>3</v>
      </c>
      <c r="AP17" s="1">
        <v>1</v>
      </c>
      <c r="AQ17" s="1">
        <v>0</v>
      </c>
      <c r="AR17" s="1">
        <v>7</v>
      </c>
      <c r="AS17" s="1">
        <v>1</v>
      </c>
      <c r="AT17" s="1">
        <v>6</v>
      </c>
      <c r="AU17" s="1">
        <v>3</v>
      </c>
      <c r="AV17" s="1">
        <v>4</v>
      </c>
      <c r="AW17" s="1">
        <v>1</v>
      </c>
      <c r="AX17" s="1">
        <v>0</v>
      </c>
      <c r="AY17" s="1">
        <v>9</v>
      </c>
      <c r="AZ17" s="1">
        <v>7</v>
      </c>
      <c r="BA17" s="1">
        <v>0</v>
      </c>
      <c r="BB17" s="1">
        <v>3</v>
      </c>
      <c r="BC17" s="1">
        <v>1</v>
      </c>
      <c r="BD17" s="1">
        <v>1</v>
      </c>
      <c r="BE17" s="1">
        <v>0</v>
      </c>
      <c r="BF17" s="1">
        <v>0</v>
      </c>
      <c r="BG17" s="1">
        <v>1</v>
      </c>
      <c r="BH17" s="1">
        <v>5</v>
      </c>
      <c r="BI17" s="1">
        <v>0</v>
      </c>
      <c r="BJ17" s="1">
        <v>0</v>
      </c>
      <c r="BK17" s="1">
        <v>3</v>
      </c>
      <c r="BL17" s="1">
        <v>1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</row>
    <row r="18" spans="1:87" x14ac:dyDescent="0.3">
      <c r="A18" t="s">
        <v>16</v>
      </c>
      <c r="B18" s="1">
        <v>144</v>
      </c>
      <c r="C18" s="1">
        <v>94</v>
      </c>
      <c r="D18" s="1">
        <v>19</v>
      </c>
      <c r="E18" s="1">
        <v>176</v>
      </c>
      <c r="F18" s="1">
        <v>169</v>
      </c>
      <c r="G18" s="1">
        <v>37</v>
      </c>
      <c r="H18" s="1">
        <v>64</v>
      </c>
      <c r="I18" s="1">
        <v>78</v>
      </c>
      <c r="J18" s="1">
        <v>158</v>
      </c>
      <c r="K18" s="1">
        <v>146</v>
      </c>
      <c r="L18" s="1">
        <v>11</v>
      </c>
      <c r="M18" s="1">
        <v>76</v>
      </c>
      <c r="N18" s="1">
        <v>81</v>
      </c>
      <c r="O18" s="1">
        <v>41</v>
      </c>
      <c r="P18" s="1">
        <v>156</v>
      </c>
      <c r="Q18" s="1">
        <v>57</v>
      </c>
      <c r="R18" s="1">
        <v>180</v>
      </c>
      <c r="S18" s="1">
        <v>45</v>
      </c>
      <c r="T18" s="1">
        <v>77</v>
      </c>
      <c r="U18" s="1">
        <v>29</v>
      </c>
      <c r="V18" s="1">
        <v>70</v>
      </c>
      <c r="W18" s="1">
        <v>50</v>
      </c>
      <c r="X18" s="1">
        <v>102</v>
      </c>
      <c r="Y18" s="1">
        <v>5</v>
      </c>
      <c r="Z18" s="1">
        <v>92</v>
      </c>
      <c r="AA18" s="1">
        <v>70</v>
      </c>
      <c r="AB18" s="1">
        <v>16</v>
      </c>
      <c r="AC18" s="1">
        <v>26</v>
      </c>
      <c r="AD18" s="1">
        <v>10</v>
      </c>
      <c r="AE18" s="1">
        <v>21</v>
      </c>
      <c r="AF18" s="1">
        <v>18</v>
      </c>
      <c r="AG18" s="1">
        <v>9</v>
      </c>
      <c r="AH18" s="1">
        <v>57</v>
      </c>
      <c r="AI18" s="1">
        <v>24</v>
      </c>
      <c r="AJ18" s="1">
        <v>7</v>
      </c>
      <c r="AK18" s="1">
        <v>22</v>
      </c>
      <c r="AL18" s="1">
        <v>0</v>
      </c>
      <c r="AM18" s="1">
        <v>20</v>
      </c>
      <c r="AN18" s="1">
        <v>2</v>
      </c>
      <c r="AO18" s="1">
        <v>12</v>
      </c>
      <c r="AP18" s="1">
        <v>8</v>
      </c>
      <c r="AQ18" s="1">
        <v>2</v>
      </c>
      <c r="AR18" s="1">
        <v>12</v>
      </c>
      <c r="AS18" s="1">
        <v>3</v>
      </c>
      <c r="AT18" s="1">
        <v>29</v>
      </c>
      <c r="AU18" s="1">
        <v>5</v>
      </c>
      <c r="AV18" s="1">
        <v>4</v>
      </c>
      <c r="AW18" s="1">
        <v>2</v>
      </c>
      <c r="AX18" s="1">
        <v>0</v>
      </c>
      <c r="AY18" s="1">
        <v>11</v>
      </c>
      <c r="AZ18" s="1">
        <v>10</v>
      </c>
      <c r="BA18" s="1">
        <v>0</v>
      </c>
      <c r="BB18" s="1">
        <v>10</v>
      </c>
      <c r="BC18" s="1">
        <v>2</v>
      </c>
      <c r="BD18" s="1">
        <v>1</v>
      </c>
      <c r="BE18" s="1">
        <v>0</v>
      </c>
      <c r="BF18" s="1">
        <v>0</v>
      </c>
      <c r="BG18" s="1">
        <v>1</v>
      </c>
      <c r="BH18" s="1">
        <v>8</v>
      </c>
      <c r="BI18" s="1">
        <v>1</v>
      </c>
      <c r="BJ18" s="1">
        <v>1</v>
      </c>
      <c r="BK18" s="1">
        <v>4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</row>
    <row r="19" spans="1:87" x14ac:dyDescent="0.3">
      <c r="A19" t="s">
        <v>17</v>
      </c>
      <c r="B19" s="1">
        <v>66</v>
      </c>
      <c r="C19" s="1">
        <v>49</v>
      </c>
      <c r="D19" s="1">
        <v>8</v>
      </c>
      <c r="E19" s="1">
        <v>74</v>
      </c>
      <c r="F19" s="1">
        <v>71</v>
      </c>
      <c r="G19" s="1">
        <v>24</v>
      </c>
      <c r="H19" s="1">
        <v>36</v>
      </c>
      <c r="I19" s="1">
        <v>40</v>
      </c>
      <c r="J19" s="1">
        <v>70</v>
      </c>
      <c r="K19" s="1">
        <v>74</v>
      </c>
      <c r="L19" s="1">
        <v>7</v>
      </c>
      <c r="M19" s="1">
        <v>20</v>
      </c>
      <c r="N19" s="1">
        <v>44</v>
      </c>
      <c r="O19" s="1">
        <v>17</v>
      </c>
      <c r="P19" s="1">
        <v>67</v>
      </c>
      <c r="Q19" s="1">
        <v>17</v>
      </c>
      <c r="R19" s="1">
        <v>45</v>
      </c>
      <c r="S19" s="1">
        <v>74</v>
      </c>
      <c r="T19" s="1">
        <v>31</v>
      </c>
      <c r="U19" s="1">
        <v>4</v>
      </c>
      <c r="V19" s="1">
        <v>26</v>
      </c>
      <c r="W19" s="1">
        <v>24</v>
      </c>
      <c r="X19" s="1">
        <v>34</v>
      </c>
      <c r="Y19" s="1">
        <v>1</v>
      </c>
      <c r="Z19" s="1">
        <v>33</v>
      </c>
      <c r="AA19" s="1">
        <v>28</v>
      </c>
      <c r="AB19" s="1">
        <v>12</v>
      </c>
      <c r="AC19" s="1">
        <v>13</v>
      </c>
      <c r="AD19" s="1">
        <v>7</v>
      </c>
      <c r="AE19" s="1">
        <v>7</v>
      </c>
      <c r="AF19" s="1">
        <v>3</v>
      </c>
      <c r="AG19" s="1">
        <v>1</v>
      </c>
      <c r="AH19" s="1">
        <v>16</v>
      </c>
      <c r="AI19" s="1">
        <v>14</v>
      </c>
      <c r="AJ19" s="1">
        <v>1</v>
      </c>
      <c r="AK19" s="1">
        <v>15</v>
      </c>
      <c r="AL19" s="1">
        <v>1</v>
      </c>
      <c r="AM19" s="1">
        <v>19</v>
      </c>
      <c r="AN19" s="1">
        <v>4</v>
      </c>
      <c r="AO19" s="1">
        <v>6</v>
      </c>
      <c r="AP19" s="1">
        <v>4</v>
      </c>
      <c r="AQ19" s="1">
        <v>1</v>
      </c>
      <c r="AR19" s="1">
        <v>10</v>
      </c>
      <c r="AS19" s="1">
        <v>2</v>
      </c>
      <c r="AT19" s="1">
        <v>11</v>
      </c>
      <c r="AU19" s="1">
        <v>0</v>
      </c>
      <c r="AV19" s="1">
        <v>2</v>
      </c>
      <c r="AW19" s="1">
        <v>1</v>
      </c>
      <c r="AX19" s="1">
        <v>1</v>
      </c>
      <c r="AY19" s="1">
        <v>9</v>
      </c>
      <c r="AZ19" s="1">
        <v>6</v>
      </c>
      <c r="BA19" s="1">
        <v>0</v>
      </c>
      <c r="BB19" s="1">
        <v>0</v>
      </c>
      <c r="BC19" s="1">
        <v>1</v>
      </c>
      <c r="BD19" s="1">
        <v>0</v>
      </c>
      <c r="BE19" s="1">
        <v>1</v>
      </c>
      <c r="BF19" s="1">
        <v>2</v>
      </c>
      <c r="BG19" s="1">
        <v>2</v>
      </c>
      <c r="BH19" s="1">
        <v>4</v>
      </c>
      <c r="BI19" s="1">
        <v>0</v>
      </c>
      <c r="BJ19" s="1">
        <v>0</v>
      </c>
      <c r="BK19" s="1">
        <v>2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</row>
    <row r="20" spans="1:87" x14ac:dyDescent="0.3">
      <c r="A20" t="s">
        <v>18</v>
      </c>
      <c r="B20" s="1">
        <v>91</v>
      </c>
      <c r="C20" s="1">
        <v>57</v>
      </c>
      <c r="D20" s="1">
        <v>8</v>
      </c>
      <c r="E20" s="1">
        <v>108</v>
      </c>
      <c r="F20" s="1">
        <v>100</v>
      </c>
      <c r="G20" s="1">
        <v>22</v>
      </c>
      <c r="H20" s="1">
        <v>44</v>
      </c>
      <c r="I20" s="1">
        <v>55</v>
      </c>
      <c r="J20" s="1">
        <v>94</v>
      </c>
      <c r="K20" s="1">
        <v>87</v>
      </c>
      <c r="L20" s="1">
        <v>9</v>
      </c>
      <c r="M20" s="1">
        <v>38</v>
      </c>
      <c r="N20" s="1">
        <v>47</v>
      </c>
      <c r="O20" s="1">
        <v>21</v>
      </c>
      <c r="P20" s="1">
        <v>100</v>
      </c>
      <c r="Q20" s="1">
        <v>22</v>
      </c>
      <c r="R20" s="1">
        <v>77</v>
      </c>
      <c r="S20" s="1">
        <v>31</v>
      </c>
      <c r="T20" s="1">
        <v>113</v>
      </c>
      <c r="U20" s="1">
        <v>27</v>
      </c>
      <c r="V20" s="1">
        <v>54</v>
      </c>
      <c r="W20" s="1">
        <v>40</v>
      </c>
      <c r="X20" s="1">
        <v>52</v>
      </c>
      <c r="Y20" s="1">
        <v>1</v>
      </c>
      <c r="Z20" s="1">
        <v>57</v>
      </c>
      <c r="AA20" s="1">
        <v>47</v>
      </c>
      <c r="AB20" s="1">
        <v>15</v>
      </c>
      <c r="AC20" s="1">
        <v>14</v>
      </c>
      <c r="AD20" s="1">
        <v>9</v>
      </c>
      <c r="AE20" s="1">
        <v>5</v>
      </c>
      <c r="AF20" s="1">
        <v>13</v>
      </c>
      <c r="AG20" s="1">
        <v>4</v>
      </c>
      <c r="AH20" s="1">
        <v>29</v>
      </c>
      <c r="AI20" s="1">
        <v>14</v>
      </c>
      <c r="AJ20" s="1">
        <v>4</v>
      </c>
      <c r="AK20" s="1">
        <v>17</v>
      </c>
      <c r="AL20" s="1">
        <v>0</v>
      </c>
      <c r="AM20" s="1">
        <v>21</v>
      </c>
      <c r="AN20" s="1">
        <v>5</v>
      </c>
      <c r="AO20" s="1">
        <v>5</v>
      </c>
      <c r="AP20" s="1">
        <v>4</v>
      </c>
      <c r="AQ20" s="1">
        <v>0</v>
      </c>
      <c r="AR20" s="1">
        <v>6</v>
      </c>
      <c r="AS20" s="1">
        <v>1</v>
      </c>
      <c r="AT20" s="1">
        <v>40</v>
      </c>
      <c r="AU20" s="1">
        <v>0</v>
      </c>
      <c r="AV20" s="1">
        <v>2</v>
      </c>
      <c r="AW20" s="1">
        <v>2</v>
      </c>
      <c r="AX20" s="1">
        <v>0</v>
      </c>
      <c r="AY20" s="1">
        <v>4</v>
      </c>
      <c r="AZ20" s="1">
        <v>6</v>
      </c>
      <c r="BA20" s="1">
        <v>1</v>
      </c>
      <c r="BB20" s="1">
        <v>9</v>
      </c>
      <c r="BC20" s="1">
        <v>2</v>
      </c>
      <c r="BD20" s="1">
        <v>2</v>
      </c>
      <c r="BE20" s="1">
        <v>0</v>
      </c>
      <c r="BF20" s="1">
        <v>0</v>
      </c>
      <c r="BG20" s="1">
        <v>0</v>
      </c>
      <c r="BH20" s="1">
        <v>5</v>
      </c>
      <c r="BI20" s="1">
        <v>0</v>
      </c>
      <c r="BJ20" s="1">
        <v>0</v>
      </c>
      <c r="BK20" s="1">
        <v>2</v>
      </c>
      <c r="BL20" s="1">
        <v>1</v>
      </c>
      <c r="BM20" s="1">
        <v>0</v>
      </c>
      <c r="BN20" s="1">
        <v>0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0</v>
      </c>
      <c r="BW20" s="1">
        <v>0</v>
      </c>
      <c r="BX20" s="1">
        <v>0</v>
      </c>
      <c r="BY20" s="1">
        <v>0</v>
      </c>
      <c r="BZ20" s="1">
        <v>1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</row>
    <row r="21" spans="1:87" x14ac:dyDescent="0.3">
      <c r="A21" t="s">
        <v>19</v>
      </c>
      <c r="B21" s="1">
        <v>30</v>
      </c>
      <c r="C21" s="1">
        <v>21</v>
      </c>
      <c r="D21" s="1">
        <v>5</v>
      </c>
      <c r="E21" s="1">
        <v>38</v>
      </c>
      <c r="F21" s="1">
        <v>30</v>
      </c>
      <c r="G21" s="1">
        <v>10</v>
      </c>
      <c r="H21" s="1">
        <v>11</v>
      </c>
      <c r="I21" s="1">
        <v>16</v>
      </c>
      <c r="J21" s="1">
        <v>29</v>
      </c>
      <c r="K21" s="1">
        <v>32</v>
      </c>
      <c r="L21" s="1">
        <v>0</v>
      </c>
      <c r="M21" s="1">
        <v>14</v>
      </c>
      <c r="N21" s="1">
        <v>14</v>
      </c>
      <c r="O21" s="1">
        <v>2</v>
      </c>
      <c r="P21" s="1">
        <v>36</v>
      </c>
      <c r="Q21" s="1">
        <v>16</v>
      </c>
      <c r="R21" s="1">
        <v>29</v>
      </c>
      <c r="S21" s="1">
        <v>4</v>
      </c>
      <c r="T21" s="1">
        <v>27</v>
      </c>
      <c r="U21" s="1">
        <v>41</v>
      </c>
      <c r="V21" s="1">
        <v>19</v>
      </c>
      <c r="W21" s="1">
        <v>15</v>
      </c>
      <c r="X21" s="1">
        <v>25</v>
      </c>
      <c r="Y21" s="1">
        <v>1</v>
      </c>
      <c r="Z21" s="1">
        <v>25</v>
      </c>
      <c r="AA21" s="1">
        <v>17</v>
      </c>
      <c r="AB21" s="1">
        <v>4</v>
      </c>
      <c r="AC21" s="1">
        <v>5</v>
      </c>
      <c r="AD21" s="1">
        <v>0</v>
      </c>
      <c r="AE21" s="1">
        <v>5</v>
      </c>
      <c r="AF21" s="1">
        <v>2</v>
      </c>
      <c r="AG21" s="1">
        <v>1</v>
      </c>
      <c r="AH21" s="1">
        <v>11</v>
      </c>
      <c r="AI21" s="1">
        <v>2</v>
      </c>
      <c r="AJ21" s="1">
        <v>5</v>
      </c>
      <c r="AK21" s="1">
        <v>2</v>
      </c>
      <c r="AL21" s="1">
        <v>0</v>
      </c>
      <c r="AM21" s="1">
        <v>4</v>
      </c>
      <c r="AN21" s="1">
        <v>0</v>
      </c>
      <c r="AO21" s="1">
        <v>1</v>
      </c>
      <c r="AP21" s="1">
        <v>0</v>
      </c>
      <c r="AQ21" s="1">
        <v>0</v>
      </c>
      <c r="AR21" s="1">
        <v>3</v>
      </c>
      <c r="AS21" s="1">
        <v>0</v>
      </c>
      <c r="AT21" s="1">
        <v>14</v>
      </c>
      <c r="AU21" s="1">
        <v>4</v>
      </c>
      <c r="AV21" s="1">
        <v>1</v>
      </c>
      <c r="AW21" s="1">
        <v>0</v>
      </c>
      <c r="AX21" s="1">
        <v>0</v>
      </c>
      <c r="AY21" s="1">
        <v>3</v>
      </c>
      <c r="AZ21" s="1">
        <v>2</v>
      </c>
      <c r="BA21" s="1">
        <v>0</v>
      </c>
      <c r="BB21" s="1">
        <v>5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3</v>
      </c>
      <c r="BI21" s="1">
        <v>1</v>
      </c>
      <c r="BJ21" s="1">
        <v>1</v>
      </c>
      <c r="BK21" s="1">
        <v>1</v>
      </c>
      <c r="BL21" s="1">
        <v>1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</row>
    <row r="22" spans="1:87" x14ac:dyDescent="0.3">
      <c r="A22" t="s">
        <v>20</v>
      </c>
      <c r="B22" s="1">
        <v>88</v>
      </c>
      <c r="C22" s="1">
        <v>57</v>
      </c>
      <c r="D22" s="1">
        <v>12</v>
      </c>
      <c r="E22" s="1">
        <v>98</v>
      </c>
      <c r="F22" s="1">
        <v>94</v>
      </c>
      <c r="G22" s="1">
        <v>25</v>
      </c>
      <c r="H22" s="1">
        <v>33</v>
      </c>
      <c r="I22" s="1">
        <v>49</v>
      </c>
      <c r="J22" s="1">
        <v>89</v>
      </c>
      <c r="K22" s="1">
        <v>76</v>
      </c>
      <c r="L22" s="1">
        <v>9</v>
      </c>
      <c r="M22" s="1">
        <v>35</v>
      </c>
      <c r="N22" s="1">
        <v>53</v>
      </c>
      <c r="O22" s="1">
        <v>28</v>
      </c>
      <c r="P22" s="1">
        <v>84</v>
      </c>
      <c r="Q22" s="1">
        <v>23</v>
      </c>
      <c r="R22" s="1">
        <v>70</v>
      </c>
      <c r="S22" s="1">
        <v>26</v>
      </c>
      <c r="T22" s="1">
        <v>54</v>
      </c>
      <c r="U22" s="1">
        <v>19</v>
      </c>
      <c r="V22" s="1">
        <v>102</v>
      </c>
      <c r="W22" s="1">
        <v>35</v>
      </c>
      <c r="X22" s="1">
        <v>36</v>
      </c>
      <c r="Y22" s="1">
        <v>0</v>
      </c>
      <c r="Z22" s="1">
        <v>47</v>
      </c>
      <c r="AA22" s="1">
        <v>49</v>
      </c>
      <c r="AB22" s="1">
        <v>20</v>
      </c>
      <c r="AC22" s="1">
        <v>16</v>
      </c>
      <c r="AD22" s="1">
        <v>11</v>
      </c>
      <c r="AE22" s="1">
        <v>9</v>
      </c>
      <c r="AF22" s="1">
        <v>9</v>
      </c>
      <c r="AG22" s="1">
        <v>5</v>
      </c>
      <c r="AH22" s="1">
        <v>20</v>
      </c>
      <c r="AI22" s="1">
        <v>8</v>
      </c>
      <c r="AJ22" s="1">
        <v>3</v>
      </c>
      <c r="AK22" s="1">
        <v>33</v>
      </c>
      <c r="AL22" s="1">
        <v>1</v>
      </c>
      <c r="AM22" s="1">
        <v>17</v>
      </c>
      <c r="AN22" s="1">
        <v>3</v>
      </c>
      <c r="AO22" s="1">
        <v>11</v>
      </c>
      <c r="AP22" s="1">
        <v>4</v>
      </c>
      <c r="AQ22" s="1">
        <v>2</v>
      </c>
      <c r="AR22" s="1">
        <v>4</v>
      </c>
      <c r="AS22" s="1">
        <v>3</v>
      </c>
      <c r="AT22" s="1">
        <v>23</v>
      </c>
      <c r="AU22" s="1">
        <v>1</v>
      </c>
      <c r="AV22" s="1">
        <v>3</v>
      </c>
      <c r="AW22" s="1">
        <v>1</v>
      </c>
      <c r="AX22" s="1">
        <v>0</v>
      </c>
      <c r="AY22" s="1">
        <v>4</v>
      </c>
      <c r="AZ22" s="1">
        <v>6</v>
      </c>
      <c r="BA22" s="1">
        <v>0</v>
      </c>
      <c r="BB22" s="1">
        <v>12</v>
      </c>
      <c r="BC22" s="1">
        <v>2</v>
      </c>
      <c r="BD22" s="1">
        <v>2</v>
      </c>
      <c r="BE22" s="1">
        <v>0</v>
      </c>
      <c r="BF22" s="1">
        <v>0</v>
      </c>
      <c r="BG22" s="1">
        <v>0</v>
      </c>
      <c r="BH22" s="1">
        <v>4</v>
      </c>
      <c r="BI22" s="1">
        <v>1</v>
      </c>
      <c r="BJ22" s="1">
        <v>1</v>
      </c>
      <c r="BK22" s="1">
        <v>2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</row>
    <row r="23" spans="1:87" x14ac:dyDescent="0.3">
      <c r="A23" t="s">
        <v>21</v>
      </c>
      <c r="B23" s="1">
        <v>83</v>
      </c>
      <c r="C23" s="1">
        <v>53</v>
      </c>
      <c r="D23" s="1">
        <v>12</v>
      </c>
      <c r="E23" s="1">
        <v>80</v>
      </c>
      <c r="F23" s="1">
        <v>78</v>
      </c>
      <c r="G23" s="1">
        <v>16</v>
      </c>
      <c r="H23" s="1">
        <v>42</v>
      </c>
      <c r="I23" s="1">
        <v>30</v>
      </c>
      <c r="J23" s="1">
        <v>76</v>
      </c>
      <c r="K23" s="1">
        <v>62</v>
      </c>
      <c r="L23" s="1">
        <v>6</v>
      </c>
      <c r="M23" s="1">
        <v>27</v>
      </c>
      <c r="N23" s="1">
        <v>45</v>
      </c>
      <c r="O23" s="1">
        <v>21</v>
      </c>
      <c r="P23" s="1">
        <v>70</v>
      </c>
      <c r="Q23" s="1">
        <v>16</v>
      </c>
      <c r="R23" s="1">
        <v>50</v>
      </c>
      <c r="S23" s="1">
        <v>24</v>
      </c>
      <c r="T23" s="1">
        <v>40</v>
      </c>
      <c r="U23" s="1">
        <v>15</v>
      </c>
      <c r="V23" s="1">
        <v>35</v>
      </c>
      <c r="W23" s="1">
        <v>83</v>
      </c>
      <c r="X23" s="1">
        <v>34</v>
      </c>
      <c r="Y23" s="1">
        <v>2</v>
      </c>
      <c r="Z23" s="1">
        <v>33</v>
      </c>
      <c r="AA23" s="1">
        <v>39</v>
      </c>
      <c r="AB23" s="1">
        <v>17</v>
      </c>
      <c r="AC23" s="1">
        <v>6</v>
      </c>
      <c r="AD23" s="1">
        <v>6</v>
      </c>
      <c r="AE23" s="1">
        <v>3</v>
      </c>
      <c r="AF23" s="1">
        <v>9</v>
      </c>
      <c r="AG23" s="1">
        <v>4</v>
      </c>
      <c r="AH23" s="1">
        <v>14</v>
      </c>
      <c r="AI23" s="1">
        <v>13</v>
      </c>
      <c r="AJ23" s="1">
        <v>1</v>
      </c>
      <c r="AK23" s="1">
        <v>9</v>
      </c>
      <c r="AL23" s="1">
        <v>0</v>
      </c>
      <c r="AM23" s="1">
        <v>10</v>
      </c>
      <c r="AN23" s="1">
        <v>3</v>
      </c>
      <c r="AO23" s="1">
        <v>11</v>
      </c>
      <c r="AP23" s="1">
        <v>5</v>
      </c>
      <c r="AQ23" s="1">
        <v>1</v>
      </c>
      <c r="AR23" s="1">
        <v>8</v>
      </c>
      <c r="AS23" s="1">
        <v>2</v>
      </c>
      <c r="AT23" s="1">
        <v>11</v>
      </c>
      <c r="AU23" s="1">
        <v>0</v>
      </c>
      <c r="AV23" s="1">
        <v>1</v>
      </c>
      <c r="AW23" s="1">
        <v>2</v>
      </c>
      <c r="AX23" s="1">
        <v>0</v>
      </c>
      <c r="AY23" s="1">
        <v>3</v>
      </c>
      <c r="AZ23" s="1">
        <v>2</v>
      </c>
      <c r="BA23" s="1">
        <v>1</v>
      </c>
      <c r="BB23" s="1">
        <v>5</v>
      </c>
      <c r="BC23" s="1">
        <v>1</v>
      </c>
      <c r="BD23" s="1">
        <v>1</v>
      </c>
      <c r="BE23" s="1">
        <v>3</v>
      </c>
      <c r="BF23" s="1">
        <v>0</v>
      </c>
      <c r="BG23" s="1">
        <v>0</v>
      </c>
      <c r="BH23" s="1">
        <v>3</v>
      </c>
      <c r="BI23" s="1">
        <v>0</v>
      </c>
      <c r="BJ23" s="1">
        <v>0</v>
      </c>
      <c r="BK23" s="1">
        <v>1</v>
      </c>
      <c r="BL23" s="1">
        <v>1</v>
      </c>
      <c r="BM23" s="1">
        <v>1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1</v>
      </c>
      <c r="BW23" s="1">
        <v>1</v>
      </c>
      <c r="BX23" s="1">
        <v>1</v>
      </c>
      <c r="BY23" s="1">
        <v>1</v>
      </c>
      <c r="BZ23" s="1">
        <v>0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</row>
    <row r="24" spans="1:87" x14ac:dyDescent="0.3">
      <c r="A24" t="s">
        <v>22</v>
      </c>
      <c r="B24" s="1">
        <v>99</v>
      </c>
      <c r="C24" s="1">
        <v>71</v>
      </c>
      <c r="D24" s="1">
        <v>14</v>
      </c>
      <c r="E24" s="1">
        <v>131</v>
      </c>
      <c r="F24" s="1">
        <v>124</v>
      </c>
      <c r="G24" s="1">
        <v>22</v>
      </c>
      <c r="H24" s="1">
        <v>52</v>
      </c>
      <c r="I24" s="1">
        <v>57</v>
      </c>
      <c r="J24" s="1">
        <v>114</v>
      </c>
      <c r="K24" s="1">
        <v>111</v>
      </c>
      <c r="L24" s="1">
        <v>10</v>
      </c>
      <c r="M24" s="1">
        <v>65</v>
      </c>
      <c r="N24" s="1">
        <v>58</v>
      </c>
      <c r="O24" s="1">
        <v>23</v>
      </c>
      <c r="P24" s="1">
        <v>119</v>
      </c>
      <c r="Q24" s="1">
        <v>41</v>
      </c>
      <c r="R24" s="1">
        <v>102</v>
      </c>
      <c r="S24" s="1">
        <v>34</v>
      </c>
      <c r="T24" s="1">
        <v>52</v>
      </c>
      <c r="U24" s="1">
        <v>25</v>
      </c>
      <c r="V24" s="1">
        <v>36</v>
      </c>
      <c r="W24" s="1">
        <v>34</v>
      </c>
      <c r="X24" s="1">
        <v>135</v>
      </c>
      <c r="Y24" s="1">
        <v>2</v>
      </c>
      <c r="Z24" s="1">
        <v>63</v>
      </c>
      <c r="AA24" s="1">
        <v>46</v>
      </c>
      <c r="AB24" s="1">
        <v>12</v>
      </c>
      <c r="AC24" s="1">
        <v>17</v>
      </c>
      <c r="AD24" s="1">
        <v>10</v>
      </c>
      <c r="AE24" s="1">
        <v>10</v>
      </c>
      <c r="AF24" s="1">
        <v>16</v>
      </c>
      <c r="AG24" s="1">
        <v>7</v>
      </c>
      <c r="AH24" s="1">
        <v>32</v>
      </c>
      <c r="AI24" s="1">
        <v>34</v>
      </c>
      <c r="AJ24" s="1">
        <v>7</v>
      </c>
      <c r="AK24" s="1">
        <v>8</v>
      </c>
      <c r="AL24" s="1">
        <v>1</v>
      </c>
      <c r="AM24" s="1">
        <v>14</v>
      </c>
      <c r="AN24" s="1">
        <v>1</v>
      </c>
      <c r="AO24" s="1">
        <v>8</v>
      </c>
      <c r="AP24" s="1">
        <v>12</v>
      </c>
      <c r="AQ24" s="1">
        <v>0</v>
      </c>
      <c r="AR24" s="1">
        <v>8</v>
      </c>
      <c r="AS24" s="1">
        <v>2</v>
      </c>
      <c r="AT24" s="1">
        <v>16</v>
      </c>
      <c r="AU24" s="1">
        <v>4</v>
      </c>
      <c r="AV24" s="1">
        <v>3</v>
      </c>
      <c r="AW24" s="1">
        <v>2</v>
      </c>
      <c r="AX24" s="1">
        <v>0</v>
      </c>
      <c r="AY24" s="1">
        <v>10</v>
      </c>
      <c r="AZ24" s="1">
        <v>17</v>
      </c>
      <c r="BA24" s="1">
        <v>0</v>
      </c>
      <c r="BB24" s="1">
        <v>8</v>
      </c>
      <c r="BC24" s="1">
        <v>2</v>
      </c>
      <c r="BD24" s="1">
        <v>1</v>
      </c>
      <c r="BE24" s="1">
        <v>3</v>
      </c>
      <c r="BF24" s="1">
        <v>2</v>
      </c>
      <c r="BG24" s="1">
        <v>3</v>
      </c>
      <c r="BH24" s="1">
        <v>9</v>
      </c>
      <c r="BI24" s="1">
        <v>1</v>
      </c>
      <c r="BJ24" s="1">
        <v>1</v>
      </c>
      <c r="BK24" s="1">
        <v>3</v>
      </c>
      <c r="BL24" s="1">
        <v>0</v>
      </c>
      <c r="BM24" s="1">
        <v>0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1</v>
      </c>
    </row>
    <row r="25" spans="1:87" x14ac:dyDescent="0.3">
      <c r="A25" t="s">
        <v>23</v>
      </c>
      <c r="B25" s="1">
        <v>7</v>
      </c>
      <c r="C25" s="1">
        <v>2</v>
      </c>
      <c r="D25" s="1">
        <v>1</v>
      </c>
      <c r="E25" s="1">
        <v>7</v>
      </c>
      <c r="F25" s="1">
        <v>7</v>
      </c>
      <c r="G25" s="1">
        <v>0</v>
      </c>
      <c r="H25" s="1">
        <v>0</v>
      </c>
      <c r="I25" s="1">
        <v>1</v>
      </c>
      <c r="J25" s="1">
        <v>6</v>
      </c>
      <c r="K25" s="1">
        <v>5</v>
      </c>
      <c r="L25" s="1">
        <v>0</v>
      </c>
      <c r="M25" s="1">
        <v>4</v>
      </c>
      <c r="N25" s="1">
        <v>3</v>
      </c>
      <c r="O25" s="1">
        <v>1</v>
      </c>
      <c r="P25" s="1">
        <v>7</v>
      </c>
      <c r="Q25" s="1">
        <v>5</v>
      </c>
      <c r="R25" s="1">
        <v>5</v>
      </c>
      <c r="S25" s="1">
        <v>1</v>
      </c>
      <c r="T25" s="1">
        <v>1</v>
      </c>
      <c r="U25" s="1">
        <v>1</v>
      </c>
      <c r="V25" s="1">
        <v>0</v>
      </c>
      <c r="W25" s="1">
        <v>2</v>
      </c>
      <c r="X25" s="1">
        <v>2</v>
      </c>
      <c r="Y25" s="1">
        <v>7</v>
      </c>
      <c r="Z25" s="1">
        <v>4</v>
      </c>
      <c r="AA25" s="1">
        <v>1</v>
      </c>
      <c r="AB25" s="1">
        <v>0</v>
      </c>
      <c r="AC25" s="1">
        <v>1</v>
      </c>
      <c r="AD25" s="1">
        <v>0</v>
      </c>
      <c r="AE25" s="1">
        <v>3</v>
      </c>
      <c r="AF25" s="1">
        <v>0</v>
      </c>
      <c r="AG25" s="1">
        <v>1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</row>
    <row r="26" spans="1:87" x14ac:dyDescent="0.3">
      <c r="A26" t="s">
        <v>24</v>
      </c>
      <c r="B26" s="1">
        <v>103</v>
      </c>
      <c r="C26" s="1">
        <v>57</v>
      </c>
      <c r="D26" s="1">
        <v>14</v>
      </c>
      <c r="E26" s="1">
        <v>120</v>
      </c>
      <c r="F26" s="1">
        <v>114</v>
      </c>
      <c r="G26" s="1">
        <v>26</v>
      </c>
      <c r="H26" s="1">
        <v>44</v>
      </c>
      <c r="I26" s="1">
        <v>48</v>
      </c>
      <c r="J26" s="1">
        <v>105</v>
      </c>
      <c r="K26" s="1">
        <v>91</v>
      </c>
      <c r="L26" s="1">
        <v>8</v>
      </c>
      <c r="M26" s="1">
        <v>52</v>
      </c>
      <c r="N26" s="1">
        <v>58</v>
      </c>
      <c r="O26" s="1">
        <v>28</v>
      </c>
      <c r="P26" s="1">
        <v>106</v>
      </c>
      <c r="Q26" s="1">
        <v>32</v>
      </c>
      <c r="R26" s="1">
        <v>92</v>
      </c>
      <c r="S26" s="1">
        <v>33</v>
      </c>
      <c r="T26" s="1">
        <v>57</v>
      </c>
      <c r="U26" s="1">
        <v>25</v>
      </c>
      <c r="V26" s="1">
        <v>47</v>
      </c>
      <c r="W26" s="1">
        <v>33</v>
      </c>
      <c r="X26" s="1">
        <v>63</v>
      </c>
      <c r="Y26" s="1">
        <v>4</v>
      </c>
      <c r="Z26" s="1">
        <v>120</v>
      </c>
      <c r="AA26" s="1">
        <v>49</v>
      </c>
      <c r="AB26" s="1">
        <v>13</v>
      </c>
      <c r="AC26" s="1">
        <v>14</v>
      </c>
      <c r="AD26" s="1">
        <v>11</v>
      </c>
      <c r="AE26" s="1">
        <v>10</v>
      </c>
      <c r="AF26" s="1">
        <v>5</v>
      </c>
      <c r="AG26" s="1">
        <v>5</v>
      </c>
      <c r="AH26" s="1">
        <v>34</v>
      </c>
      <c r="AI26" s="1">
        <v>20</v>
      </c>
      <c r="AJ26" s="1">
        <v>6</v>
      </c>
      <c r="AK26" s="1">
        <v>14</v>
      </c>
      <c r="AL26" s="1">
        <v>0</v>
      </c>
      <c r="AM26" s="1">
        <v>12</v>
      </c>
      <c r="AN26" s="1">
        <v>4</v>
      </c>
      <c r="AO26" s="1">
        <v>6</v>
      </c>
      <c r="AP26" s="1">
        <v>5</v>
      </c>
      <c r="AQ26" s="1">
        <v>2</v>
      </c>
      <c r="AR26" s="1">
        <v>10</v>
      </c>
      <c r="AS26" s="1">
        <v>2</v>
      </c>
      <c r="AT26" s="1">
        <v>21</v>
      </c>
      <c r="AU26" s="1">
        <v>4</v>
      </c>
      <c r="AV26" s="1">
        <v>5</v>
      </c>
      <c r="AW26" s="1">
        <v>1</v>
      </c>
      <c r="AX26" s="1">
        <v>0</v>
      </c>
      <c r="AY26" s="1">
        <v>7</v>
      </c>
      <c r="AZ26" s="1">
        <v>9</v>
      </c>
      <c r="BA26" s="1">
        <v>0</v>
      </c>
      <c r="BB26" s="1">
        <v>6</v>
      </c>
      <c r="BC26" s="1">
        <v>2</v>
      </c>
      <c r="BD26" s="1">
        <v>1</v>
      </c>
      <c r="BE26" s="1">
        <v>1</v>
      </c>
      <c r="BF26" s="1">
        <v>1</v>
      </c>
      <c r="BG26" s="1">
        <v>1</v>
      </c>
      <c r="BH26" s="1">
        <v>6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</row>
    <row r="27" spans="1:87" x14ac:dyDescent="0.3">
      <c r="A27" t="s">
        <v>25</v>
      </c>
      <c r="B27" s="1">
        <v>103</v>
      </c>
      <c r="C27" s="1">
        <v>77</v>
      </c>
      <c r="D27" s="1">
        <v>36</v>
      </c>
      <c r="E27" s="1">
        <v>120</v>
      </c>
      <c r="F27" s="1">
        <v>113</v>
      </c>
      <c r="G27" s="1">
        <v>31</v>
      </c>
      <c r="H27" s="1">
        <v>65</v>
      </c>
      <c r="I27" s="1">
        <v>48</v>
      </c>
      <c r="J27" s="1">
        <v>113</v>
      </c>
      <c r="K27" s="1">
        <v>83</v>
      </c>
      <c r="L27" s="1">
        <v>10</v>
      </c>
      <c r="M27" s="1">
        <v>36</v>
      </c>
      <c r="N27" s="1">
        <v>64</v>
      </c>
      <c r="O27" s="1">
        <v>37</v>
      </c>
      <c r="P27" s="1">
        <v>107</v>
      </c>
      <c r="Q27" s="1">
        <v>29</v>
      </c>
      <c r="R27" s="1">
        <v>70</v>
      </c>
      <c r="S27" s="1">
        <v>28</v>
      </c>
      <c r="T27" s="1">
        <v>47</v>
      </c>
      <c r="U27" s="1">
        <v>17</v>
      </c>
      <c r="V27" s="1">
        <v>49</v>
      </c>
      <c r="W27" s="1">
        <v>39</v>
      </c>
      <c r="X27" s="1">
        <v>46</v>
      </c>
      <c r="Y27" s="1">
        <v>1</v>
      </c>
      <c r="Z27" s="1">
        <v>49</v>
      </c>
      <c r="AA27" s="1">
        <v>123</v>
      </c>
      <c r="AB27" s="1">
        <v>28</v>
      </c>
      <c r="AC27" s="1">
        <v>29</v>
      </c>
      <c r="AD27" s="1">
        <v>13</v>
      </c>
      <c r="AE27" s="1">
        <v>13</v>
      </c>
      <c r="AF27" s="1">
        <v>10</v>
      </c>
      <c r="AG27" s="1">
        <v>7</v>
      </c>
      <c r="AH27" s="1">
        <v>24</v>
      </c>
      <c r="AI27" s="1">
        <v>5</v>
      </c>
      <c r="AJ27" s="1">
        <v>5</v>
      </c>
      <c r="AK27" s="1">
        <v>18</v>
      </c>
      <c r="AL27" s="1">
        <v>1</v>
      </c>
      <c r="AM27" s="1">
        <v>12</v>
      </c>
      <c r="AN27" s="1">
        <v>12</v>
      </c>
      <c r="AO27" s="1">
        <v>12</v>
      </c>
      <c r="AP27" s="1">
        <v>9</v>
      </c>
      <c r="AQ27" s="1">
        <v>2</v>
      </c>
      <c r="AR27" s="1">
        <v>7</v>
      </c>
      <c r="AS27" s="1">
        <v>5</v>
      </c>
      <c r="AT27" s="1">
        <v>17</v>
      </c>
      <c r="AU27" s="1">
        <v>3</v>
      </c>
      <c r="AV27" s="1">
        <v>4</v>
      </c>
      <c r="AW27" s="1">
        <v>4</v>
      </c>
      <c r="AX27" s="1">
        <v>1</v>
      </c>
      <c r="AY27" s="1">
        <v>6</v>
      </c>
      <c r="AZ27" s="1">
        <v>9</v>
      </c>
      <c r="BA27" s="1">
        <v>1</v>
      </c>
      <c r="BB27" s="1">
        <v>8</v>
      </c>
      <c r="BC27" s="1">
        <v>5</v>
      </c>
      <c r="BD27" s="1">
        <v>1</v>
      </c>
      <c r="BE27" s="1">
        <v>3</v>
      </c>
      <c r="BF27" s="1">
        <v>0</v>
      </c>
      <c r="BG27" s="1">
        <v>0</v>
      </c>
      <c r="BH27" s="1">
        <v>4</v>
      </c>
      <c r="BI27" s="1">
        <v>1</v>
      </c>
      <c r="BJ27" s="1">
        <v>1</v>
      </c>
      <c r="BK27" s="1">
        <v>3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1</v>
      </c>
      <c r="BW27" s="1">
        <v>1</v>
      </c>
      <c r="BX27" s="1">
        <v>1</v>
      </c>
      <c r="BY27" s="1">
        <v>1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</row>
    <row r="28" spans="1:87" x14ac:dyDescent="0.3">
      <c r="A28" t="s">
        <v>26</v>
      </c>
      <c r="B28" s="1">
        <v>42</v>
      </c>
      <c r="C28" s="1">
        <v>29</v>
      </c>
      <c r="D28" s="1">
        <v>11</v>
      </c>
      <c r="E28" s="1">
        <v>43</v>
      </c>
      <c r="F28" s="1">
        <v>41</v>
      </c>
      <c r="G28" s="1">
        <v>12</v>
      </c>
      <c r="H28" s="1">
        <v>33</v>
      </c>
      <c r="I28" s="1">
        <v>20</v>
      </c>
      <c r="J28" s="1">
        <v>43</v>
      </c>
      <c r="K28" s="1">
        <v>27</v>
      </c>
      <c r="L28" s="1">
        <v>7</v>
      </c>
      <c r="M28" s="1">
        <v>12</v>
      </c>
      <c r="N28" s="1">
        <v>31</v>
      </c>
      <c r="O28" s="1">
        <v>13</v>
      </c>
      <c r="P28" s="1">
        <v>36</v>
      </c>
      <c r="Q28" s="1">
        <v>9</v>
      </c>
      <c r="R28" s="1">
        <v>16</v>
      </c>
      <c r="S28" s="1">
        <v>12</v>
      </c>
      <c r="T28" s="1">
        <v>15</v>
      </c>
      <c r="U28" s="1">
        <v>4</v>
      </c>
      <c r="V28" s="1">
        <v>20</v>
      </c>
      <c r="W28" s="1">
        <v>17</v>
      </c>
      <c r="X28" s="1">
        <v>12</v>
      </c>
      <c r="Y28" s="1">
        <v>0</v>
      </c>
      <c r="Z28" s="1">
        <v>13</v>
      </c>
      <c r="AA28" s="1">
        <v>28</v>
      </c>
      <c r="AB28" s="1">
        <v>44</v>
      </c>
      <c r="AC28" s="1">
        <v>11</v>
      </c>
      <c r="AD28" s="1">
        <v>6</v>
      </c>
      <c r="AE28" s="1">
        <v>3</v>
      </c>
      <c r="AF28" s="1">
        <v>2</v>
      </c>
      <c r="AG28" s="1">
        <v>2</v>
      </c>
      <c r="AH28" s="1">
        <v>0</v>
      </c>
      <c r="AI28" s="1">
        <v>3</v>
      </c>
      <c r="AJ28" s="1">
        <v>0</v>
      </c>
      <c r="AK28" s="1">
        <v>3</v>
      </c>
      <c r="AL28" s="1">
        <v>0</v>
      </c>
      <c r="AM28" s="1">
        <v>8</v>
      </c>
      <c r="AN28" s="1">
        <v>15</v>
      </c>
      <c r="AO28" s="1">
        <v>11</v>
      </c>
      <c r="AP28" s="1">
        <v>1</v>
      </c>
      <c r="AQ28" s="1">
        <v>0</v>
      </c>
      <c r="AR28" s="1">
        <v>2</v>
      </c>
      <c r="AS28" s="1">
        <v>1</v>
      </c>
      <c r="AT28" s="1">
        <v>6</v>
      </c>
      <c r="AU28" s="1">
        <v>1</v>
      </c>
      <c r="AV28" s="1">
        <v>2</v>
      </c>
      <c r="AW28" s="1">
        <v>1</v>
      </c>
      <c r="AX28" s="1">
        <v>0</v>
      </c>
      <c r="AY28" s="1">
        <v>1</v>
      </c>
      <c r="AZ28" s="1">
        <v>1</v>
      </c>
      <c r="BA28" s="1">
        <v>0</v>
      </c>
      <c r="BB28" s="1">
        <v>4</v>
      </c>
      <c r="BC28" s="1">
        <v>1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1</v>
      </c>
      <c r="BK28" s="1">
        <v>1</v>
      </c>
      <c r="BL28" s="1">
        <v>1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0</v>
      </c>
    </row>
    <row r="29" spans="1:87" x14ac:dyDescent="0.3">
      <c r="A29" t="s">
        <v>27</v>
      </c>
      <c r="B29" s="1">
        <v>36</v>
      </c>
      <c r="C29" s="1">
        <v>31</v>
      </c>
      <c r="D29" s="1">
        <v>8</v>
      </c>
      <c r="E29" s="1">
        <v>46</v>
      </c>
      <c r="F29" s="1">
        <v>44</v>
      </c>
      <c r="G29" s="1">
        <v>12</v>
      </c>
      <c r="H29" s="1">
        <v>28</v>
      </c>
      <c r="I29" s="1">
        <v>22</v>
      </c>
      <c r="J29" s="1">
        <v>46</v>
      </c>
      <c r="K29" s="1">
        <v>32</v>
      </c>
      <c r="L29" s="1">
        <v>4</v>
      </c>
      <c r="M29" s="1">
        <v>13</v>
      </c>
      <c r="N29" s="1">
        <v>29</v>
      </c>
      <c r="O29" s="1">
        <v>15</v>
      </c>
      <c r="P29" s="1">
        <v>45</v>
      </c>
      <c r="Q29" s="1">
        <v>12</v>
      </c>
      <c r="R29" s="1">
        <v>26</v>
      </c>
      <c r="S29" s="1">
        <v>13</v>
      </c>
      <c r="T29" s="1">
        <v>14</v>
      </c>
      <c r="U29" s="1">
        <v>5</v>
      </c>
      <c r="V29" s="1">
        <v>16</v>
      </c>
      <c r="W29" s="1">
        <v>6</v>
      </c>
      <c r="X29" s="1">
        <v>17</v>
      </c>
      <c r="Y29" s="1">
        <v>1</v>
      </c>
      <c r="Z29" s="1">
        <v>14</v>
      </c>
      <c r="AA29" s="1">
        <v>29</v>
      </c>
      <c r="AB29" s="1">
        <v>11</v>
      </c>
      <c r="AC29" s="1">
        <v>46</v>
      </c>
      <c r="AD29" s="1">
        <v>2</v>
      </c>
      <c r="AE29" s="1">
        <v>8</v>
      </c>
      <c r="AF29" s="1">
        <v>2</v>
      </c>
      <c r="AG29" s="1">
        <v>3</v>
      </c>
      <c r="AH29" s="1">
        <v>10</v>
      </c>
      <c r="AI29" s="1">
        <v>3</v>
      </c>
      <c r="AJ29" s="1">
        <v>2</v>
      </c>
      <c r="AK29" s="1">
        <v>5</v>
      </c>
      <c r="AL29" s="1">
        <v>0</v>
      </c>
      <c r="AM29" s="1">
        <v>7</v>
      </c>
      <c r="AN29" s="1">
        <v>4</v>
      </c>
      <c r="AO29" s="1">
        <v>6</v>
      </c>
      <c r="AP29" s="1">
        <v>4</v>
      </c>
      <c r="AQ29" s="1">
        <v>2</v>
      </c>
      <c r="AR29" s="1">
        <v>6</v>
      </c>
      <c r="AS29" s="1">
        <v>4</v>
      </c>
      <c r="AT29" s="1">
        <v>6</v>
      </c>
      <c r="AU29" s="1">
        <v>1</v>
      </c>
      <c r="AV29" s="1">
        <v>1</v>
      </c>
      <c r="AW29" s="1">
        <v>2</v>
      </c>
      <c r="AX29" s="1">
        <v>1</v>
      </c>
      <c r="AY29" s="1">
        <v>4</v>
      </c>
      <c r="AZ29" s="1">
        <v>6</v>
      </c>
      <c r="BA29" s="1">
        <v>0</v>
      </c>
      <c r="BB29" s="1">
        <v>2</v>
      </c>
      <c r="BC29" s="1">
        <v>1</v>
      </c>
      <c r="BD29" s="1">
        <v>2</v>
      </c>
      <c r="BE29" s="1">
        <v>1</v>
      </c>
      <c r="BF29" s="1">
        <v>0</v>
      </c>
      <c r="BG29" s="1">
        <v>0</v>
      </c>
      <c r="BH29" s="1">
        <v>0</v>
      </c>
      <c r="BI29" s="1">
        <v>1</v>
      </c>
      <c r="BJ29" s="1">
        <v>1</v>
      </c>
      <c r="BK29" s="1">
        <v>0</v>
      </c>
      <c r="BL29" s="1">
        <v>0</v>
      </c>
      <c r="BM29" s="1">
        <v>0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</row>
    <row r="30" spans="1:87" x14ac:dyDescent="0.3">
      <c r="A30" t="s">
        <v>28</v>
      </c>
      <c r="B30" s="1">
        <v>20</v>
      </c>
      <c r="C30" s="1">
        <v>9</v>
      </c>
      <c r="D30" s="1">
        <v>4</v>
      </c>
      <c r="E30" s="1">
        <v>21</v>
      </c>
      <c r="F30" s="1">
        <v>22</v>
      </c>
      <c r="G30" s="1">
        <v>3</v>
      </c>
      <c r="H30" s="1">
        <v>10</v>
      </c>
      <c r="I30" s="1">
        <v>5</v>
      </c>
      <c r="J30" s="1">
        <v>21</v>
      </c>
      <c r="K30" s="1">
        <v>17</v>
      </c>
      <c r="L30" s="1">
        <v>2</v>
      </c>
      <c r="M30" s="1">
        <v>7</v>
      </c>
      <c r="N30" s="1">
        <v>9</v>
      </c>
      <c r="O30" s="1">
        <v>7</v>
      </c>
      <c r="P30" s="1">
        <v>19</v>
      </c>
      <c r="Q30" s="1">
        <v>3</v>
      </c>
      <c r="R30" s="1">
        <v>10</v>
      </c>
      <c r="S30" s="1">
        <v>7</v>
      </c>
      <c r="T30" s="1">
        <v>9</v>
      </c>
      <c r="U30" s="1">
        <v>0</v>
      </c>
      <c r="V30" s="1">
        <v>11</v>
      </c>
      <c r="W30" s="1">
        <v>6</v>
      </c>
      <c r="X30" s="1">
        <v>10</v>
      </c>
      <c r="Y30" s="1">
        <v>0</v>
      </c>
      <c r="Z30" s="1">
        <v>11</v>
      </c>
      <c r="AA30" s="1">
        <v>13</v>
      </c>
      <c r="AB30" s="1">
        <v>6</v>
      </c>
      <c r="AC30" s="1">
        <v>2</v>
      </c>
      <c r="AD30" s="1">
        <v>22</v>
      </c>
      <c r="AE30" s="1">
        <v>0</v>
      </c>
      <c r="AF30" s="1">
        <v>2</v>
      </c>
      <c r="AG30" s="1">
        <v>0</v>
      </c>
      <c r="AH30" s="1">
        <v>5</v>
      </c>
      <c r="AI30" s="1">
        <v>2</v>
      </c>
      <c r="AJ30" s="1">
        <v>0</v>
      </c>
      <c r="AK30" s="1">
        <v>2</v>
      </c>
      <c r="AL30" s="1">
        <v>1</v>
      </c>
      <c r="AM30" s="1">
        <v>3</v>
      </c>
      <c r="AN30" s="1">
        <v>1</v>
      </c>
      <c r="AO30" s="1">
        <v>4</v>
      </c>
      <c r="AP30" s="1">
        <v>0</v>
      </c>
      <c r="AQ30" s="1">
        <v>0</v>
      </c>
      <c r="AR30" s="1">
        <v>1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0</v>
      </c>
      <c r="AY30" s="1">
        <v>1</v>
      </c>
      <c r="AZ30" s="1">
        <v>1</v>
      </c>
      <c r="BA30" s="1">
        <v>0</v>
      </c>
      <c r="BB30" s="1">
        <v>1</v>
      </c>
      <c r="BC30" s="1">
        <v>2</v>
      </c>
      <c r="BD30" s="1">
        <v>1</v>
      </c>
      <c r="BE30" s="1">
        <v>0</v>
      </c>
      <c r="BF30" s="1">
        <v>0</v>
      </c>
      <c r="BG30" s="1">
        <v>0</v>
      </c>
      <c r="BH30" s="1">
        <v>2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</row>
    <row r="31" spans="1:87" x14ac:dyDescent="0.3">
      <c r="A31" t="s">
        <v>29</v>
      </c>
      <c r="B31" s="1">
        <v>23</v>
      </c>
      <c r="C31" s="1">
        <v>13</v>
      </c>
      <c r="D31" s="1">
        <v>0</v>
      </c>
      <c r="E31" s="1">
        <v>24</v>
      </c>
      <c r="F31" s="1">
        <v>25</v>
      </c>
      <c r="G31" s="1">
        <v>9</v>
      </c>
      <c r="H31" s="1">
        <v>5</v>
      </c>
      <c r="I31" s="1">
        <v>3</v>
      </c>
      <c r="J31" s="1">
        <v>24</v>
      </c>
      <c r="K31" s="1">
        <v>19</v>
      </c>
      <c r="L31" s="1">
        <v>0</v>
      </c>
      <c r="M31" s="1">
        <v>13</v>
      </c>
      <c r="N31" s="1">
        <v>15</v>
      </c>
      <c r="O31" s="1">
        <v>11</v>
      </c>
      <c r="P31" s="1">
        <v>24</v>
      </c>
      <c r="Q31" s="1">
        <v>25</v>
      </c>
      <c r="R31" s="1">
        <v>21</v>
      </c>
      <c r="S31" s="1">
        <v>7</v>
      </c>
      <c r="T31" s="1">
        <v>5</v>
      </c>
      <c r="U31" s="1">
        <v>5</v>
      </c>
      <c r="V31" s="1">
        <v>9</v>
      </c>
      <c r="W31" s="1">
        <v>3</v>
      </c>
      <c r="X31" s="1">
        <v>10</v>
      </c>
      <c r="Y31" s="1">
        <v>3</v>
      </c>
      <c r="Z31" s="1">
        <v>10</v>
      </c>
      <c r="AA31" s="1">
        <v>13</v>
      </c>
      <c r="AB31" s="1">
        <v>3</v>
      </c>
      <c r="AC31" s="1">
        <v>8</v>
      </c>
      <c r="AD31" s="1">
        <v>0</v>
      </c>
      <c r="AE31" s="1">
        <v>25</v>
      </c>
      <c r="AF31" s="1">
        <v>3</v>
      </c>
      <c r="AG31" s="1">
        <v>1</v>
      </c>
      <c r="AH31" s="1">
        <v>14</v>
      </c>
      <c r="AI31" s="1">
        <v>3</v>
      </c>
      <c r="AJ31" s="1">
        <v>0</v>
      </c>
      <c r="AK31" s="1">
        <v>4</v>
      </c>
      <c r="AL31" s="1">
        <v>0</v>
      </c>
      <c r="AM31" s="1">
        <v>0</v>
      </c>
      <c r="AN31" s="1">
        <v>2</v>
      </c>
      <c r="AO31" s="1">
        <v>1</v>
      </c>
      <c r="AP31" s="1">
        <v>0</v>
      </c>
      <c r="AQ31" s="1">
        <v>0</v>
      </c>
      <c r="AR31" s="1">
        <v>6</v>
      </c>
      <c r="AS31" s="1">
        <v>0</v>
      </c>
      <c r="AT31" s="1">
        <v>1</v>
      </c>
      <c r="AU31" s="1">
        <v>0</v>
      </c>
      <c r="AV31" s="1">
        <v>1</v>
      </c>
      <c r="AW31" s="1">
        <v>0</v>
      </c>
      <c r="AX31" s="1">
        <v>0</v>
      </c>
      <c r="AY31" s="1">
        <v>7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2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</row>
    <row r="32" spans="1:87" x14ac:dyDescent="0.3">
      <c r="A32" t="s">
        <v>30</v>
      </c>
      <c r="B32" s="1">
        <v>19</v>
      </c>
      <c r="C32" s="1">
        <v>12</v>
      </c>
      <c r="D32" s="1">
        <v>4</v>
      </c>
      <c r="E32" s="1">
        <v>22</v>
      </c>
      <c r="F32" s="1">
        <v>23</v>
      </c>
      <c r="G32" s="1">
        <v>2</v>
      </c>
      <c r="H32" s="1">
        <v>12</v>
      </c>
      <c r="I32" s="1">
        <v>4</v>
      </c>
      <c r="J32" s="1">
        <v>20</v>
      </c>
      <c r="K32" s="1">
        <v>19</v>
      </c>
      <c r="L32" s="1">
        <v>2</v>
      </c>
      <c r="M32" s="1">
        <v>14</v>
      </c>
      <c r="N32" s="1">
        <v>8</v>
      </c>
      <c r="O32" s="1">
        <v>5</v>
      </c>
      <c r="P32" s="1">
        <v>24</v>
      </c>
      <c r="Q32" s="1">
        <v>9</v>
      </c>
      <c r="R32" s="1">
        <v>18</v>
      </c>
      <c r="S32" s="1">
        <v>3</v>
      </c>
      <c r="T32" s="1">
        <v>13</v>
      </c>
      <c r="U32" s="1">
        <v>2</v>
      </c>
      <c r="V32" s="1">
        <v>9</v>
      </c>
      <c r="W32" s="1">
        <v>9</v>
      </c>
      <c r="X32" s="1">
        <v>16</v>
      </c>
      <c r="Y32" s="1">
        <v>0</v>
      </c>
      <c r="Z32" s="1">
        <v>5</v>
      </c>
      <c r="AA32" s="1">
        <v>10</v>
      </c>
      <c r="AB32" s="1">
        <v>2</v>
      </c>
      <c r="AC32" s="1">
        <v>2</v>
      </c>
      <c r="AD32" s="1">
        <v>2</v>
      </c>
      <c r="AE32" s="1">
        <v>3</v>
      </c>
      <c r="AF32" s="1">
        <v>24</v>
      </c>
      <c r="AG32" s="1">
        <v>1</v>
      </c>
      <c r="AH32" s="1">
        <v>4</v>
      </c>
      <c r="AI32" s="1">
        <v>4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2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2</v>
      </c>
      <c r="AZ32" s="1">
        <v>3</v>
      </c>
      <c r="BA32" s="1">
        <v>0</v>
      </c>
      <c r="BB32" s="1">
        <v>6</v>
      </c>
      <c r="BC32" s="1">
        <v>1</v>
      </c>
      <c r="BD32" s="1">
        <v>1</v>
      </c>
      <c r="BE32" s="1">
        <v>0</v>
      </c>
      <c r="BF32" s="1">
        <v>0</v>
      </c>
      <c r="BG32" s="1">
        <v>0</v>
      </c>
      <c r="BH32" s="1">
        <v>1</v>
      </c>
      <c r="BI32" s="1">
        <v>1</v>
      </c>
      <c r="BJ32" s="1">
        <v>1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</row>
    <row r="33" spans="1:87" x14ac:dyDescent="0.3">
      <c r="A33" t="s">
        <v>31</v>
      </c>
      <c r="B33" s="1">
        <v>10</v>
      </c>
      <c r="C33" s="1">
        <v>5</v>
      </c>
      <c r="D33" s="1">
        <v>5</v>
      </c>
      <c r="E33" s="1">
        <v>10</v>
      </c>
      <c r="F33" s="1">
        <v>10</v>
      </c>
      <c r="G33" s="1">
        <v>0</v>
      </c>
      <c r="H33" s="1">
        <v>2</v>
      </c>
      <c r="I33" s="1">
        <v>7</v>
      </c>
      <c r="J33" s="1">
        <v>10</v>
      </c>
      <c r="K33" s="1">
        <v>7</v>
      </c>
      <c r="L33" s="1">
        <v>1</v>
      </c>
      <c r="M33" s="1">
        <v>4</v>
      </c>
      <c r="N33" s="1">
        <v>2</v>
      </c>
      <c r="O33" s="1">
        <v>3</v>
      </c>
      <c r="P33" s="1">
        <v>8</v>
      </c>
      <c r="Q33" s="1">
        <v>3</v>
      </c>
      <c r="R33" s="1">
        <v>9</v>
      </c>
      <c r="S33" s="1">
        <v>1</v>
      </c>
      <c r="T33" s="1">
        <v>4</v>
      </c>
      <c r="U33" s="1">
        <v>1</v>
      </c>
      <c r="V33" s="1">
        <v>5</v>
      </c>
      <c r="W33" s="1">
        <v>4</v>
      </c>
      <c r="X33" s="1">
        <v>7</v>
      </c>
      <c r="Y33" s="1">
        <v>1</v>
      </c>
      <c r="Z33" s="1">
        <v>5</v>
      </c>
      <c r="AA33" s="1">
        <v>7</v>
      </c>
      <c r="AB33" s="1">
        <v>2</v>
      </c>
      <c r="AC33" s="1">
        <v>3</v>
      </c>
      <c r="AD33" s="1">
        <v>0</v>
      </c>
      <c r="AE33" s="1">
        <v>1</v>
      </c>
      <c r="AF33" s="1">
        <v>1</v>
      </c>
      <c r="AG33" s="1">
        <v>10</v>
      </c>
      <c r="AH33" s="1">
        <v>4</v>
      </c>
      <c r="AI33" s="1">
        <v>2</v>
      </c>
      <c r="AJ33" s="1">
        <v>1</v>
      </c>
      <c r="AK33" s="1">
        <v>0</v>
      </c>
      <c r="AL33" s="1">
        <v>0</v>
      </c>
      <c r="AM33" s="1">
        <v>1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1</v>
      </c>
      <c r="AT33" s="1">
        <v>1</v>
      </c>
      <c r="AU33" s="1">
        <v>0</v>
      </c>
      <c r="AV33" s="1">
        <v>1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</row>
    <row r="34" spans="1:87" x14ac:dyDescent="0.3">
      <c r="A34" t="s">
        <v>32</v>
      </c>
      <c r="B34" s="1">
        <v>47</v>
      </c>
      <c r="C34" s="1">
        <v>24</v>
      </c>
      <c r="D34" s="1">
        <v>6</v>
      </c>
      <c r="E34" s="1">
        <v>56</v>
      </c>
      <c r="F34" s="1">
        <v>55</v>
      </c>
      <c r="G34" s="1">
        <v>13</v>
      </c>
      <c r="H34" s="1">
        <v>12</v>
      </c>
      <c r="I34" s="1">
        <v>20</v>
      </c>
      <c r="J34" s="1">
        <v>53</v>
      </c>
      <c r="K34" s="1">
        <v>48</v>
      </c>
      <c r="L34" s="1">
        <v>3</v>
      </c>
      <c r="M34" s="1">
        <v>21</v>
      </c>
      <c r="N34" s="1">
        <v>26</v>
      </c>
      <c r="O34" s="1">
        <v>12</v>
      </c>
      <c r="P34" s="1">
        <v>53</v>
      </c>
      <c r="Q34" s="1">
        <v>25</v>
      </c>
      <c r="R34" s="1">
        <v>57</v>
      </c>
      <c r="S34" s="1">
        <v>16</v>
      </c>
      <c r="T34" s="1">
        <v>29</v>
      </c>
      <c r="U34" s="1">
        <v>11</v>
      </c>
      <c r="V34" s="1">
        <v>20</v>
      </c>
      <c r="W34" s="1">
        <v>14</v>
      </c>
      <c r="X34" s="1">
        <v>32</v>
      </c>
      <c r="Y34" s="1">
        <v>3</v>
      </c>
      <c r="Z34" s="1">
        <v>34</v>
      </c>
      <c r="AA34" s="1">
        <v>24</v>
      </c>
      <c r="AB34" s="1">
        <v>0</v>
      </c>
      <c r="AC34" s="1">
        <v>10</v>
      </c>
      <c r="AD34" s="1">
        <v>5</v>
      </c>
      <c r="AE34" s="1">
        <v>14</v>
      </c>
      <c r="AF34" s="1">
        <v>4</v>
      </c>
      <c r="AG34" s="1">
        <v>4</v>
      </c>
      <c r="AH34" s="1">
        <v>57</v>
      </c>
      <c r="AI34" s="1">
        <v>10</v>
      </c>
      <c r="AJ34" s="1">
        <v>3</v>
      </c>
      <c r="AK34" s="1">
        <v>9</v>
      </c>
      <c r="AL34" s="1">
        <v>0</v>
      </c>
      <c r="AM34" s="1">
        <v>8</v>
      </c>
      <c r="AN34" s="1">
        <v>0</v>
      </c>
      <c r="AO34" s="1">
        <v>2</v>
      </c>
      <c r="AP34" s="1">
        <v>1</v>
      </c>
      <c r="AQ34" s="1">
        <v>1</v>
      </c>
      <c r="AR34" s="1">
        <v>8</v>
      </c>
      <c r="AS34" s="1">
        <v>1</v>
      </c>
      <c r="AT34" s="1">
        <v>14</v>
      </c>
      <c r="AU34" s="1">
        <v>1</v>
      </c>
      <c r="AV34" s="1">
        <v>1</v>
      </c>
      <c r="AW34" s="1">
        <v>0</v>
      </c>
      <c r="AX34" s="1">
        <v>0</v>
      </c>
      <c r="AY34" s="1">
        <v>8</v>
      </c>
      <c r="AZ34" s="1">
        <v>2</v>
      </c>
      <c r="BA34" s="1">
        <v>0</v>
      </c>
      <c r="BB34" s="1">
        <v>3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4</v>
      </c>
      <c r="BI34" s="1">
        <v>0</v>
      </c>
      <c r="BJ34" s="1">
        <v>0</v>
      </c>
      <c r="BK34" s="1">
        <v>3</v>
      </c>
      <c r="BL34" s="1">
        <v>0</v>
      </c>
      <c r="BM34" s="1">
        <v>0</v>
      </c>
      <c r="BN34" s="1">
        <v>0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0</v>
      </c>
      <c r="BW34" s="1">
        <v>0</v>
      </c>
      <c r="BX34" s="1">
        <v>0</v>
      </c>
      <c r="BY34" s="1">
        <v>0</v>
      </c>
      <c r="BZ34" s="1">
        <v>1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</row>
    <row r="35" spans="1:87" x14ac:dyDescent="0.3">
      <c r="A35" t="s">
        <v>33</v>
      </c>
      <c r="B35" s="1">
        <v>28</v>
      </c>
      <c r="C35" s="1">
        <v>16</v>
      </c>
      <c r="D35" s="1">
        <v>1</v>
      </c>
      <c r="E35" s="1">
        <v>34</v>
      </c>
      <c r="F35" s="1">
        <v>34</v>
      </c>
      <c r="G35" s="1">
        <v>7</v>
      </c>
      <c r="H35" s="1">
        <v>16</v>
      </c>
      <c r="I35" s="1">
        <v>11</v>
      </c>
      <c r="J35" s="1">
        <v>30</v>
      </c>
      <c r="K35" s="1">
        <v>29</v>
      </c>
      <c r="L35" s="1">
        <v>5</v>
      </c>
      <c r="M35" s="1">
        <v>23</v>
      </c>
      <c r="N35" s="1">
        <v>21</v>
      </c>
      <c r="O35" s="1">
        <v>5</v>
      </c>
      <c r="P35" s="1">
        <v>33</v>
      </c>
      <c r="Q35" s="1">
        <v>8</v>
      </c>
      <c r="R35" s="1">
        <v>24</v>
      </c>
      <c r="S35" s="1">
        <v>14</v>
      </c>
      <c r="T35" s="1">
        <v>14</v>
      </c>
      <c r="U35" s="1">
        <v>2</v>
      </c>
      <c r="V35" s="1">
        <v>8</v>
      </c>
      <c r="W35" s="1">
        <v>13</v>
      </c>
      <c r="X35" s="1">
        <v>34</v>
      </c>
      <c r="Y35" s="1">
        <v>1</v>
      </c>
      <c r="Z35" s="1">
        <v>20</v>
      </c>
      <c r="AA35" s="1">
        <v>5</v>
      </c>
      <c r="AB35" s="1">
        <v>3</v>
      </c>
      <c r="AC35" s="1">
        <v>3</v>
      </c>
      <c r="AD35" s="1">
        <v>2</v>
      </c>
      <c r="AE35" s="1">
        <v>3</v>
      </c>
      <c r="AF35" s="1">
        <v>4</v>
      </c>
      <c r="AG35" s="1">
        <v>2</v>
      </c>
      <c r="AH35" s="1">
        <v>10</v>
      </c>
      <c r="AI35" s="1">
        <v>34</v>
      </c>
      <c r="AJ35" s="1">
        <v>0</v>
      </c>
      <c r="AK35" s="1">
        <v>3</v>
      </c>
      <c r="AL35" s="1">
        <v>0</v>
      </c>
      <c r="AM35" s="1">
        <v>5</v>
      </c>
      <c r="AN35" s="1">
        <v>0</v>
      </c>
      <c r="AO35" s="1">
        <v>1</v>
      </c>
      <c r="AP35" s="1">
        <v>3</v>
      </c>
      <c r="AQ35" s="1">
        <v>0</v>
      </c>
      <c r="AR35" s="1">
        <v>5</v>
      </c>
      <c r="AS35" s="1">
        <v>1</v>
      </c>
      <c r="AT35" s="1">
        <v>4</v>
      </c>
      <c r="AU35" s="1">
        <v>0</v>
      </c>
      <c r="AV35" s="1">
        <v>0</v>
      </c>
      <c r="AW35" s="1">
        <v>1</v>
      </c>
      <c r="AX35" s="1">
        <v>0</v>
      </c>
      <c r="AY35" s="1">
        <v>3</v>
      </c>
      <c r="AZ35" s="1">
        <v>5</v>
      </c>
      <c r="BA35" s="1">
        <v>0</v>
      </c>
      <c r="BB35" s="1">
        <v>1</v>
      </c>
      <c r="BC35" s="1">
        <v>0</v>
      </c>
      <c r="BD35" s="1">
        <v>0</v>
      </c>
      <c r="BE35" s="1">
        <v>2</v>
      </c>
      <c r="BF35" s="1">
        <v>1</v>
      </c>
      <c r="BG35" s="1">
        <v>1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</row>
    <row r="36" spans="1:87" x14ac:dyDescent="0.3">
      <c r="A36" t="s">
        <v>34</v>
      </c>
      <c r="B36" s="1">
        <v>4</v>
      </c>
      <c r="C36" s="1">
        <v>3</v>
      </c>
      <c r="D36" s="1">
        <v>2</v>
      </c>
      <c r="E36" s="1">
        <v>9</v>
      </c>
      <c r="F36" s="1">
        <v>9</v>
      </c>
      <c r="G36" s="1">
        <v>1</v>
      </c>
      <c r="H36" s="1">
        <v>2</v>
      </c>
      <c r="I36" s="1">
        <v>5</v>
      </c>
      <c r="J36" s="1">
        <v>6</v>
      </c>
      <c r="K36" s="1">
        <v>7</v>
      </c>
      <c r="L36" s="1">
        <v>1</v>
      </c>
      <c r="M36" s="1">
        <v>3</v>
      </c>
      <c r="N36" s="1">
        <v>1</v>
      </c>
      <c r="O36" s="1">
        <v>1</v>
      </c>
      <c r="P36" s="1">
        <v>8</v>
      </c>
      <c r="Q36" s="1">
        <v>5</v>
      </c>
      <c r="R36" s="1">
        <v>7</v>
      </c>
      <c r="S36" s="1">
        <v>1</v>
      </c>
      <c r="T36" s="1">
        <v>4</v>
      </c>
      <c r="U36" s="1">
        <v>5</v>
      </c>
      <c r="V36" s="1">
        <v>3</v>
      </c>
      <c r="W36" s="1">
        <v>1</v>
      </c>
      <c r="X36" s="1">
        <v>7</v>
      </c>
      <c r="Y36" s="1">
        <v>0</v>
      </c>
      <c r="Z36" s="1">
        <v>6</v>
      </c>
      <c r="AA36" s="1">
        <v>5</v>
      </c>
      <c r="AB36" s="1">
        <v>0</v>
      </c>
      <c r="AC36" s="1">
        <v>2</v>
      </c>
      <c r="AD36" s="1">
        <v>0</v>
      </c>
      <c r="AE36" s="1">
        <v>0</v>
      </c>
      <c r="AF36" s="1">
        <v>0</v>
      </c>
      <c r="AG36" s="1">
        <v>1</v>
      </c>
      <c r="AH36" s="1">
        <v>3</v>
      </c>
      <c r="AI36" s="1">
        <v>0</v>
      </c>
      <c r="AJ36" s="1">
        <v>9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2</v>
      </c>
      <c r="AU36" s="1">
        <v>2</v>
      </c>
      <c r="AV36" s="1">
        <v>1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1</v>
      </c>
      <c r="BI36" s="1">
        <v>0</v>
      </c>
      <c r="BJ36" s="1">
        <v>0</v>
      </c>
      <c r="BK36" s="1">
        <v>2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</row>
    <row r="37" spans="1:87" x14ac:dyDescent="0.3">
      <c r="A37" t="s">
        <v>35</v>
      </c>
      <c r="B37" s="1">
        <v>29</v>
      </c>
      <c r="C37" s="1">
        <v>21</v>
      </c>
      <c r="D37" s="1">
        <v>5</v>
      </c>
      <c r="E37" s="1">
        <v>33</v>
      </c>
      <c r="F37" s="1">
        <v>32</v>
      </c>
      <c r="G37" s="1">
        <v>11</v>
      </c>
      <c r="H37" s="1">
        <v>10</v>
      </c>
      <c r="I37" s="1">
        <v>17</v>
      </c>
      <c r="J37" s="1">
        <v>29</v>
      </c>
      <c r="K37" s="1">
        <v>27</v>
      </c>
      <c r="L37" s="1">
        <v>2</v>
      </c>
      <c r="M37" s="1">
        <v>8</v>
      </c>
      <c r="N37" s="1">
        <v>22</v>
      </c>
      <c r="O37" s="1">
        <v>8</v>
      </c>
      <c r="P37" s="1">
        <v>25</v>
      </c>
      <c r="Q37" s="1">
        <v>6</v>
      </c>
      <c r="R37" s="1">
        <v>22</v>
      </c>
      <c r="S37" s="1">
        <v>15</v>
      </c>
      <c r="T37" s="1">
        <v>17</v>
      </c>
      <c r="U37" s="1">
        <v>2</v>
      </c>
      <c r="V37" s="1">
        <v>33</v>
      </c>
      <c r="W37" s="1">
        <v>9</v>
      </c>
      <c r="X37" s="1">
        <v>8</v>
      </c>
      <c r="Y37" s="1">
        <v>0</v>
      </c>
      <c r="Z37" s="1">
        <v>14</v>
      </c>
      <c r="AA37" s="1">
        <v>18</v>
      </c>
      <c r="AB37" s="1">
        <v>3</v>
      </c>
      <c r="AC37" s="1">
        <v>5</v>
      </c>
      <c r="AD37" s="1">
        <v>2</v>
      </c>
      <c r="AE37" s="1">
        <v>4</v>
      </c>
      <c r="AF37" s="1">
        <v>1</v>
      </c>
      <c r="AG37" s="1">
        <v>0</v>
      </c>
      <c r="AH37" s="1">
        <v>9</v>
      </c>
      <c r="AI37" s="1">
        <v>3</v>
      </c>
      <c r="AJ37" s="1">
        <v>0</v>
      </c>
      <c r="AK37" s="1">
        <v>33</v>
      </c>
      <c r="AL37" s="1">
        <v>1</v>
      </c>
      <c r="AM37" s="1">
        <v>8</v>
      </c>
      <c r="AN37" s="1">
        <v>1</v>
      </c>
      <c r="AO37" s="1">
        <v>5</v>
      </c>
      <c r="AP37" s="1">
        <v>1</v>
      </c>
      <c r="AQ37" s="1">
        <v>0</v>
      </c>
      <c r="AR37" s="1">
        <v>1</v>
      </c>
      <c r="AS37" s="1">
        <v>0</v>
      </c>
      <c r="AT37" s="1">
        <v>9</v>
      </c>
      <c r="AU37" s="1">
        <v>0</v>
      </c>
      <c r="AV37" s="1">
        <v>1</v>
      </c>
      <c r="AW37" s="1">
        <v>0</v>
      </c>
      <c r="AX37" s="1">
        <v>0</v>
      </c>
      <c r="AY37" s="1">
        <v>2</v>
      </c>
      <c r="AZ37" s="1">
        <v>3</v>
      </c>
      <c r="BA37" s="1">
        <v>0</v>
      </c>
      <c r="BB37" s="1">
        <v>2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</row>
    <row r="38" spans="1:87" x14ac:dyDescent="0.3">
      <c r="A38" t="s">
        <v>36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</row>
    <row r="39" spans="1:87" x14ac:dyDescent="0.3">
      <c r="A39" t="s">
        <v>37</v>
      </c>
      <c r="B39" s="1">
        <v>34</v>
      </c>
      <c r="C39" s="1">
        <v>25</v>
      </c>
      <c r="D39" s="1">
        <v>2</v>
      </c>
      <c r="E39" s="1">
        <v>38</v>
      </c>
      <c r="F39" s="1">
        <v>35</v>
      </c>
      <c r="G39" s="1">
        <v>11</v>
      </c>
      <c r="H39" s="1">
        <v>21</v>
      </c>
      <c r="I39" s="1">
        <v>36</v>
      </c>
      <c r="J39" s="1">
        <v>35</v>
      </c>
      <c r="K39" s="1">
        <v>28</v>
      </c>
      <c r="L39" s="1">
        <v>7</v>
      </c>
      <c r="M39" s="1">
        <v>6</v>
      </c>
      <c r="N39" s="1">
        <v>23</v>
      </c>
      <c r="O39" s="1">
        <v>5</v>
      </c>
      <c r="P39" s="1">
        <v>30</v>
      </c>
      <c r="Q39" s="1">
        <v>2</v>
      </c>
      <c r="R39" s="1">
        <v>20</v>
      </c>
      <c r="S39" s="1">
        <v>19</v>
      </c>
      <c r="T39" s="1">
        <v>21</v>
      </c>
      <c r="U39" s="1">
        <v>4</v>
      </c>
      <c r="V39" s="1">
        <v>17</v>
      </c>
      <c r="W39" s="1">
        <v>10</v>
      </c>
      <c r="X39" s="1">
        <v>14</v>
      </c>
      <c r="Y39" s="1">
        <v>1</v>
      </c>
      <c r="Z39" s="1">
        <v>12</v>
      </c>
      <c r="AA39" s="1">
        <v>12</v>
      </c>
      <c r="AB39" s="1">
        <v>8</v>
      </c>
      <c r="AC39" s="1">
        <v>7</v>
      </c>
      <c r="AD39" s="1">
        <v>3</v>
      </c>
      <c r="AE39" s="1">
        <v>0</v>
      </c>
      <c r="AF39" s="1">
        <v>0</v>
      </c>
      <c r="AG39" s="1">
        <v>1</v>
      </c>
      <c r="AH39" s="1">
        <v>8</v>
      </c>
      <c r="AI39" s="1">
        <v>5</v>
      </c>
      <c r="AJ39" s="1">
        <v>0</v>
      </c>
      <c r="AK39" s="1">
        <v>8</v>
      </c>
      <c r="AL39" s="1">
        <v>0</v>
      </c>
      <c r="AM39" s="1">
        <v>39</v>
      </c>
      <c r="AN39" s="1">
        <v>3</v>
      </c>
      <c r="AO39" s="1">
        <v>12</v>
      </c>
      <c r="AP39" s="1">
        <v>0</v>
      </c>
      <c r="AQ39" s="1">
        <v>0</v>
      </c>
      <c r="AR39" s="1">
        <v>4</v>
      </c>
      <c r="AS39" s="1">
        <v>1</v>
      </c>
      <c r="AT39" s="1">
        <v>10</v>
      </c>
      <c r="AU39" s="1">
        <v>0</v>
      </c>
      <c r="AV39" s="1">
        <v>1</v>
      </c>
      <c r="AW39" s="1">
        <v>2</v>
      </c>
      <c r="AX39" s="1">
        <v>1</v>
      </c>
      <c r="AY39" s="1">
        <v>2</v>
      </c>
      <c r="AZ39" s="1">
        <v>4</v>
      </c>
      <c r="BA39" s="1">
        <v>0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</row>
    <row r="40" spans="1:87" x14ac:dyDescent="0.3">
      <c r="A40" t="s">
        <v>38</v>
      </c>
      <c r="B40" s="1">
        <v>15</v>
      </c>
      <c r="C40" s="1">
        <v>10</v>
      </c>
      <c r="D40" s="1">
        <v>8</v>
      </c>
      <c r="E40" s="1">
        <v>15</v>
      </c>
      <c r="F40" s="1">
        <v>15</v>
      </c>
      <c r="G40" s="1">
        <v>3</v>
      </c>
      <c r="H40" s="1">
        <v>12</v>
      </c>
      <c r="I40" s="1">
        <v>4</v>
      </c>
      <c r="J40" s="1">
        <v>15</v>
      </c>
      <c r="K40" s="1">
        <v>6</v>
      </c>
      <c r="L40" s="1">
        <v>3</v>
      </c>
      <c r="M40" s="1">
        <v>2</v>
      </c>
      <c r="N40" s="1">
        <v>13</v>
      </c>
      <c r="O40" s="1">
        <v>4</v>
      </c>
      <c r="P40" s="1">
        <v>14</v>
      </c>
      <c r="Q40" s="1">
        <v>3</v>
      </c>
      <c r="R40" s="1">
        <v>2</v>
      </c>
      <c r="S40" s="1">
        <v>4</v>
      </c>
      <c r="T40" s="1">
        <v>5</v>
      </c>
      <c r="U40" s="1">
        <v>0</v>
      </c>
      <c r="V40" s="1">
        <v>3</v>
      </c>
      <c r="W40" s="1">
        <v>3</v>
      </c>
      <c r="X40" s="1">
        <v>1</v>
      </c>
      <c r="Y40" s="1">
        <v>0</v>
      </c>
      <c r="Z40" s="1">
        <v>4</v>
      </c>
      <c r="AA40" s="1">
        <v>12</v>
      </c>
      <c r="AB40" s="1">
        <v>15</v>
      </c>
      <c r="AC40" s="1">
        <v>4</v>
      </c>
      <c r="AD40" s="1">
        <v>1</v>
      </c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3</v>
      </c>
      <c r="AN40" s="1">
        <v>15</v>
      </c>
      <c r="AO40" s="1">
        <v>3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</row>
    <row r="41" spans="1:87" x14ac:dyDescent="0.3">
      <c r="A41" t="s">
        <v>39</v>
      </c>
      <c r="B41" s="1">
        <v>26</v>
      </c>
      <c r="C41" s="1">
        <v>24</v>
      </c>
      <c r="D41" s="1">
        <v>1</v>
      </c>
      <c r="E41" s="1">
        <v>28</v>
      </c>
      <c r="F41" s="1">
        <v>27</v>
      </c>
      <c r="G41" s="1">
        <v>13</v>
      </c>
      <c r="H41" s="1">
        <v>24</v>
      </c>
      <c r="I41" s="1">
        <v>19</v>
      </c>
      <c r="J41" s="1">
        <v>28</v>
      </c>
      <c r="K41" s="1">
        <v>13</v>
      </c>
      <c r="L41" s="1">
        <v>6</v>
      </c>
      <c r="M41" s="1">
        <v>5</v>
      </c>
      <c r="N41" s="1">
        <v>28</v>
      </c>
      <c r="O41" s="1">
        <v>6</v>
      </c>
      <c r="P41" s="1">
        <v>19</v>
      </c>
      <c r="Q41" s="1">
        <v>3</v>
      </c>
      <c r="R41" s="1">
        <v>12</v>
      </c>
      <c r="S41" s="1">
        <v>6</v>
      </c>
      <c r="T41" s="1">
        <v>5</v>
      </c>
      <c r="U41" s="1">
        <v>1</v>
      </c>
      <c r="V41" s="1">
        <v>11</v>
      </c>
      <c r="W41" s="1">
        <v>11</v>
      </c>
      <c r="X41" s="1">
        <v>8</v>
      </c>
      <c r="Y41" s="1">
        <v>0</v>
      </c>
      <c r="Z41" s="1">
        <v>6</v>
      </c>
      <c r="AA41" s="1">
        <v>12</v>
      </c>
      <c r="AB41" s="1">
        <v>11</v>
      </c>
      <c r="AC41" s="1">
        <v>6</v>
      </c>
      <c r="AD41" s="1">
        <v>4</v>
      </c>
      <c r="AE41" s="1">
        <v>1</v>
      </c>
      <c r="AF41" s="1">
        <v>0</v>
      </c>
      <c r="AG41" s="1">
        <v>0</v>
      </c>
      <c r="AH41" s="1">
        <v>2</v>
      </c>
      <c r="AI41" s="1">
        <v>1</v>
      </c>
      <c r="AJ41" s="1">
        <v>0</v>
      </c>
      <c r="AK41" s="1">
        <v>5</v>
      </c>
      <c r="AL41" s="1">
        <v>0</v>
      </c>
      <c r="AM41" s="1">
        <v>12</v>
      </c>
      <c r="AN41" s="1">
        <v>3</v>
      </c>
      <c r="AO41" s="1">
        <v>28</v>
      </c>
      <c r="AP41" s="1">
        <v>1</v>
      </c>
      <c r="AQ41" s="1">
        <v>1</v>
      </c>
      <c r="AR41" s="1">
        <v>1</v>
      </c>
      <c r="AS41" s="1">
        <v>1</v>
      </c>
      <c r="AT41" s="1">
        <v>3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1</v>
      </c>
      <c r="BA41" s="1">
        <v>0</v>
      </c>
      <c r="BB41" s="1">
        <v>1</v>
      </c>
      <c r="BC41" s="1">
        <v>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</row>
    <row r="42" spans="1:87" x14ac:dyDescent="0.3">
      <c r="A42" t="s">
        <v>40</v>
      </c>
      <c r="B42" s="1">
        <v>14</v>
      </c>
      <c r="C42" s="1">
        <v>6</v>
      </c>
      <c r="D42" s="1">
        <v>1</v>
      </c>
      <c r="E42" s="1">
        <v>16</v>
      </c>
      <c r="F42" s="1">
        <v>16</v>
      </c>
      <c r="G42" s="1">
        <v>2</v>
      </c>
      <c r="H42" s="1">
        <v>3</v>
      </c>
      <c r="I42" s="1">
        <v>6</v>
      </c>
      <c r="J42" s="1">
        <v>14</v>
      </c>
      <c r="K42" s="1">
        <v>12</v>
      </c>
      <c r="L42" s="1">
        <v>2</v>
      </c>
      <c r="M42" s="1">
        <v>13</v>
      </c>
      <c r="N42" s="1">
        <v>6</v>
      </c>
      <c r="O42" s="1">
        <v>6</v>
      </c>
      <c r="P42" s="1">
        <v>13</v>
      </c>
      <c r="Q42" s="1">
        <v>1</v>
      </c>
      <c r="R42" s="1">
        <v>8</v>
      </c>
      <c r="S42" s="1">
        <v>4</v>
      </c>
      <c r="T42" s="1">
        <v>4</v>
      </c>
      <c r="U42" s="1">
        <v>0</v>
      </c>
      <c r="V42" s="1">
        <v>4</v>
      </c>
      <c r="W42" s="1">
        <v>5</v>
      </c>
      <c r="X42" s="1">
        <v>12</v>
      </c>
      <c r="Y42" s="1">
        <v>0</v>
      </c>
      <c r="Z42" s="1">
        <v>5</v>
      </c>
      <c r="AA42" s="1">
        <v>9</v>
      </c>
      <c r="AB42" s="1">
        <v>1</v>
      </c>
      <c r="AC42" s="1">
        <v>4</v>
      </c>
      <c r="AD42" s="1">
        <v>0</v>
      </c>
      <c r="AE42" s="1">
        <v>0</v>
      </c>
      <c r="AF42" s="1">
        <v>1</v>
      </c>
      <c r="AG42" s="1">
        <v>1</v>
      </c>
      <c r="AH42" s="1">
        <v>1</v>
      </c>
      <c r="AI42" s="1">
        <v>3</v>
      </c>
      <c r="AJ42" s="1">
        <v>0</v>
      </c>
      <c r="AK42" s="1">
        <v>1</v>
      </c>
      <c r="AL42" s="1">
        <v>0</v>
      </c>
      <c r="AM42" s="1">
        <v>0</v>
      </c>
      <c r="AN42" s="1">
        <v>0</v>
      </c>
      <c r="AO42" s="1">
        <v>1</v>
      </c>
      <c r="AP42" s="1">
        <v>16</v>
      </c>
      <c r="AQ42" s="1">
        <v>1</v>
      </c>
      <c r="AR42" s="1">
        <v>1</v>
      </c>
      <c r="AS42" s="1">
        <v>3</v>
      </c>
      <c r="AT42" s="1">
        <v>1</v>
      </c>
      <c r="AU42" s="1">
        <v>0</v>
      </c>
      <c r="AV42" s="1">
        <v>1</v>
      </c>
      <c r="AW42" s="1">
        <v>2</v>
      </c>
      <c r="AX42" s="1">
        <v>0</v>
      </c>
      <c r="AY42" s="1">
        <v>0</v>
      </c>
      <c r="AZ42" s="1">
        <v>8</v>
      </c>
      <c r="BA42" s="1">
        <v>0</v>
      </c>
      <c r="BB42" s="1">
        <v>0</v>
      </c>
      <c r="BC42" s="1">
        <v>3</v>
      </c>
      <c r="BD42" s="1">
        <v>1</v>
      </c>
      <c r="BE42" s="1">
        <v>3</v>
      </c>
      <c r="BF42" s="1">
        <v>2</v>
      </c>
      <c r="BG42" s="1">
        <v>2</v>
      </c>
      <c r="BH42" s="1">
        <v>2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</row>
    <row r="43" spans="1:87" x14ac:dyDescent="0.3">
      <c r="A43" t="s">
        <v>41</v>
      </c>
      <c r="B43" s="1">
        <v>2</v>
      </c>
      <c r="C43" s="1">
        <v>1</v>
      </c>
      <c r="D43" s="1">
        <v>0</v>
      </c>
      <c r="E43" s="1">
        <v>2</v>
      </c>
      <c r="F43" s="1">
        <v>2</v>
      </c>
      <c r="G43" s="1">
        <v>0</v>
      </c>
      <c r="H43" s="1">
        <v>0</v>
      </c>
      <c r="I43" s="1">
        <v>2</v>
      </c>
      <c r="J43" s="1">
        <v>2</v>
      </c>
      <c r="K43" s="1">
        <v>2</v>
      </c>
      <c r="L43" s="1">
        <v>0</v>
      </c>
      <c r="M43" s="1">
        <v>0</v>
      </c>
      <c r="N43" s="1">
        <v>2</v>
      </c>
      <c r="O43" s="1">
        <v>2</v>
      </c>
      <c r="P43" s="1">
        <v>2</v>
      </c>
      <c r="Q43" s="1">
        <v>0</v>
      </c>
      <c r="R43" s="1">
        <v>2</v>
      </c>
      <c r="S43" s="1">
        <v>1</v>
      </c>
      <c r="T43" s="1">
        <v>0</v>
      </c>
      <c r="U43" s="1">
        <v>0</v>
      </c>
      <c r="V43" s="1">
        <v>2</v>
      </c>
      <c r="W43" s="1">
        <v>1</v>
      </c>
      <c r="X43" s="1">
        <v>0</v>
      </c>
      <c r="Y43" s="1">
        <v>0</v>
      </c>
      <c r="Z43" s="1">
        <v>2</v>
      </c>
      <c r="AA43" s="1">
        <v>2</v>
      </c>
      <c r="AB43" s="1">
        <v>0</v>
      </c>
      <c r="AC43" s="1">
        <v>2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2</v>
      </c>
      <c r="AR43" s="1">
        <v>1</v>
      </c>
      <c r="AS43" s="1">
        <v>2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</row>
    <row r="44" spans="1:87" x14ac:dyDescent="0.3">
      <c r="A44" t="s">
        <v>42</v>
      </c>
      <c r="B44" s="1">
        <v>17</v>
      </c>
      <c r="C44" s="1">
        <v>8</v>
      </c>
      <c r="D44" s="1">
        <v>1</v>
      </c>
      <c r="E44" s="1">
        <v>18</v>
      </c>
      <c r="F44" s="1">
        <v>17</v>
      </c>
      <c r="G44" s="1">
        <v>7</v>
      </c>
      <c r="H44" s="1">
        <v>10</v>
      </c>
      <c r="I44" s="1">
        <v>7</v>
      </c>
      <c r="J44" s="1">
        <v>17</v>
      </c>
      <c r="K44" s="1">
        <v>15</v>
      </c>
      <c r="L44" s="1">
        <v>1</v>
      </c>
      <c r="M44" s="1">
        <v>10</v>
      </c>
      <c r="N44" s="1">
        <v>13</v>
      </c>
      <c r="O44" s="1">
        <v>7</v>
      </c>
      <c r="P44" s="1">
        <v>17</v>
      </c>
      <c r="Q44" s="1">
        <v>7</v>
      </c>
      <c r="R44" s="1">
        <v>12</v>
      </c>
      <c r="S44" s="1">
        <v>10</v>
      </c>
      <c r="T44" s="1">
        <v>6</v>
      </c>
      <c r="U44" s="1">
        <v>3</v>
      </c>
      <c r="V44" s="1">
        <v>4</v>
      </c>
      <c r="W44" s="1">
        <v>8</v>
      </c>
      <c r="X44" s="1">
        <v>8</v>
      </c>
      <c r="Y44" s="1">
        <v>2</v>
      </c>
      <c r="Z44" s="1">
        <v>10</v>
      </c>
      <c r="AA44" s="1">
        <v>7</v>
      </c>
      <c r="AB44" s="1">
        <v>2</v>
      </c>
      <c r="AC44" s="1">
        <v>6</v>
      </c>
      <c r="AD44" s="1">
        <v>1</v>
      </c>
      <c r="AE44" s="1">
        <v>6</v>
      </c>
      <c r="AF44" s="1">
        <v>2</v>
      </c>
      <c r="AG44" s="1">
        <v>0</v>
      </c>
      <c r="AH44" s="1">
        <v>8</v>
      </c>
      <c r="AI44" s="1">
        <v>5</v>
      </c>
      <c r="AJ44" s="1">
        <v>0</v>
      </c>
      <c r="AK44" s="1">
        <v>1</v>
      </c>
      <c r="AL44" s="1">
        <v>0</v>
      </c>
      <c r="AM44" s="1">
        <v>4</v>
      </c>
      <c r="AN44" s="1">
        <v>0</v>
      </c>
      <c r="AO44" s="1">
        <v>1</v>
      </c>
      <c r="AP44" s="1">
        <v>1</v>
      </c>
      <c r="AQ44" s="1">
        <v>1</v>
      </c>
      <c r="AR44" s="1">
        <v>18</v>
      </c>
      <c r="AS44" s="1">
        <v>1</v>
      </c>
      <c r="AT44" s="1">
        <v>4</v>
      </c>
      <c r="AU44" s="1">
        <v>1</v>
      </c>
      <c r="AV44" s="1">
        <v>0</v>
      </c>
      <c r="AW44" s="1">
        <v>0</v>
      </c>
      <c r="AX44" s="1">
        <v>0</v>
      </c>
      <c r="AY44" s="1">
        <v>8</v>
      </c>
      <c r="AZ44" s="1">
        <v>4</v>
      </c>
      <c r="BA44" s="1">
        <v>1</v>
      </c>
      <c r="BB44" s="1">
        <v>2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1</v>
      </c>
      <c r="BJ44" s="1">
        <v>1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</row>
    <row r="45" spans="1:87" x14ac:dyDescent="0.3">
      <c r="A45" t="s">
        <v>43</v>
      </c>
      <c r="B45" s="1">
        <v>5</v>
      </c>
      <c r="C45" s="1">
        <v>3</v>
      </c>
      <c r="D45" s="1">
        <v>0</v>
      </c>
      <c r="E45" s="1">
        <v>5</v>
      </c>
      <c r="F45" s="1">
        <v>5</v>
      </c>
      <c r="G45" s="1">
        <v>0</v>
      </c>
      <c r="H45" s="1">
        <v>2</v>
      </c>
      <c r="I45" s="1">
        <v>4</v>
      </c>
      <c r="J45" s="1">
        <v>5</v>
      </c>
      <c r="K45" s="1">
        <v>4</v>
      </c>
      <c r="L45" s="1">
        <v>1</v>
      </c>
      <c r="M45" s="1">
        <v>3</v>
      </c>
      <c r="N45" s="1">
        <v>4</v>
      </c>
      <c r="O45" s="1">
        <v>3</v>
      </c>
      <c r="P45" s="1">
        <v>5</v>
      </c>
      <c r="Q45" s="1">
        <v>1</v>
      </c>
      <c r="R45" s="1">
        <v>3</v>
      </c>
      <c r="S45" s="1">
        <v>2</v>
      </c>
      <c r="T45" s="1">
        <v>1</v>
      </c>
      <c r="U45" s="1">
        <v>0</v>
      </c>
      <c r="V45" s="1">
        <v>3</v>
      </c>
      <c r="W45" s="1">
        <v>2</v>
      </c>
      <c r="X45" s="1">
        <v>2</v>
      </c>
      <c r="Y45" s="1">
        <v>0</v>
      </c>
      <c r="Z45" s="1">
        <v>2</v>
      </c>
      <c r="AA45" s="1">
        <v>5</v>
      </c>
      <c r="AB45" s="1">
        <v>1</v>
      </c>
      <c r="AC45" s="1">
        <v>4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1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3</v>
      </c>
      <c r="AQ45" s="1">
        <v>2</v>
      </c>
      <c r="AR45" s="1">
        <v>1</v>
      </c>
      <c r="AS45" s="1">
        <v>5</v>
      </c>
      <c r="AT45" s="1">
        <v>0</v>
      </c>
      <c r="AU45" s="1">
        <v>0</v>
      </c>
      <c r="AV45" s="1">
        <v>1</v>
      </c>
      <c r="AW45" s="1">
        <v>3</v>
      </c>
      <c r="AX45" s="1">
        <v>1</v>
      </c>
      <c r="AY45" s="1">
        <v>0</v>
      </c>
      <c r="AZ45" s="1">
        <v>1</v>
      </c>
      <c r="BA45" s="1">
        <v>0</v>
      </c>
      <c r="BB45" s="1">
        <v>0</v>
      </c>
      <c r="BC45" s="1">
        <v>1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</row>
    <row r="46" spans="1:87" x14ac:dyDescent="0.3">
      <c r="A46" t="s">
        <v>44</v>
      </c>
      <c r="B46" s="1">
        <v>30</v>
      </c>
      <c r="C46" s="1">
        <v>17</v>
      </c>
      <c r="D46" s="1">
        <v>2</v>
      </c>
      <c r="E46" s="1">
        <v>36</v>
      </c>
      <c r="F46" s="1">
        <v>33</v>
      </c>
      <c r="G46" s="1">
        <v>9</v>
      </c>
      <c r="H46" s="1">
        <v>13</v>
      </c>
      <c r="I46" s="1">
        <v>20</v>
      </c>
      <c r="J46" s="1">
        <v>35</v>
      </c>
      <c r="K46" s="1">
        <v>31</v>
      </c>
      <c r="L46" s="1">
        <v>2</v>
      </c>
      <c r="M46" s="1">
        <v>12</v>
      </c>
      <c r="N46" s="1">
        <v>18</v>
      </c>
      <c r="O46" s="1">
        <v>3</v>
      </c>
      <c r="P46" s="1">
        <v>35</v>
      </c>
      <c r="Q46" s="1">
        <v>6</v>
      </c>
      <c r="R46" s="1">
        <v>29</v>
      </c>
      <c r="S46" s="1">
        <v>11</v>
      </c>
      <c r="T46" s="1">
        <v>40</v>
      </c>
      <c r="U46" s="1">
        <v>14</v>
      </c>
      <c r="V46" s="1">
        <v>23</v>
      </c>
      <c r="W46" s="1">
        <v>11</v>
      </c>
      <c r="X46" s="1">
        <v>16</v>
      </c>
      <c r="Y46" s="1">
        <v>0</v>
      </c>
      <c r="Z46" s="1">
        <v>21</v>
      </c>
      <c r="AA46" s="1">
        <v>17</v>
      </c>
      <c r="AB46" s="1">
        <v>6</v>
      </c>
      <c r="AC46" s="1">
        <v>6</v>
      </c>
      <c r="AD46" s="1">
        <v>2</v>
      </c>
      <c r="AE46" s="1">
        <v>1</v>
      </c>
      <c r="AF46" s="1">
        <v>0</v>
      </c>
      <c r="AG46" s="1">
        <v>1</v>
      </c>
      <c r="AH46" s="1">
        <v>14</v>
      </c>
      <c r="AI46" s="1">
        <v>4</v>
      </c>
      <c r="AJ46" s="1">
        <v>2</v>
      </c>
      <c r="AK46" s="1">
        <v>9</v>
      </c>
      <c r="AL46" s="1">
        <v>0</v>
      </c>
      <c r="AM46" s="1">
        <v>10</v>
      </c>
      <c r="AN46" s="1">
        <v>3</v>
      </c>
      <c r="AO46" s="1">
        <v>3</v>
      </c>
      <c r="AP46" s="1">
        <v>1</v>
      </c>
      <c r="AQ46" s="1">
        <v>0</v>
      </c>
      <c r="AR46" s="1">
        <v>4</v>
      </c>
      <c r="AS46" s="1">
        <v>0</v>
      </c>
      <c r="AT46" s="1">
        <v>40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2</v>
      </c>
      <c r="BA46" s="1">
        <v>0</v>
      </c>
      <c r="BB46" s="1">
        <v>3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2</v>
      </c>
      <c r="BI46" s="1">
        <v>0</v>
      </c>
      <c r="BJ46" s="1">
        <v>0</v>
      </c>
      <c r="BK46" s="1">
        <v>1</v>
      </c>
      <c r="BL46" s="1">
        <v>1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1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</row>
    <row r="47" spans="1:87" x14ac:dyDescent="0.3">
      <c r="A47" t="s">
        <v>45</v>
      </c>
      <c r="B47" s="1">
        <v>3</v>
      </c>
      <c r="C47" s="1">
        <v>1</v>
      </c>
      <c r="D47" s="1">
        <v>3</v>
      </c>
      <c r="E47" s="1">
        <v>5</v>
      </c>
      <c r="F47" s="1">
        <v>4</v>
      </c>
      <c r="G47" s="1">
        <v>0</v>
      </c>
      <c r="H47" s="1">
        <v>0</v>
      </c>
      <c r="I47" s="1">
        <v>2</v>
      </c>
      <c r="J47" s="1">
        <v>3</v>
      </c>
      <c r="K47" s="1">
        <v>5</v>
      </c>
      <c r="L47" s="1">
        <v>0</v>
      </c>
      <c r="M47" s="1">
        <v>1</v>
      </c>
      <c r="N47" s="1">
        <v>0</v>
      </c>
      <c r="O47" s="1">
        <v>0</v>
      </c>
      <c r="P47" s="1">
        <v>5</v>
      </c>
      <c r="Q47" s="1">
        <v>3</v>
      </c>
      <c r="R47" s="1">
        <v>5</v>
      </c>
      <c r="S47" s="1">
        <v>0</v>
      </c>
      <c r="T47" s="1">
        <v>0</v>
      </c>
      <c r="U47" s="1">
        <v>4</v>
      </c>
      <c r="V47" s="1">
        <v>1</v>
      </c>
      <c r="W47" s="1">
        <v>0</v>
      </c>
      <c r="X47" s="1">
        <v>4</v>
      </c>
      <c r="Y47" s="1">
        <v>0</v>
      </c>
      <c r="Z47" s="1">
        <v>4</v>
      </c>
      <c r="AA47" s="1">
        <v>3</v>
      </c>
      <c r="AB47" s="1">
        <v>1</v>
      </c>
      <c r="AC47" s="1">
        <v>1</v>
      </c>
      <c r="AD47" s="1">
        <v>0</v>
      </c>
      <c r="AE47" s="1">
        <v>0</v>
      </c>
      <c r="AF47" s="1">
        <v>1</v>
      </c>
      <c r="AG47" s="1">
        <v>0</v>
      </c>
      <c r="AH47" s="1">
        <v>1</v>
      </c>
      <c r="AI47" s="1">
        <v>0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5</v>
      </c>
      <c r="AV47" s="1">
        <v>2</v>
      </c>
      <c r="AW47" s="1">
        <v>0</v>
      </c>
      <c r="AX47" s="1">
        <v>0</v>
      </c>
      <c r="AY47" s="1">
        <v>0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</row>
    <row r="48" spans="1:87" x14ac:dyDescent="0.3">
      <c r="A48" t="s">
        <v>46</v>
      </c>
      <c r="B48" s="1">
        <v>5</v>
      </c>
      <c r="C48" s="1">
        <v>3</v>
      </c>
      <c r="D48" s="1">
        <v>1</v>
      </c>
      <c r="E48" s="1">
        <v>6</v>
      </c>
      <c r="F48" s="1">
        <v>6</v>
      </c>
      <c r="G48" s="1">
        <v>0</v>
      </c>
      <c r="H48" s="1">
        <v>2</v>
      </c>
      <c r="I48" s="1">
        <v>2</v>
      </c>
      <c r="J48" s="1">
        <v>5</v>
      </c>
      <c r="K48" s="1">
        <v>5</v>
      </c>
      <c r="L48" s="1">
        <v>1</v>
      </c>
      <c r="M48" s="1">
        <v>2</v>
      </c>
      <c r="N48" s="1">
        <v>2</v>
      </c>
      <c r="O48" s="1">
        <v>2</v>
      </c>
      <c r="P48" s="1">
        <v>6</v>
      </c>
      <c r="Q48" s="1">
        <v>4</v>
      </c>
      <c r="R48" s="1">
        <v>4</v>
      </c>
      <c r="S48" s="1">
        <v>2</v>
      </c>
      <c r="T48" s="1">
        <v>2</v>
      </c>
      <c r="U48" s="1">
        <v>1</v>
      </c>
      <c r="V48" s="1">
        <v>3</v>
      </c>
      <c r="W48" s="1">
        <v>1</v>
      </c>
      <c r="X48" s="1">
        <v>3</v>
      </c>
      <c r="Y48" s="1">
        <v>0</v>
      </c>
      <c r="Z48" s="1">
        <v>5</v>
      </c>
      <c r="AA48" s="1">
        <v>4</v>
      </c>
      <c r="AB48" s="1">
        <v>2</v>
      </c>
      <c r="AC48" s="1">
        <v>1</v>
      </c>
      <c r="AD48" s="1">
        <v>1</v>
      </c>
      <c r="AE48" s="1">
        <v>1</v>
      </c>
      <c r="AF48" s="1">
        <v>0</v>
      </c>
      <c r="AG48" s="1">
        <v>1</v>
      </c>
      <c r="AH48" s="1">
        <v>1</v>
      </c>
      <c r="AI48" s="1">
        <v>0</v>
      </c>
      <c r="AJ48" s="1">
        <v>1</v>
      </c>
      <c r="AK48" s="1">
        <v>1</v>
      </c>
      <c r="AL48" s="1">
        <v>0</v>
      </c>
      <c r="AM48" s="1">
        <v>1</v>
      </c>
      <c r="AN48" s="1">
        <v>1</v>
      </c>
      <c r="AO48" s="1">
        <v>0</v>
      </c>
      <c r="AP48" s="1">
        <v>1</v>
      </c>
      <c r="AQ48" s="1">
        <v>0</v>
      </c>
      <c r="AR48" s="1">
        <v>0</v>
      </c>
      <c r="AS48" s="1">
        <v>1</v>
      </c>
      <c r="AT48" s="1">
        <v>0</v>
      </c>
      <c r="AU48" s="1">
        <v>2</v>
      </c>
      <c r="AV48" s="1">
        <v>6</v>
      </c>
      <c r="AW48" s="1">
        <v>1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2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</row>
    <row r="49" spans="1:87" x14ac:dyDescent="0.3">
      <c r="A49" t="s">
        <v>47</v>
      </c>
      <c r="B49" s="1">
        <v>4</v>
      </c>
      <c r="C49" s="1">
        <v>2</v>
      </c>
      <c r="D49" s="1">
        <v>0</v>
      </c>
      <c r="E49" s="1">
        <v>4</v>
      </c>
      <c r="F49" s="1">
        <v>3</v>
      </c>
      <c r="G49" s="1">
        <v>0</v>
      </c>
      <c r="H49" s="1">
        <v>2</v>
      </c>
      <c r="I49" s="1">
        <v>2</v>
      </c>
      <c r="J49" s="1">
        <v>4</v>
      </c>
      <c r="K49" s="1">
        <v>3</v>
      </c>
      <c r="L49" s="1">
        <v>1</v>
      </c>
      <c r="M49" s="1">
        <v>3</v>
      </c>
      <c r="N49" s="1">
        <v>2</v>
      </c>
      <c r="O49" s="1">
        <v>1</v>
      </c>
      <c r="P49" s="1">
        <v>4</v>
      </c>
      <c r="Q49" s="1">
        <v>1</v>
      </c>
      <c r="R49" s="1">
        <v>2</v>
      </c>
      <c r="S49" s="1">
        <v>1</v>
      </c>
      <c r="T49" s="1">
        <v>2</v>
      </c>
      <c r="U49" s="1">
        <v>0</v>
      </c>
      <c r="V49" s="1">
        <v>1</v>
      </c>
      <c r="W49" s="1">
        <v>2</v>
      </c>
      <c r="X49" s="1">
        <v>2</v>
      </c>
      <c r="Y49" s="1">
        <v>0</v>
      </c>
      <c r="Z49" s="1">
        <v>1</v>
      </c>
      <c r="AA49" s="1">
        <v>4</v>
      </c>
      <c r="AB49" s="1">
        <v>1</v>
      </c>
      <c r="AC49" s="1">
        <v>2</v>
      </c>
      <c r="AD49" s="1">
        <v>0</v>
      </c>
      <c r="AE49" s="1">
        <v>0</v>
      </c>
      <c r="AF49" s="1">
        <v>0</v>
      </c>
      <c r="AG49" s="1">
        <v>1</v>
      </c>
      <c r="AH49" s="1">
        <v>0</v>
      </c>
      <c r="AI49" s="1">
        <v>1</v>
      </c>
      <c r="AJ49" s="1">
        <v>0</v>
      </c>
      <c r="AK49" s="1">
        <v>0</v>
      </c>
      <c r="AL49" s="1">
        <v>0</v>
      </c>
      <c r="AM49" s="1">
        <v>2</v>
      </c>
      <c r="AN49" s="1">
        <v>0</v>
      </c>
      <c r="AO49" s="1">
        <v>0</v>
      </c>
      <c r="AP49" s="1">
        <v>2</v>
      </c>
      <c r="AQ49" s="1">
        <v>0</v>
      </c>
      <c r="AR49" s="1">
        <v>0</v>
      </c>
      <c r="AS49" s="1">
        <v>3</v>
      </c>
      <c r="AT49" s="1">
        <v>0</v>
      </c>
      <c r="AU49" s="1">
        <v>0</v>
      </c>
      <c r="AV49" s="1">
        <v>1</v>
      </c>
      <c r="AW49" s="1">
        <v>5</v>
      </c>
      <c r="AX49" s="1">
        <v>1</v>
      </c>
      <c r="AY49" s="1">
        <v>0</v>
      </c>
      <c r="AZ49" s="1">
        <v>1</v>
      </c>
      <c r="BA49" s="1">
        <v>0</v>
      </c>
      <c r="BB49" s="1">
        <v>0</v>
      </c>
      <c r="BC49" s="1">
        <v>1</v>
      </c>
      <c r="BD49" s="1">
        <v>1</v>
      </c>
      <c r="BE49" s="1">
        <v>1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</row>
    <row r="50" spans="1:87" x14ac:dyDescent="0.3">
      <c r="A50" t="s">
        <v>48</v>
      </c>
      <c r="B50" s="1">
        <v>1</v>
      </c>
      <c r="C50" s="1">
        <v>1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0</v>
      </c>
      <c r="M50" s="1">
        <v>1</v>
      </c>
      <c r="N50" s="1">
        <v>1</v>
      </c>
      <c r="O50" s="1">
        <v>1</v>
      </c>
      <c r="P50" s="1">
        <v>1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1</v>
      </c>
      <c r="AX50" s="1">
        <v>1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</row>
    <row r="51" spans="1:87" x14ac:dyDescent="0.3">
      <c r="A51" t="s">
        <v>49</v>
      </c>
      <c r="B51" s="1">
        <v>15</v>
      </c>
      <c r="C51" s="1">
        <v>11</v>
      </c>
      <c r="D51" s="1">
        <v>1</v>
      </c>
      <c r="E51" s="1">
        <v>14</v>
      </c>
      <c r="F51" s="1">
        <v>16</v>
      </c>
      <c r="G51" s="1">
        <v>8</v>
      </c>
      <c r="H51" s="1">
        <v>7</v>
      </c>
      <c r="I51" s="1">
        <v>3</v>
      </c>
      <c r="J51" s="1">
        <v>14</v>
      </c>
      <c r="K51" s="1">
        <v>14</v>
      </c>
      <c r="L51" s="1">
        <v>2</v>
      </c>
      <c r="M51" s="1">
        <v>9</v>
      </c>
      <c r="N51" s="1">
        <v>10</v>
      </c>
      <c r="O51" s="1">
        <v>6</v>
      </c>
      <c r="P51" s="1">
        <v>16</v>
      </c>
      <c r="Q51" s="1">
        <v>9</v>
      </c>
      <c r="R51" s="1">
        <v>11</v>
      </c>
      <c r="S51" s="1">
        <v>9</v>
      </c>
      <c r="T51" s="1">
        <v>4</v>
      </c>
      <c r="U51" s="1">
        <v>3</v>
      </c>
      <c r="V51" s="1">
        <v>4</v>
      </c>
      <c r="W51" s="1">
        <v>3</v>
      </c>
      <c r="X51" s="1">
        <v>10</v>
      </c>
      <c r="Y51" s="1">
        <v>1</v>
      </c>
      <c r="Z51" s="1">
        <v>7</v>
      </c>
      <c r="AA51" s="1">
        <v>6</v>
      </c>
      <c r="AB51" s="1">
        <v>1</v>
      </c>
      <c r="AC51" s="1">
        <v>4</v>
      </c>
      <c r="AD51" s="1">
        <v>1</v>
      </c>
      <c r="AE51" s="1">
        <v>7</v>
      </c>
      <c r="AF51" s="1">
        <v>2</v>
      </c>
      <c r="AG51" s="1">
        <v>0</v>
      </c>
      <c r="AH51" s="1">
        <v>8</v>
      </c>
      <c r="AI51" s="1">
        <v>3</v>
      </c>
      <c r="AJ51" s="1">
        <v>0</v>
      </c>
      <c r="AK51" s="1">
        <v>2</v>
      </c>
      <c r="AL51" s="1">
        <v>0</v>
      </c>
      <c r="AM51" s="1">
        <v>2</v>
      </c>
      <c r="AN51" s="1">
        <v>0</v>
      </c>
      <c r="AO51" s="1">
        <v>1</v>
      </c>
      <c r="AP51" s="1">
        <v>0</v>
      </c>
      <c r="AQ51" s="1">
        <v>0</v>
      </c>
      <c r="AR51" s="1">
        <v>8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16</v>
      </c>
      <c r="AZ51" s="1">
        <v>2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</row>
    <row r="52" spans="1:87" x14ac:dyDescent="0.3">
      <c r="A52" t="s">
        <v>50</v>
      </c>
      <c r="B52" s="1">
        <v>22</v>
      </c>
      <c r="C52" s="1">
        <v>13</v>
      </c>
      <c r="D52" s="1">
        <v>2</v>
      </c>
      <c r="E52" s="1">
        <v>23</v>
      </c>
      <c r="F52" s="1">
        <v>23</v>
      </c>
      <c r="G52" s="1">
        <v>4</v>
      </c>
      <c r="H52" s="1">
        <v>9</v>
      </c>
      <c r="I52" s="1">
        <v>7</v>
      </c>
      <c r="J52" s="1">
        <v>20</v>
      </c>
      <c r="K52" s="1">
        <v>17</v>
      </c>
      <c r="L52" s="1">
        <v>2</v>
      </c>
      <c r="M52" s="1">
        <v>22</v>
      </c>
      <c r="N52" s="1">
        <v>11</v>
      </c>
      <c r="O52" s="1">
        <v>4</v>
      </c>
      <c r="P52" s="1">
        <v>19</v>
      </c>
      <c r="Q52" s="1">
        <v>7</v>
      </c>
      <c r="R52" s="1">
        <v>10</v>
      </c>
      <c r="S52" s="1">
        <v>6</v>
      </c>
      <c r="T52" s="1">
        <v>6</v>
      </c>
      <c r="U52" s="1">
        <v>2</v>
      </c>
      <c r="V52" s="1">
        <v>6</v>
      </c>
      <c r="W52" s="1">
        <v>2</v>
      </c>
      <c r="X52" s="1">
        <v>17</v>
      </c>
      <c r="Y52" s="1">
        <v>0</v>
      </c>
      <c r="Z52" s="1">
        <v>9</v>
      </c>
      <c r="AA52" s="1">
        <v>9</v>
      </c>
      <c r="AB52" s="1">
        <v>1</v>
      </c>
      <c r="AC52" s="1">
        <v>6</v>
      </c>
      <c r="AD52" s="1">
        <v>1</v>
      </c>
      <c r="AE52" s="1">
        <v>1</v>
      </c>
      <c r="AF52" s="1">
        <v>3</v>
      </c>
      <c r="AG52" s="1">
        <v>0</v>
      </c>
      <c r="AH52" s="1">
        <v>2</v>
      </c>
      <c r="AI52" s="1">
        <v>5</v>
      </c>
      <c r="AJ52" s="1">
        <v>1</v>
      </c>
      <c r="AK52" s="1">
        <v>3</v>
      </c>
      <c r="AL52" s="1">
        <v>0</v>
      </c>
      <c r="AM52" s="1">
        <v>4</v>
      </c>
      <c r="AN52" s="1">
        <v>0</v>
      </c>
      <c r="AO52" s="1">
        <v>1</v>
      </c>
      <c r="AP52" s="1">
        <v>8</v>
      </c>
      <c r="AQ52" s="1">
        <v>0</v>
      </c>
      <c r="AR52" s="1">
        <v>4</v>
      </c>
      <c r="AS52" s="1">
        <v>1</v>
      </c>
      <c r="AT52" s="1">
        <v>2</v>
      </c>
      <c r="AU52" s="1">
        <v>1</v>
      </c>
      <c r="AV52" s="1">
        <v>0</v>
      </c>
      <c r="AW52" s="1">
        <v>1</v>
      </c>
      <c r="AX52" s="1">
        <v>1</v>
      </c>
      <c r="AY52" s="1">
        <v>2</v>
      </c>
      <c r="AZ52" s="1">
        <v>23</v>
      </c>
      <c r="BA52" s="1">
        <v>0</v>
      </c>
      <c r="BB52" s="1">
        <v>1</v>
      </c>
      <c r="BC52" s="1">
        <v>1</v>
      </c>
      <c r="BD52" s="1">
        <v>0</v>
      </c>
      <c r="BE52" s="1">
        <v>2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</row>
    <row r="53" spans="1:87" x14ac:dyDescent="0.3">
      <c r="A53" t="s">
        <v>51</v>
      </c>
      <c r="B53" s="1">
        <v>1</v>
      </c>
      <c r="C53" s="1">
        <v>0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1</v>
      </c>
      <c r="K53" s="1">
        <v>0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</row>
    <row r="54" spans="1:87" x14ac:dyDescent="0.3">
      <c r="A54" t="s">
        <v>52</v>
      </c>
      <c r="B54" s="1">
        <v>11</v>
      </c>
      <c r="C54" s="1">
        <v>11</v>
      </c>
      <c r="D54" s="1">
        <v>3</v>
      </c>
      <c r="E54" s="1">
        <v>16</v>
      </c>
      <c r="F54" s="1">
        <v>14</v>
      </c>
      <c r="G54" s="1">
        <v>2</v>
      </c>
      <c r="H54" s="1">
        <v>8</v>
      </c>
      <c r="I54" s="1">
        <v>8</v>
      </c>
      <c r="J54" s="1">
        <v>14</v>
      </c>
      <c r="K54" s="1">
        <v>13</v>
      </c>
      <c r="L54" s="1">
        <v>2</v>
      </c>
      <c r="M54" s="1">
        <v>4</v>
      </c>
      <c r="N54" s="1">
        <v>6</v>
      </c>
      <c r="O54" s="1">
        <v>2</v>
      </c>
      <c r="P54" s="1">
        <v>15</v>
      </c>
      <c r="Q54" s="1">
        <v>3</v>
      </c>
      <c r="R54" s="1">
        <v>10</v>
      </c>
      <c r="S54" s="1">
        <v>0</v>
      </c>
      <c r="T54" s="1">
        <v>9</v>
      </c>
      <c r="U54" s="1">
        <v>5</v>
      </c>
      <c r="V54" s="1">
        <v>12</v>
      </c>
      <c r="W54" s="1">
        <v>5</v>
      </c>
      <c r="X54" s="1">
        <v>8</v>
      </c>
      <c r="Y54" s="1">
        <v>0</v>
      </c>
      <c r="Z54" s="1">
        <v>6</v>
      </c>
      <c r="AA54" s="1">
        <v>8</v>
      </c>
      <c r="AB54" s="1">
        <v>4</v>
      </c>
      <c r="AC54" s="1">
        <v>2</v>
      </c>
      <c r="AD54" s="1">
        <v>1</v>
      </c>
      <c r="AE54" s="1">
        <v>0</v>
      </c>
      <c r="AF54" s="1">
        <v>6</v>
      </c>
      <c r="AG54" s="1">
        <v>0</v>
      </c>
      <c r="AH54" s="1">
        <v>3</v>
      </c>
      <c r="AI54" s="1">
        <v>1</v>
      </c>
      <c r="AJ54" s="1">
        <v>0</v>
      </c>
      <c r="AK54" s="1">
        <v>2</v>
      </c>
      <c r="AL54" s="1">
        <v>0</v>
      </c>
      <c r="AM54" s="1">
        <v>1</v>
      </c>
      <c r="AN54" s="1">
        <v>0</v>
      </c>
      <c r="AO54" s="1">
        <v>1</v>
      </c>
      <c r="AP54" s="1">
        <v>0</v>
      </c>
      <c r="AQ54" s="1">
        <v>0</v>
      </c>
      <c r="AR54" s="1">
        <v>2</v>
      </c>
      <c r="AS54" s="1">
        <v>0</v>
      </c>
      <c r="AT54" s="1">
        <v>3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17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1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</row>
    <row r="55" spans="1:87" x14ac:dyDescent="0.3">
      <c r="A55" t="s">
        <v>53</v>
      </c>
      <c r="B55" s="1">
        <v>5</v>
      </c>
      <c r="C55" s="1">
        <v>2</v>
      </c>
      <c r="D55" s="1">
        <v>2</v>
      </c>
      <c r="E55" s="1">
        <v>5</v>
      </c>
      <c r="F55" s="1">
        <v>5</v>
      </c>
      <c r="G55" s="1">
        <v>1</v>
      </c>
      <c r="H55" s="1">
        <v>3</v>
      </c>
      <c r="I55" s="1">
        <v>2</v>
      </c>
      <c r="J55" s="1">
        <v>5</v>
      </c>
      <c r="K55" s="1">
        <v>4</v>
      </c>
      <c r="L55" s="1">
        <v>1</v>
      </c>
      <c r="M55" s="1">
        <v>3</v>
      </c>
      <c r="N55" s="1">
        <v>2</v>
      </c>
      <c r="O55" s="1">
        <v>3</v>
      </c>
      <c r="P55" s="1">
        <v>4</v>
      </c>
      <c r="Q55" s="1">
        <v>1</v>
      </c>
      <c r="R55" s="1">
        <v>2</v>
      </c>
      <c r="S55" s="1">
        <v>1</v>
      </c>
      <c r="T55" s="1">
        <v>2</v>
      </c>
      <c r="U55" s="1">
        <v>0</v>
      </c>
      <c r="V55" s="1">
        <v>2</v>
      </c>
      <c r="W55" s="1">
        <v>1</v>
      </c>
      <c r="X55" s="1">
        <v>2</v>
      </c>
      <c r="Y55" s="1">
        <v>0</v>
      </c>
      <c r="Z55" s="1">
        <v>2</v>
      </c>
      <c r="AA55" s="1">
        <v>5</v>
      </c>
      <c r="AB55" s="1">
        <v>1</v>
      </c>
      <c r="AC55" s="1">
        <v>1</v>
      </c>
      <c r="AD55" s="1">
        <v>2</v>
      </c>
      <c r="AE55" s="1">
        <v>0</v>
      </c>
      <c r="AF55" s="1">
        <v>1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3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2</v>
      </c>
      <c r="AW55" s="1">
        <v>1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5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1</v>
      </c>
      <c r="BW55" s="1">
        <v>1</v>
      </c>
      <c r="BX55" s="1">
        <v>1</v>
      </c>
      <c r="BY55" s="1">
        <v>1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</row>
    <row r="56" spans="1:87" x14ac:dyDescent="0.3">
      <c r="A56" t="s">
        <v>54</v>
      </c>
      <c r="B56" s="1">
        <v>3</v>
      </c>
      <c r="C56" s="1">
        <v>2</v>
      </c>
      <c r="D56" s="1">
        <v>0</v>
      </c>
      <c r="E56" s="1">
        <v>3</v>
      </c>
      <c r="F56" s="1">
        <v>3</v>
      </c>
      <c r="G56" s="1">
        <v>0</v>
      </c>
      <c r="H56" s="1">
        <v>2</v>
      </c>
      <c r="I56" s="1">
        <v>1</v>
      </c>
      <c r="J56" s="1">
        <v>3</v>
      </c>
      <c r="K56" s="1">
        <v>3</v>
      </c>
      <c r="L56" s="1">
        <v>1</v>
      </c>
      <c r="M56" s="1">
        <v>1</v>
      </c>
      <c r="N56" s="1">
        <v>2</v>
      </c>
      <c r="O56" s="1">
        <v>0</v>
      </c>
      <c r="P56" s="1">
        <v>3</v>
      </c>
      <c r="Q56" s="1">
        <v>1</v>
      </c>
      <c r="R56" s="1">
        <v>1</v>
      </c>
      <c r="S56" s="1">
        <v>0</v>
      </c>
      <c r="T56" s="1">
        <v>2</v>
      </c>
      <c r="U56" s="1">
        <v>0</v>
      </c>
      <c r="V56" s="1">
        <v>2</v>
      </c>
      <c r="W56" s="1">
        <v>1</v>
      </c>
      <c r="X56" s="1">
        <v>1</v>
      </c>
      <c r="Y56" s="1">
        <v>0</v>
      </c>
      <c r="Z56" s="1">
        <v>1</v>
      </c>
      <c r="AA56" s="1">
        <v>1</v>
      </c>
      <c r="AB56" s="1">
        <v>1</v>
      </c>
      <c r="AC56" s="1">
        <v>2</v>
      </c>
      <c r="AD56" s="1">
        <v>1</v>
      </c>
      <c r="AE56" s="1">
        <v>0</v>
      </c>
      <c r="AF56" s="1">
        <v>1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</v>
      </c>
      <c r="AQ56" s="1">
        <v>0</v>
      </c>
      <c r="AR56" s="1">
        <v>0</v>
      </c>
      <c r="AS56" s="1">
        <v>1</v>
      </c>
      <c r="AT56" s="1">
        <v>0</v>
      </c>
      <c r="AU56" s="1">
        <v>0</v>
      </c>
      <c r="AV56" s="1">
        <v>1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  <c r="BD56" s="1">
        <v>3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</row>
    <row r="57" spans="1:87" x14ac:dyDescent="0.3">
      <c r="A57" t="s">
        <v>55</v>
      </c>
      <c r="B57" s="1">
        <v>3</v>
      </c>
      <c r="C57" s="1">
        <v>2</v>
      </c>
      <c r="D57" s="1">
        <v>0</v>
      </c>
      <c r="E57" s="1">
        <v>3</v>
      </c>
      <c r="F57" s="1">
        <v>3</v>
      </c>
      <c r="G57" s="1">
        <v>1</v>
      </c>
      <c r="H57" s="1">
        <v>2</v>
      </c>
      <c r="I57" s="1">
        <v>0</v>
      </c>
      <c r="J57" s="1">
        <v>3</v>
      </c>
      <c r="K57" s="1">
        <v>1</v>
      </c>
      <c r="L57" s="1">
        <v>1</v>
      </c>
      <c r="M57" s="1">
        <v>3</v>
      </c>
      <c r="N57" s="1">
        <v>1</v>
      </c>
      <c r="O57" s="1">
        <v>1</v>
      </c>
      <c r="P57" s="1">
        <v>2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3</v>
      </c>
      <c r="X57" s="1">
        <v>3</v>
      </c>
      <c r="Y57" s="1">
        <v>0</v>
      </c>
      <c r="Z57" s="1">
        <v>1</v>
      </c>
      <c r="AA57" s="1">
        <v>3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2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3</v>
      </c>
      <c r="AQ57" s="1">
        <v>0</v>
      </c>
      <c r="AR57" s="1">
        <v>0</v>
      </c>
      <c r="AS57" s="1">
        <v>1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2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</row>
    <row r="58" spans="1:87" x14ac:dyDescent="0.3">
      <c r="A58" t="s">
        <v>56</v>
      </c>
      <c r="B58" s="1">
        <v>0</v>
      </c>
      <c r="C58" s="1">
        <v>0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2</v>
      </c>
      <c r="J58" s="1">
        <v>0</v>
      </c>
      <c r="K58" s="1">
        <v>2</v>
      </c>
      <c r="L58" s="1">
        <v>0</v>
      </c>
      <c r="M58" s="1">
        <v>0</v>
      </c>
      <c r="N58" s="1">
        <v>2</v>
      </c>
      <c r="O58" s="1">
        <v>0</v>
      </c>
      <c r="P58" s="1">
        <v>2</v>
      </c>
      <c r="Q58" s="1">
        <v>0</v>
      </c>
      <c r="R58" s="1">
        <v>0</v>
      </c>
      <c r="S58" s="1">
        <v>2</v>
      </c>
      <c r="T58" s="1">
        <v>0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2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2</v>
      </c>
      <c r="BG58" s="1">
        <v>2</v>
      </c>
      <c r="BH58" s="1">
        <v>2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</row>
    <row r="59" spans="1:87" x14ac:dyDescent="0.3">
      <c r="A59" t="s">
        <v>57</v>
      </c>
      <c r="B59" s="1">
        <v>0</v>
      </c>
      <c r="C59" s="1">
        <v>0</v>
      </c>
      <c r="D59" s="1">
        <v>0</v>
      </c>
      <c r="E59" s="1">
        <v>3</v>
      </c>
      <c r="F59" s="1">
        <v>3</v>
      </c>
      <c r="G59" s="1">
        <v>0</v>
      </c>
      <c r="H59" s="1">
        <v>0</v>
      </c>
      <c r="I59" s="1">
        <v>2</v>
      </c>
      <c r="J59" s="1">
        <v>1</v>
      </c>
      <c r="K59" s="1">
        <v>3</v>
      </c>
      <c r="L59" s="1">
        <v>0</v>
      </c>
      <c r="M59" s="1">
        <v>0</v>
      </c>
      <c r="N59" s="1">
        <v>2</v>
      </c>
      <c r="O59" s="1">
        <v>0</v>
      </c>
      <c r="P59" s="1">
        <v>3</v>
      </c>
      <c r="Q59" s="1">
        <v>1</v>
      </c>
      <c r="R59" s="1">
        <v>1</v>
      </c>
      <c r="S59" s="1">
        <v>2</v>
      </c>
      <c r="T59" s="1">
        <v>0</v>
      </c>
      <c r="U59" s="1">
        <v>0</v>
      </c>
      <c r="V59" s="1">
        <v>0</v>
      </c>
      <c r="W59" s="1">
        <v>0</v>
      </c>
      <c r="X59" s="1">
        <v>3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</v>
      </c>
      <c r="AI59" s="1">
        <v>1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2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2</v>
      </c>
      <c r="BG59" s="1">
        <v>3</v>
      </c>
      <c r="BH59" s="1">
        <v>2</v>
      </c>
      <c r="BI59" s="1">
        <v>0</v>
      </c>
      <c r="BJ59" s="1">
        <v>0</v>
      </c>
      <c r="BK59" s="1">
        <v>1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</row>
    <row r="60" spans="1:87" x14ac:dyDescent="0.3">
      <c r="A60" t="s">
        <v>58</v>
      </c>
      <c r="B60" s="1">
        <v>6</v>
      </c>
      <c r="C60" s="1">
        <v>2</v>
      </c>
      <c r="D60" s="1">
        <v>0</v>
      </c>
      <c r="E60" s="1">
        <v>10</v>
      </c>
      <c r="F60" s="1">
        <v>8</v>
      </c>
      <c r="G60" s="1">
        <v>0</v>
      </c>
      <c r="H60" s="1">
        <v>1</v>
      </c>
      <c r="I60" s="1">
        <v>5</v>
      </c>
      <c r="J60" s="1">
        <v>5</v>
      </c>
      <c r="K60" s="1">
        <v>10</v>
      </c>
      <c r="L60" s="1">
        <v>0</v>
      </c>
      <c r="M60" s="1">
        <v>3</v>
      </c>
      <c r="N60" s="1">
        <v>3</v>
      </c>
      <c r="O60" s="1">
        <v>0</v>
      </c>
      <c r="P60" s="1">
        <v>11</v>
      </c>
      <c r="Q60" s="1">
        <v>5</v>
      </c>
      <c r="R60" s="1">
        <v>8</v>
      </c>
      <c r="S60" s="1">
        <v>4</v>
      </c>
      <c r="T60" s="1">
        <v>5</v>
      </c>
      <c r="U60" s="1">
        <v>3</v>
      </c>
      <c r="V60" s="1">
        <v>4</v>
      </c>
      <c r="W60" s="1">
        <v>3</v>
      </c>
      <c r="X60" s="1">
        <v>9</v>
      </c>
      <c r="Y60" s="1">
        <v>1</v>
      </c>
      <c r="Z60" s="1">
        <v>6</v>
      </c>
      <c r="AA60" s="1">
        <v>4</v>
      </c>
      <c r="AB60" s="1">
        <v>0</v>
      </c>
      <c r="AC60" s="1">
        <v>0</v>
      </c>
      <c r="AD60" s="1">
        <v>2</v>
      </c>
      <c r="AE60" s="1">
        <v>2</v>
      </c>
      <c r="AF60" s="1">
        <v>1</v>
      </c>
      <c r="AG60" s="1">
        <v>0</v>
      </c>
      <c r="AH60" s="1">
        <v>4</v>
      </c>
      <c r="AI60" s="1">
        <v>1</v>
      </c>
      <c r="AJ60" s="1">
        <v>1</v>
      </c>
      <c r="AK60" s="1">
        <v>1</v>
      </c>
      <c r="AL60" s="1">
        <v>0</v>
      </c>
      <c r="AM60" s="1">
        <v>1</v>
      </c>
      <c r="AN60" s="1">
        <v>0</v>
      </c>
      <c r="AO60" s="1">
        <v>0</v>
      </c>
      <c r="AP60" s="1">
        <v>2</v>
      </c>
      <c r="AQ60" s="1">
        <v>0</v>
      </c>
      <c r="AR60" s="1">
        <v>0</v>
      </c>
      <c r="AS60" s="1">
        <v>0</v>
      </c>
      <c r="AT60" s="1">
        <v>2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2</v>
      </c>
      <c r="BG60" s="1">
        <v>2</v>
      </c>
      <c r="BH60" s="1">
        <v>11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</row>
    <row r="61" spans="1:87" x14ac:dyDescent="0.3">
      <c r="A61" t="s">
        <v>59</v>
      </c>
      <c r="B61" s="1">
        <v>0</v>
      </c>
      <c r="C61" s="1">
        <v>0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1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1</v>
      </c>
      <c r="S61" s="1">
        <v>0</v>
      </c>
      <c r="T61" s="1">
        <v>0</v>
      </c>
      <c r="U61" s="1">
        <v>1</v>
      </c>
      <c r="V61" s="1">
        <v>1</v>
      </c>
      <c r="W61" s="1">
        <v>0</v>
      </c>
      <c r="X61" s="1">
        <v>1</v>
      </c>
      <c r="Y61" s="1">
        <v>0</v>
      </c>
      <c r="Z61" s="1">
        <v>0</v>
      </c>
      <c r="AA61" s="1">
        <v>1</v>
      </c>
      <c r="AB61" s="1">
        <v>1</v>
      </c>
      <c r="AC61" s="1">
        <v>1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</row>
    <row r="62" spans="1:87" x14ac:dyDescent="0.3">
      <c r="A62" t="s">
        <v>60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1</v>
      </c>
      <c r="S62" s="1">
        <v>0</v>
      </c>
      <c r="T62" s="1">
        <v>0</v>
      </c>
      <c r="U62" s="1">
        <v>1</v>
      </c>
      <c r="V62" s="1">
        <v>1</v>
      </c>
      <c r="W62" s="1">
        <v>0</v>
      </c>
      <c r="X62" s="1">
        <v>1</v>
      </c>
      <c r="Y62" s="1">
        <v>0</v>
      </c>
      <c r="Z62" s="1">
        <v>0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1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</row>
    <row r="63" spans="1:87" x14ac:dyDescent="0.3">
      <c r="A63" t="s">
        <v>61</v>
      </c>
      <c r="B63" s="1">
        <v>3</v>
      </c>
      <c r="C63" s="1">
        <v>3</v>
      </c>
      <c r="D63" s="1">
        <v>2</v>
      </c>
      <c r="E63" s="1">
        <v>4</v>
      </c>
      <c r="F63" s="1">
        <v>5</v>
      </c>
      <c r="G63" s="1">
        <v>0</v>
      </c>
      <c r="H63" s="1">
        <v>0</v>
      </c>
      <c r="I63" s="1">
        <v>3</v>
      </c>
      <c r="J63" s="1">
        <v>4</v>
      </c>
      <c r="K63" s="1">
        <v>4</v>
      </c>
      <c r="L63" s="1">
        <v>0</v>
      </c>
      <c r="M63" s="1">
        <v>1</v>
      </c>
      <c r="N63" s="1">
        <v>0</v>
      </c>
      <c r="O63" s="1">
        <v>0</v>
      </c>
      <c r="P63" s="1">
        <v>5</v>
      </c>
      <c r="Q63" s="1">
        <v>3</v>
      </c>
      <c r="R63" s="1">
        <v>4</v>
      </c>
      <c r="S63" s="1">
        <v>2</v>
      </c>
      <c r="T63" s="1">
        <v>2</v>
      </c>
      <c r="U63" s="1">
        <v>1</v>
      </c>
      <c r="V63" s="1">
        <v>2</v>
      </c>
      <c r="W63" s="1">
        <v>1</v>
      </c>
      <c r="X63" s="1">
        <v>3</v>
      </c>
      <c r="Y63" s="1">
        <v>1</v>
      </c>
      <c r="Z63" s="1">
        <v>0</v>
      </c>
      <c r="AA63" s="1">
        <v>3</v>
      </c>
      <c r="AB63" s="1">
        <v>1</v>
      </c>
      <c r="AC63" s="1">
        <v>0</v>
      </c>
      <c r="AD63" s="1">
        <v>1</v>
      </c>
      <c r="AE63" s="1">
        <v>0</v>
      </c>
      <c r="AF63" s="1">
        <v>0</v>
      </c>
      <c r="AG63" s="1">
        <v>1</v>
      </c>
      <c r="AH63" s="1">
        <v>3</v>
      </c>
      <c r="AI63" s="1">
        <v>0</v>
      </c>
      <c r="AJ63" s="1">
        <v>2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1</v>
      </c>
      <c r="BH63" s="1">
        <v>1</v>
      </c>
      <c r="BI63" s="1">
        <v>0</v>
      </c>
      <c r="BJ63" s="1">
        <v>0</v>
      </c>
      <c r="BK63" s="1">
        <v>5</v>
      </c>
      <c r="BL63" s="1">
        <v>1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</row>
    <row r="64" spans="1:87" x14ac:dyDescent="0.3">
      <c r="A64" t="s">
        <v>62</v>
      </c>
      <c r="B64" s="1">
        <v>1</v>
      </c>
      <c r="C64" s="1">
        <v>1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1">
        <v>1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0</v>
      </c>
      <c r="Y64" s="1">
        <v>0</v>
      </c>
      <c r="Z64" s="1">
        <v>0</v>
      </c>
      <c r="AA64" s="1">
        <v>1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1</v>
      </c>
      <c r="BL64" s="1">
        <v>1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</row>
    <row r="65" spans="1:87" x14ac:dyDescent="0.3">
      <c r="A65" t="s">
        <v>63</v>
      </c>
      <c r="B65" s="1">
        <v>1</v>
      </c>
      <c r="C65" s="1">
        <v>0</v>
      </c>
      <c r="D65" s="1">
        <v>1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0</v>
      </c>
      <c r="M65" s="1">
        <v>1</v>
      </c>
      <c r="N65" s="1">
        <v>0</v>
      </c>
      <c r="O65" s="1">
        <v>1</v>
      </c>
      <c r="P65" s="1">
        <v>0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1</v>
      </c>
      <c r="W65" s="1">
        <v>1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1</v>
      </c>
      <c r="BX65" s="1">
        <v>1</v>
      </c>
      <c r="BY65" s="1">
        <v>1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</row>
    <row r="66" spans="1:87" x14ac:dyDescent="0.3">
      <c r="A66" t="s">
        <v>64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</row>
    <row r="67" spans="1:87" x14ac:dyDescent="0.3">
      <c r="A67" t="s">
        <v>65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</row>
    <row r="68" spans="1:87" x14ac:dyDescent="0.3">
      <c r="A68" t="s">
        <v>66</v>
      </c>
      <c r="B68" s="1">
        <v>0</v>
      </c>
      <c r="C68" s="1">
        <v>1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</row>
    <row r="69" spans="1:87" x14ac:dyDescent="0.3">
      <c r="A69" t="s">
        <v>67</v>
      </c>
      <c r="B69" s="1">
        <v>0</v>
      </c>
      <c r="C69" s="1">
        <v>1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</row>
    <row r="70" spans="1:87" x14ac:dyDescent="0.3">
      <c r="A70" t="s">
        <v>68</v>
      </c>
      <c r="B70" s="1">
        <v>0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</row>
    <row r="71" spans="1:87" x14ac:dyDescent="0.3">
      <c r="A71" t="s">
        <v>69</v>
      </c>
      <c r="B71" s="1">
        <v>0</v>
      </c>
      <c r="C71" s="1">
        <v>1</v>
      </c>
      <c r="D71" s="1">
        <v>0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</row>
    <row r="72" spans="1:87" x14ac:dyDescent="0.3">
      <c r="A72" t="s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1</v>
      </c>
      <c r="S72" s="1">
        <v>0</v>
      </c>
      <c r="T72" s="1">
        <v>1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</row>
    <row r="73" spans="1:87" x14ac:dyDescent="0.3">
      <c r="A73" t="s">
        <v>71</v>
      </c>
      <c r="B73" s="1">
        <v>0</v>
      </c>
      <c r="C73" s="1">
        <v>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1</v>
      </c>
      <c r="S73" s="1">
        <v>0</v>
      </c>
      <c r="T73" s="1">
        <v>1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1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</row>
    <row r="74" spans="1:87" x14ac:dyDescent="0.3">
      <c r="A74" t="s">
        <v>72</v>
      </c>
      <c r="B74" s="1">
        <v>1</v>
      </c>
      <c r="C74" s="1">
        <v>0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1</v>
      </c>
      <c r="N74" s="1">
        <v>0</v>
      </c>
      <c r="O74" s="1">
        <v>1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1</v>
      </c>
      <c r="W74" s="1">
        <v>1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1</v>
      </c>
      <c r="BX74" s="1">
        <v>1</v>
      </c>
      <c r="BY74" s="1">
        <v>1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</row>
    <row r="75" spans="1:87" x14ac:dyDescent="0.3">
      <c r="A75" t="s">
        <v>73</v>
      </c>
      <c r="B75" s="1">
        <v>1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>
        <v>1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1</v>
      </c>
      <c r="W75" s="1">
        <v>1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1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1</v>
      </c>
      <c r="BW75" s="1">
        <v>1</v>
      </c>
      <c r="BX75" s="1">
        <v>1</v>
      </c>
      <c r="BY75" s="1">
        <v>1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</row>
    <row r="76" spans="1:87" x14ac:dyDescent="0.3">
      <c r="A76" t="s">
        <v>74</v>
      </c>
      <c r="B76" s="1">
        <v>1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1</v>
      </c>
      <c r="BX76" s="1">
        <v>1</v>
      </c>
      <c r="BY76" s="1">
        <v>1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</row>
    <row r="77" spans="1:87" x14ac:dyDescent="0.3">
      <c r="A77" t="s">
        <v>75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0</v>
      </c>
      <c r="M77" s="1">
        <v>1</v>
      </c>
      <c r="N77" s="1">
        <v>0</v>
      </c>
      <c r="O77" s="1">
        <v>1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1</v>
      </c>
      <c r="W77" s="1">
        <v>1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1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1</v>
      </c>
      <c r="BW77" s="1">
        <v>1</v>
      </c>
      <c r="BX77" s="1">
        <v>1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</row>
    <row r="78" spans="1:87" x14ac:dyDescent="0.3">
      <c r="A78" t="s">
        <v>76</v>
      </c>
      <c r="B78" s="1">
        <v>1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</row>
    <row r="79" spans="1:87" x14ac:dyDescent="0.3">
      <c r="A79" t="s">
        <v>77</v>
      </c>
      <c r="B79" s="1">
        <v>1</v>
      </c>
      <c r="C79" s="1">
        <v>0</v>
      </c>
      <c r="D79" s="1">
        <v>0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1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0</v>
      </c>
    </row>
    <row r="80" spans="1:87" x14ac:dyDescent="0.3">
      <c r="A80" t="s">
        <v>78</v>
      </c>
      <c r="B80" s="1">
        <v>1</v>
      </c>
      <c r="C80" s="1">
        <v>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0</v>
      </c>
    </row>
    <row r="81" spans="1:87" x14ac:dyDescent="0.3">
      <c r="A81" t="s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0</v>
      </c>
      <c r="L81" s="1">
        <v>0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0</v>
      </c>
    </row>
    <row r="82" spans="1:87" x14ac:dyDescent="0.3">
      <c r="A82" t="s">
        <v>80</v>
      </c>
      <c r="B82" s="1">
        <v>1</v>
      </c>
      <c r="C82" s="1">
        <v>0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0</v>
      </c>
    </row>
    <row r="83" spans="1:87" x14ac:dyDescent="0.3">
      <c r="A83" t="s">
        <v>81</v>
      </c>
      <c r="B83" s="1">
        <v>1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1</v>
      </c>
      <c r="N83" s="1">
        <v>0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0</v>
      </c>
    </row>
    <row r="84" spans="1:87" x14ac:dyDescent="0.3">
      <c r="A84" t="s">
        <v>82</v>
      </c>
      <c r="B84" s="1">
        <v>1</v>
      </c>
      <c r="C84" s="1">
        <v>0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0</v>
      </c>
    </row>
    <row r="85" spans="1:87" x14ac:dyDescent="0.3">
      <c r="A85" t="s">
        <v>83</v>
      </c>
      <c r="B85" s="1">
        <v>1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1</v>
      </c>
      <c r="N85" s="1">
        <v>0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0</v>
      </c>
    </row>
    <row r="86" spans="1:87" x14ac:dyDescent="0.3">
      <c r="A86" t="s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0</v>
      </c>
    </row>
    <row r="87" spans="1:87" x14ac:dyDescent="0.3">
      <c r="A87" t="s">
        <v>85</v>
      </c>
      <c r="B87" s="1">
        <v>1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B1" zoomScale="55" zoomScaleNormal="55" workbookViewId="0">
      <selection activeCell="U36" sqref="U36"/>
    </sheetView>
  </sheetViews>
  <sheetFormatPr defaultRowHeight="14.4" x14ac:dyDescent="0.3"/>
  <cols>
    <col min="1" max="1" width="64" customWidth="1"/>
    <col min="2" max="2" width="61.33203125" customWidth="1"/>
    <col min="3" max="3" width="86.21875" customWidth="1"/>
    <col min="4" max="4" width="41.77734375" customWidth="1"/>
    <col min="5" max="5" width="33.88671875" customWidth="1"/>
    <col min="6" max="6" width="39.5546875" customWidth="1"/>
    <col min="7" max="8" width="2.109375" customWidth="1"/>
    <col min="9" max="31" width="3.109375" customWidth="1"/>
    <col min="32" max="45" width="4.109375" customWidth="1"/>
    <col min="46" max="46" width="17.21875" customWidth="1"/>
    <col min="47" max="47" width="91.21875" customWidth="1"/>
    <col min="48" max="86" width="91.21875" bestFit="1" customWidth="1"/>
    <col min="87" max="87" width="17.21875" bestFit="1" customWidth="1"/>
  </cols>
  <sheetData>
    <row r="1" spans="1:6" x14ac:dyDescent="0.3">
      <c r="A1" s="4" t="s">
        <v>394</v>
      </c>
      <c r="B1" t="s">
        <v>396</v>
      </c>
      <c r="C1" t="s">
        <v>400</v>
      </c>
      <c r="D1" t="s">
        <v>399</v>
      </c>
      <c r="E1" t="s">
        <v>398</v>
      </c>
      <c r="F1" t="s">
        <v>397</v>
      </c>
    </row>
    <row r="2" spans="1:6" x14ac:dyDescent="0.3">
      <c r="A2" s="5" t="s">
        <v>0</v>
      </c>
      <c r="B2" s="1">
        <v>231</v>
      </c>
      <c r="C2" s="1">
        <v>165</v>
      </c>
      <c r="D2" s="1">
        <v>221</v>
      </c>
      <c r="E2" s="1">
        <v>103</v>
      </c>
      <c r="F2" s="1">
        <v>215</v>
      </c>
    </row>
    <row r="3" spans="1:6" x14ac:dyDescent="0.3">
      <c r="A3" s="5" t="s">
        <v>9</v>
      </c>
      <c r="B3" s="1">
        <v>165</v>
      </c>
      <c r="C3" s="1">
        <v>206</v>
      </c>
      <c r="D3" s="1">
        <v>189</v>
      </c>
      <c r="E3" s="1">
        <v>83</v>
      </c>
      <c r="F3" s="1">
        <v>180</v>
      </c>
    </row>
    <row r="4" spans="1:6" x14ac:dyDescent="0.3">
      <c r="A4" s="5" t="s">
        <v>4</v>
      </c>
      <c r="B4" s="1">
        <v>221</v>
      </c>
      <c r="C4" s="1">
        <v>189</v>
      </c>
      <c r="D4" s="1">
        <v>262</v>
      </c>
      <c r="E4" s="1">
        <v>113</v>
      </c>
      <c r="F4" s="1">
        <v>239</v>
      </c>
    </row>
    <row r="5" spans="1:6" x14ac:dyDescent="0.3">
      <c r="A5" s="5" t="s">
        <v>25</v>
      </c>
      <c r="B5" s="1">
        <v>103</v>
      </c>
      <c r="C5" s="1">
        <v>83</v>
      </c>
      <c r="D5" s="1">
        <v>113</v>
      </c>
      <c r="E5" s="1">
        <v>123</v>
      </c>
      <c r="F5" s="1">
        <v>113</v>
      </c>
    </row>
    <row r="6" spans="1:6" x14ac:dyDescent="0.3">
      <c r="A6" s="5" t="s">
        <v>8</v>
      </c>
      <c r="B6" s="1">
        <v>215</v>
      </c>
      <c r="C6" s="1">
        <v>180</v>
      </c>
      <c r="D6" s="1">
        <v>239</v>
      </c>
      <c r="E6" s="1">
        <v>113</v>
      </c>
      <c r="F6" s="1">
        <v>251</v>
      </c>
    </row>
    <row r="7" spans="1:6" x14ac:dyDescent="0.3">
      <c r="A7" s="5" t="s">
        <v>395</v>
      </c>
      <c r="B7" s="1">
        <v>935</v>
      </c>
      <c r="C7" s="1">
        <v>823</v>
      </c>
      <c r="D7" s="1">
        <v>1024</v>
      </c>
      <c r="E7" s="1">
        <v>535</v>
      </c>
      <c r="F7" s="1">
        <v>998</v>
      </c>
    </row>
    <row r="11" spans="1:6" x14ac:dyDescent="0.3">
      <c r="A11" s="4" t="s">
        <v>394</v>
      </c>
      <c r="B11" t="s">
        <v>401</v>
      </c>
      <c r="C11" t="s">
        <v>402</v>
      </c>
      <c r="D11" t="s">
        <v>403</v>
      </c>
      <c r="E11" t="s">
        <v>404</v>
      </c>
      <c r="F11" t="s">
        <v>405</v>
      </c>
    </row>
    <row r="12" spans="1:6" x14ac:dyDescent="0.3">
      <c r="A12" s="5" t="s">
        <v>3</v>
      </c>
      <c r="B12" s="1">
        <v>272</v>
      </c>
      <c r="C12" s="1">
        <v>118</v>
      </c>
      <c r="D12" s="1">
        <v>145</v>
      </c>
      <c r="E12" s="1">
        <v>232</v>
      </c>
      <c r="F12" s="1">
        <v>108</v>
      </c>
    </row>
    <row r="13" spans="1:6" x14ac:dyDescent="0.3">
      <c r="A13" s="5" t="s">
        <v>7</v>
      </c>
      <c r="B13" s="1">
        <v>118</v>
      </c>
      <c r="C13" s="1">
        <v>120</v>
      </c>
      <c r="D13" s="1">
        <v>67</v>
      </c>
      <c r="E13" s="1">
        <v>93</v>
      </c>
      <c r="F13" s="1">
        <v>29</v>
      </c>
    </row>
    <row r="14" spans="1:6" x14ac:dyDescent="0.3">
      <c r="A14" s="5" t="s">
        <v>12</v>
      </c>
      <c r="B14" s="1">
        <v>145</v>
      </c>
      <c r="C14" s="1">
        <v>67</v>
      </c>
      <c r="D14" s="1">
        <v>148</v>
      </c>
      <c r="E14" s="1">
        <v>119</v>
      </c>
      <c r="F14" s="1">
        <v>52</v>
      </c>
    </row>
    <row r="15" spans="1:6" x14ac:dyDescent="0.3">
      <c r="A15" s="5" t="s">
        <v>14</v>
      </c>
      <c r="B15" s="1">
        <v>232</v>
      </c>
      <c r="C15" s="1">
        <v>93</v>
      </c>
      <c r="D15" s="1">
        <v>119</v>
      </c>
      <c r="E15" s="1">
        <v>239</v>
      </c>
      <c r="F15" s="1">
        <v>97</v>
      </c>
    </row>
    <row r="16" spans="1:6" x14ac:dyDescent="0.3">
      <c r="A16" s="5" t="s">
        <v>11</v>
      </c>
      <c r="B16" s="1">
        <v>108</v>
      </c>
      <c r="C16" s="1">
        <v>29</v>
      </c>
      <c r="D16" s="1">
        <v>52</v>
      </c>
      <c r="E16" s="1">
        <v>97</v>
      </c>
      <c r="F16" s="1">
        <v>111</v>
      </c>
    </row>
    <row r="17" spans="1:25" x14ac:dyDescent="0.3">
      <c r="A17" s="5" t="s">
        <v>395</v>
      </c>
      <c r="B17" s="1">
        <v>875</v>
      </c>
      <c r="C17" s="1">
        <v>427</v>
      </c>
      <c r="D17" s="1">
        <v>531</v>
      </c>
      <c r="E17" s="1">
        <v>780</v>
      </c>
      <c r="F17" s="1">
        <v>397</v>
      </c>
    </row>
    <row r="19" spans="1:25" x14ac:dyDescent="0.3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1" spans="1:25" x14ac:dyDescent="0.3">
      <c r="A21" s="4" t="s">
        <v>394</v>
      </c>
      <c r="B21" t="s">
        <v>406</v>
      </c>
      <c r="C21" t="s">
        <v>407</v>
      </c>
      <c r="D21" t="s">
        <v>408</v>
      </c>
      <c r="E21" t="s">
        <v>409</v>
      </c>
      <c r="F21" t="s">
        <v>410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">
      <c r="A22" s="5" t="s">
        <v>15</v>
      </c>
      <c r="B22" s="1">
        <v>71</v>
      </c>
      <c r="C22" s="1">
        <v>22</v>
      </c>
      <c r="D22" s="1">
        <v>16</v>
      </c>
      <c r="E22" s="1">
        <v>41</v>
      </c>
      <c r="F22" s="1">
        <v>16</v>
      </c>
    </row>
    <row r="23" spans="1:25" x14ac:dyDescent="0.3">
      <c r="A23" s="5" t="s">
        <v>18</v>
      </c>
      <c r="B23" s="1">
        <v>22</v>
      </c>
      <c r="C23" s="1">
        <v>113</v>
      </c>
      <c r="D23" s="1">
        <v>27</v>
      </c>
      <c r="E23" s="1">
        <v>52</v>
      </c>
      <c r="F23" s="1">
        <v>44</v>
      </c>
    </row>
    <row r="24" spans="1:25" x14ac:dyDescent="0.3">
      <c r="A24" s="5" t="s">
        <v>19</v>
      </c>
      <c r="B24" s="1">
        <v>16</v>
      </c>
      <c r="C24" s="1">
        <v>27</v>
      </c>
      <c r="D24" s="1">
        <v>41</v>
      </c>
      <c r="E24" s="1">
        <v>25</v>
      </c>
      <c r="F24" s="1">
        <v>11</v>
      </c>
    </row>
    <row r="25" spans="1:25" x14ac:dyDescent="0.3">
      <c r="A25" s="5" t="s">
        <v>22</v>
      </c>
      <c r="B25" s="1">
        <v>41</v>
      </c>
      <c r="C25" s="1">
        <v>52</v>
      </c>
      <c r="D25" s="1">
        <v>25</v>
      </c>
      <c r="E25" s="1">
        <v>135</v>
      </c>
      <c r="F25" s="1">
        <v>52</v>
      </c>
    </row>
    <row r="26" spans="1:25" x14ac:dyDescent="0.3">
      <c r="A26" s="5" t="s">
        <v>6</v>
      </c>
      <c r="B26" s="1">
        <v>16</v>
      </c>
      <c r="C26" s="1">
        <v>44</v>
      </c>
      <c r="D26" s="1">
        <v>11</v>
      </c>
      <c r="E26" s="1">
        <v>52</v>
      </c>
      <c r="F26" s="1">
        <v>138</v>
      </c>
    </row>
    <row r="27" spans="1:25" x14ac:dyDescent="0.3">
      <c r="A27" s="5" t="s">
        <v>395</v>
      </c>
      <c r="B27" s="1">
        <v>166</v>
      </c>
      <c r="C27" s="1">
        <v>258</v>
      </c>
      <c r="D27" s="1">
        <v>120</v>
      </c>
      <c r="E27" s="1">
        <v>305</v>
      </c>
      <c r="F27" s="1">
        <v>261</v>
      </c>
    </row>
    <row r="31" spans="1:25" x14ac:dyDescent="0.3">
      <c r="A31" s="4" t="s">
        <v>394</v>
      </c>
      <c r="B31" t="s">
        <v>414</v>
      </c>
      <c r="C31" t="s">
        <v>411</v>
      </c>
      <c r="D31" t="s">
        <v>412</v>
      </c>
      <c r="E31" t="s">
        <v>413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">
      <c r="A32" s="5" t="s">
        <v>20</v>
      </c>
      <c r="B32" s="1">
        <v>102</v>
      </c>
      <c r="C32" s="1">
        <v>20</v>
      </c>
      <c r="D32" s="1">
        <v>70</v>
      </c>
      <c r="E32" s="1">
        <v>57</v>
      </c>
    </row>
    <row r="33" spans="1:5" x14ac:dyDescent="0.3">
      <c r="A33" s="5" t="s">
        <v>26</v>
      </c>
      <c r="B33" s="1">
        <v>20</v>
      </c>
      <c r="C33" s="1">
        <v>44</v>
      </c>
      <c r="D33" s="1">
        <v>16</v>
      </c>
      <c r="E33" s="1">
        <v>29</v>
      </c>
    </row>
    <row r="34" spans="1:5" x14ac:dyDescent="0.3">
      <c r="A34" s="5" t="s">
        <v>16</v>
      </c>
      <c r="B34" s="1">
        <v>70</v>
      </c>
      <c r="C34" s="1">
        <v>16</v>
      </c>
      <c r="D34" s="1">
        <v>180</v>
      </c>
      <c r="E34" s="1">
        <v>94</v>
      </c>
    </row>
    <row r="35" spans="1:5" x14ac:dyDescent="0.3">
      <c r="A35" s="5" t="s">
        <v>1</v>
      </c>
      <c r="B35" s="1">
        <v>57</v>
      </c>
      <c r="C35" s="1">
        <v>29</v>
      </c>
      <c r="D35" s="1">
        <v>94</v>
      </c>
      <c r="E35" s="1">
        <v>170</v>
      </c>
    </row>
    <row r="36" spans="1:5" x14ac:dyDescent="0.3">
      <c r="A36" s="5" t="s">
        <v>395</v>
      </c>
      <c r="B36" s="1">
        <v>249</v>
      </c>
      <c r="C36" s="1">
        <v>109</v>
      </c>
      <c r="D36" s="1">
        <v>360</v>
      </c>
      <c r="E36" s="1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abSelected="1" zoomScale="85" zoomScaleNormal="85" workbookViewId="0">
      <selection activeCell="B18" sqref="B18"/>
    </sheetView>
  </sheetViews>
  <sheetFormatPr defaultRowHeight="14.4" x14ac:dyDescent="0.3"/>
  <cols>
    <col min="1" max="1" width="46.77734375" customWidth="1"/>
    <col min="2" max="6" width="25.77734375" customWidth="1"/>
  </cols>
  <sheetData>
    <row r="2" spans="1:6" x14ac:dyDescent="0.3">
      <c r="A2" s="12" t="s">
        <v>415</v>
      </c>
      <c r="B2" s="6" t="s">
        <v>0</v>
      </c>
      <c r="C2" s="6" t="s">
        <v>9</v>
      </c>
      <c r="D2" s="6" t="s">
        <v>4</v>
      </c>
      <c r="E2" s="6" t="s">
        <v>25</v>
      </c>
      <c r="F2" s="7" t="s">
        <v>8</v>
      </c>
    </row>
    <row r="3" spans="1:6" x14ac:dyDescent="0.3">
      <c r="A3" s="8" t="s">
        <v>0</v>
      </c>
      <c r="B3" s="11">
        <v>231</v>
      </c>
      <c r="C3" s="10"/>
      <c r="D3" s="10"/>
      <c r="E3" s="10"/>
      <c r="F3" s="10"/>
    </row>
    <row r="4" spans="1:6" x14ac:dyDescent="0.3">
      <c r="A4" s="8" t="s">
        <v>9</v>
      </c>
      <c r="B4" s="10">
        <v>165</v>
      </c>
      <c r="C4" s="11">
        <v>206</v>
      </c>
      <c r="D4" s="10"/>
      <c r="E4" s="10"/>
      <c r="F4" s="10"/>
    </row>
    <row r="5" spans="1:6" x14ac:dyDescent="0.3">
      <c r="A5" s="8" t="s">
        <v>4</v>
      </c>
      <c r="B5" s="10">
        <v>221</v>
      </c>
      <c r="C5" s="10">
        <v>189</v>
      </c>
      <c r="D5" s="11">
        <v>262</v>
      </c>
      <c r="E5" s="10"/>
      <c r="F5" s="10"/>
    </row>
    <row r="6" spans="1:6" x14ac:dyDescent="0.3">
      <c r="A6" s="8" t="s">
        <v>25</v>
      </c>
      <c r="B6" s="10">
        <v>103</v>
      </c>
      <c r="C6" s="10">
        <v>83</v>
      </c>
      <c r="D6" s="10">
        <v>113</v>
      </c>
      <c r="E6" s="11">
        <v>123</v>
      </c>
      <c r="F6" s="10"/>
    </row>
    <row r="7" spans="1:6" x14ac:dyDescent="0.3">
      <c r="A7" s="9" t="s">
        <v>8</v>
      </c>
      <c r="B7" s="10">
        <v>215</v>
      </c>
      <c r="C7" s="10">
        <v>180</v>
      </c>
      <c r="D7" s="10">
        <v>239</v>
      </c>
      <c r="E7" s="10">
        <v>113</v>
      </c>
      <c r="F7" s="11">
        <v>251</v>
      </c>
    </row>
    <row r="12" spans="1:6" x14ac:dyDescent="0.3">
      <c r="A12" s="12" t="s">
        <v>416</v>
      </c>
      <c r="B12" s="6" t="s">
        <v>3</v>
      </c>
      <c r="C12" s="6" t="s">
        <v>7</v>
      </c>
      <c r="D12" s="6" t="s">
        <v>12</v>
      </c>
      <c r="E12" s="6" t="s">
        <v>14</v>
      </c>
      <c r="F12" s="7" t="s">
        <v>11</v>
      </c>
    </row>
    <row r="13" spans="1:6" x14ac:dyDescent="0.3">
      <c r="A13" s="8" t="s">
        <v>3</v>
      </c>
      <c r="B13" s="11">
        <v>272</v>
      </c>
      <c r="C13" s="10"/>
      <c r="D13" s="10"/>
      <c r="E13" s="10"/>
      <c r="F13" s="10"/>
    </row>
    <row r="14" spans="1:6" x14ac:dyDescent="0.3">
      <c r="A14" s="8" t="s">
        <v>7</v>
      </c>
      <c r="B14" s="10">
        <v>118</v>
      </c>
      <c r="C14" s="11">
        <v>120</v>
      </c>
      <c r="D14" s="10"/>
      <c r="E14" s="10"/>
      <c r="F14" s="10"/>
    </row>
    <row r="15" spans="1:6" x14ac:dyDescent="0.3">
      <c r="A15" s="8" t="s">
        <v>12</v>
      </c>
      <c r="B15" s="10">
        <v>145</v>
      </c>
      <c r="C15" s="10">
        <v>67</v>
      </c>
      <c r="D15" s="11">
        <v>148</v>
      </c>
      <c r="E15" s="10"/>
      <c r="F15" s="10"/>
    </row>
    <row r="16" spans="1:6" x14ac:dyDescent="0.3">
      <c r="A16" s="8" t="s">
        <v>14</v>
      </c>
      <c r="B16" s="10">
        <v>232</v>
      </c>
      <c r="C16" s="10">
        <v>93</v>
      </c>
      <c r="D16" s="10">
        <v>119</v>
      </c>
      <c r="E16" s="11">
        <v>239</v>
      </c>
      <c r="F16" s="10"/>
    </row>
    <row r="17" spans="1:6" x14ac:dyDescent="0.3">
      <c r="A17" s="9" t="s">
        <v>11</v>
      </c>
      <c r="B17" s="10">
        <v>108</v>
      </c>
      <c r="C17" s="10">
        <v>29</v>
      </c>
      <c r="D17" s="10">
        <v>52</v>
      </c>
      <c r="E17" s="10">
        <v>97</v>
      </c>
      <c r="F17" s="11">
        <v>111</v>
      </c>
    </row>
    <row r="22" spans="1:6" x14ac:dyDescent="0.3">
      <c r="A22" s="12" t="s">
        <v>418</v>
      </c>
      <c r="B22" s="6" t="s">
        <v>15</v>
      </c>
      <c r="C22" s="6" t="s">
        <v>18</v>
      </c>
      <c r="D22" s="6" t="s">
        <v>19</v>
      </c>
      <c r="E22" s="6" t="s">
        <v>22</v>
      </c>
      <c r="F22" s="7" t="s">
        <v>6</v>
      </c>
    </row>
    <row r="23" spans="1:6" x14ac:dyDescent="0.3">
      <c r="A23" s="8" t="s">
        <v>15</v>
      </c>
      <c r="B23" s="11">
        <v>71</v>
      </c>
      <c r="C23" s="10"/>
      <c r="D23" s="10"/>
      <c r="E23" s="10"/>
      <c r="F23" s="10"/>
    </row>
    <row r="24" spans="1:6" x14ac:dyDescent="0.3">
      <c r="A24" s="8" t="s">
        <v>18</v>
      </c>
      <c r="B24" s="10">
        <v>22</v>
      </c>
      <c r="C24" s="11">
        <v>113</v>
      </c>
      <c r="D24" s="10"/>
      <c r="E24" s="10"/>
      <c r="F24" s="10"/>
    </row>
    <row r="25" spans="1:6" x14ac:dyDescent="0.3">
      <c r="A25" s="8" t="s">
        <v>19</v>
      </c>
      <c r="B25" s="10">
        <v>16</v>
      </c>
      <c r="C25" s="10">
        <v>27</v>
      </c>
      <c r="D25" s="11">
        <v>41</v>
      </c>
      <c r="E25" s="10"/>
      <c r="F25" s="10"/>
    </row>
    <row r="26" spans="1:6" x14ac:dyDescent="0.3">
      <c r="A26" s="8" t="s">
        <v>22</v>
      </c>
      <c r="B26" s="10">
        <v>41</v>
      </c>
      <c r="C26" s="10">
        <v>52</v>
      </c>
      <c r="D26" s="10">
        <v>25</v>
      </c>
      <c r="E26" s="11">
        <v>135</v>
      </c>
      <c r="F26" s="10"/>
    </row>
    <row r="27" spans="1:6" x14ac:dyDescent="0.3">
      <c r="A27" s="9" t="s">
        <v>6</v>
      </c>
      <c r="B27" s="10">
        <v>16</v>
      </c>
      <c r="C27" s="10">
        <v>44</v>
      </c>
      <c r="D27" s="10">
        <v>11</v>
      </c>
      <c r="E27" s="10">
        <v>52</v>
      </c>
      <c r="F27" s="11">
        <v>138</v>
      </c>
    </row>
    <row r="32" spans="1:6" x14ac:dyDescent="0.3">
      <c r="A32" s="12" t="s">
        <v>417</v>
      </c>
      <c r="B32" s="6" t="s">
        <v>20</v>
      </c>
      <c r="C32" s="6" t="s">
        <v>26</v>
      </c>
      <c r="D32" s="6" t="s">
        <v>16</v>
      </c>
      <c r="E32" s="6" t="s">
        <v>1</v>
      </c>
    </row>
    <row r="33" spans="1:5" x14ac:dyDescent="0.3">
      <c r="A33" s="8" t="s">
        <v>20</v>
      </c>
      <c r="B33" s="11">
        <v>102</v>
      </c>
      <c r="C33" s="10"/>
      <c r="D33" s="10"/>
      <c r="E33" s="10"/>
    </row>
    <row r="34" spans="1:5" x14ac:dyDescent="0.3">
      <c r="A34" s="8" t="s">
        <v>26</v>
      </c>
      <c r="B34" s="10">
        <v>20</v>
      </c>
      <c r="C34" s="11">
        <v>44</v>
      </c>
      <c r="D34" s="10"/>
      <c r="E34" s="10"/>
    </row>
    <row r="35" spans="1:5" x14ac:dyDescent="0.3">
      <c r="A35" s="8" t="s">
        <v>16</v>
      </c>
      <c r="B35" s="10">
        <v>70</v>
      </c>
      <c r="C35" s="10">
        <v>16</v>
      </c>
      <c r="D35" s="11">
        <v>180</v>
      </c>
      <c r="E35" s="10"/>
    </row>
    <row r="36" spans="1:5" x14ac:dyDescent="0.3">
      <c r="A36" s="8" t="s">
        <v>1</v>
      </c>
      <c r="B36" s="10">
        <v>57</v>
      </c>
      <c r="C36" s="10">
        <v>29</v>
      </c>
      <c r="D36" s="10">
        <v>94</v>
      </c>
      <c r="E36" s="11">
        <v>170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L A A B Q S w M E F A A C A A g A G V b k S v t a I d G o A A A A + A A A A B I A H A B D b 2 5 m a W c v U G F j a 2 F n Z S 5 4 b W w g o h g A K K A U A A A A A A A A A A A A A A A A A A A A A A A A A A A A h Y + x C s I w G I R f p W R v k k a p p f x N B y f B g q C I a 4 i x D b a p N K n p u z n 4 S L 6 C B a 2 6 C b f c 8 R 3 c P W 5 3 y I e m D q 6 q s 7 o 1 G Y o w R Y E y s j 1 q U 2 a o d 6 c w Q T m H j Z B n U a p g h I 1 N B 6 s z V D l 3 S Q n x 3 m M / w 2 1 X E k Z p R A 7 F e i s r 1 Y h Q G + u E k Q p 9 W s f / L c R h / x r D G Z 4 v R s U x Z k k E Z I q h 0 O a L s H E x p k B + Q l j 2 t e s 7 x b U L V z s g k w X y f s G f U E s D B B Q A A g A I A B l W 5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u R K Q x E B / 5 M I A A D + V Q A A E w A c A E Z v c m 1 1 b G F z L 1 N l Y 3 R p b 2 4 x L m 0 g o h g A K K A U A A A A A A A A A A A A A A A A A A A A A A A A A A A A 7 Z x d b 9 s 4 F o b v C / Q / E O l F E y A N o m 9 p F 7 l g Z M Y h V h Y 9 k p z B d r p Y e F J 1 V o B j d 2 2 n m H Y w w P 6 3 / W N z J P l D d v j a t W e 6 m H b V m 7 Y i R f J 5 e X j 4 U k w 7 y + / n x W T M 0 v p 3 4 6 / P n z 1 / N v v X c J q / Z Q / D + b S 4 z 9 k V G + X z 5 8 8 Y / V L T 4 q d i X D 4 K Z x 8 u O p P 7 x 4 d 8 P D + 9 K U b 5 R T g Z z + k v s 9 O T z l / e X E 9 + Z u n H 8 f 2 b F 4 N Y v u k N 5 / m 0 G I 5 y N s 9 n x Z t F w x f 3 s w 8 n Z + c / d P J R 8 V B Q j a u T 8 5 N z F k 5 G j w / j 2 Z X v n z M x v p + 8 L c Y / X R m m Y 5 6 z 7 x 4 n 8 z y d f x z l V + s / X s S T c f 6 P s / N 6 h C 9 O e v T G u + J + y O b F + 8 k J D T U b / k i 1 s u l w P H s 3 m T 7 U 7 W c f 3 + e z 0 w X P + S + / n N S P D R r A n I p o o D / P f z 1 n y + c m e G 6 B 5 z Z 4 7 o D n L n j u g e c + e B 6 A 5 8 Y l K k D E B k I 2 E L O B o A 1 E b S B s A 3 E b C N x A 5 C Y i N + F c I 3 I T k Z u I 3 E T k J i I 3 E b m J y E 1 E b i F y C 5 F b M M w R u Y X I L U R u I X I L k V u I 3 E L k N i K 3 E b m N y G 2 4 w h G 5 j c h t R G 4 j c h u R 2 4 j c Q e Q O I n c Q u Y P I H Z j c E L m D y B 1 E 7 i B y B 5 G 7 i N x F 5 C 4 i d x G 5 i 8 h d m N c R u Y v I X U T u I n I P k X u I 3 E P k H i L 3 E L m H y D 2 4 p S F y D 5 F 7 i N x H 5 D 4 i 9 x G 5 j 8 h 9 R O 4 j c h + R + 3 A 3 3 y T / 9 e z 5 s 2 K s 9 z N N g / b i Z G n R T s 2 z k 6 / V p 8 0 n r V N r n V r r 1 F q n 1 j q 1 1 q m 1 T q 1 1 a l + T U 1 v Z G U m u a j Y f f i o m 4 4 I N R 5 / I S r G 3 B R s V H / L R q O F u + t P J A 1 m i 2 3 z 4 N p / O T p / 6 o H P 2 w 6 I O H 4 3 S + + F o O J 1 d z a e P O 7 y T s c c 8 7 R 1 d Z a t 4 F K q I Z y q R T E Q i y x I V y 1 C y H o 2 I X n f t i 7 K x S o t U p p n o U Z G 6 l p G 2 B s 8 y e S e z / / 6 H 9 R P V p c Y G P B K s I 9 n y 1 Y 7 s y o z r X 7 5 R c Y f 3 R J y V 1 Z i M M x F F s i v i 1 5 z x J J M 3 N K q y N e 3 A w k E i X l P F D r 3 z U s Y 3 K u n x 1 1 L F 2 u p 7 R 4 k B 1 x x p l s j r g c y 0 1 W T c F d 1 Y J L I c 0 b r d V N 1 k 3 / M E M N R 1 V F 8 k v B y f r l J E D Q 9 4 t 0 t T R Y M s Y S U L V a 8 / y C p a I O x n z M p O m k y E s Y p U V 4 p K X 8 G u e V r N U Y f r X 0 h E P Y f N 2 D p s X A f N 5 x J D x o x + 7 y u W C B A o P O r S W L I K m S n q v i e p l 8 9 o e B m L e l 4 I c t x 8 1 T V E w u 5 k S r U Y j z t M 9 n h X l M 2 H I k 2 p V W 1 0 0 B S F t 4 I l M l T x j e w O E o 7 i e H O t r T r s J r x / K 8 P 0 I M g D M s h y / C R H G V T V a O s 4 4 q w n Y 8 A F e y Z Q k Y R 8 t W b 4 Q W / / n n y z P 5 v 1 R K Y 6 y 1 U j l 3 0 v Y u 2 W J 5 0 y E b z a l R H 2 L t u d q a L O Y R l / W Z E l 8 S L g x A H 9 H L h a e B L e y q x 8 n 3 i q W M 0 U B Q b J Q + N k V U 5 I + / Q 6 E C x R 1 y q T N J s y 7 g z K f I T W 8 D 5 Z j l 6 t x 0 X n k j O t 1 u l C h L A U I a U Q S 0 r m U L B Y Z N + r 5 G + H r a w j V m n E r 1 V S r s W / M 3 X D r q V a J M + s r M + M A z o / Y g + D b X 3 B x f C Z e 8 0 6 O B Z y 6 F c N J u D 0 O q / i k 3 b L k H o 9 L N l 0 R Z p V t I s d L V Z 3 C 3 x R y b u o r l / K v 7 P v Y / e T a t b q 1 R v x J k F j u G X b U b V o d u Z J q h f T v h B F q m E 2 l H 7 z q y t S + h l k q s L e Z 0 o W A 1 y 7 h u O y x l 7 z g J o 4 2 B 8 t + x S M 9 / s R z W s Z C V R z E F G O F Z 0 y Q 2 p m Y 1 X K U p H c 0 d a 3 y D h 1 E + X c a D N C J l S 9 h j / D S V H j 3 V i l V a i J x p w d J + j O l a a r R s o N K B g p n B p J n J L n a X g h L 8 6 e t q G v r e l s a / N K B 3 X a 2 J U / p a o d R i T F n S q 3 M 5 X K a g s t 8 7 F i K a 9 6 z E C 6 2 m q m T k 6 K 9 X n C K U D K P 1 H M b k y + o F R L M l a b D j U p w p D X O x C / 4 2 R J M n r 2 6 l o 3 Y 7 R D 0 3 i a 0 1 t N X 3 b A l B 0 w 7 c t 0 S / S C 1 v 4 g X k f v D i O 7 a / d r Z L c N a 6 x x K q v z m e x 0 I l F u F U / r 0 O Z I z o 1 r 6 E u 7 T e s y z Z a p t J I h 4 b 2 e Z r W t v c 9 C f 0 2 d x v Z c W W / 5 Z B Z 0 t q w + B Q i 2 W i i k d 6 i S p G x n Z w o V d V C 9 b m 4 j u 5 f z k m 9 R Y 9 1 R t e u s 8 r A 2 Y R 7 i h 7 G D b E b 4 k S Y 7 F n S O A R 5 b h o l a H z m 0 H M 3 i p o / Z 5 d 0 3 l H 7 S A L m i 8 r 1 d D S x k q N e + T M L q Z F 0 G Y B 0 m P f a K 6 W K j 3 m / j Q Y 9 c V 7 j Y e F 8 2 f J h O + k V U N 1 b R / n R 0 j C Y h 7 / V X b 5 J 5 i E W 1 M 4 v 1 y y 8 5 z W 4 c g 1 n Y j N 3 1 y V i x m G f l D G + t Z f 1 t 6 O r L V / N C 9 M N k X v z x 1 6 B l q 3 v u Q I 1 L q 7 0 E b S 9 B 2 0 v Q d U F 7 C d p e g r a X o O 0 l a H s J u t 4 F v 8 1 L 0 E Y B I g 8 Q e Y D I A 0 Q e I P I A k Q e I P E D k A S I P o J H B T g Z a m U v o Z S 6 h m b n c p N / p j b d + V r A y x 1 / m B w W / U o e 8 f b B Z W W R t g Y 0 K H F T g o g I P F f i o I E A F l V P W l 2 i + 8 T e 8 s r 4 E 0 h s Q 3 4 D 8 B h T A g A o Y U A I D a m B C D U y o g Q k 1 M K E G J t T A h B q Y U A M T a m B C D U y o g Q U 1 s K A G F l 4 E U A M L a m B B D S y o g Q U 1 s K A G F t T A h h r Y U A M b a m D j T A A 1 s K E G N t T A h h r Y U A M b a u B A D R y o g Q M 1 c K A G D k 6 H U A M H a u B A D R y o g Q M 1 c K E G L t T A h R q 4 U A M X a u D i P Q F q 4 E I N X K i B C z X w o A Y e 1 M C D G n h Q A w 9 q 4 E E N P L w x Q g 0 8 q I E H N f C h B j 7 U w I c a + F A D H 2 r g Q w 1 8 q I G P 3 Q H U w I c a B F C D A G o Q Q A 0 C q E E A N Q i g B g H U I I A a B N g i 7 f B I 2 C R d Y p d 0 i W 3 S 5 Z Y O / + O f A 2 2 a / j 3 9 6 c 4 A 1 v / r G W D 8 + P B j P t 0 6 B e h O B + 1 3 8 i 3 n r y 1 o v 5 O 3 3 8 k 3 P L 6 2 o P 1 O 3 n 4 n 3 3 D z 2 o L 2 O 3 n 7 n X z D t 2 s L 2 u / k 7 X f y b Y e u L 9 n + T v 4 N / T u t T U + 7 / x 5 g 8 2 d k y L L P Z o 9 j K v v D j w C r p v e c A + w / 3 U 3 A 8 W e A r + P k F 0 4 e 3 g + n x W w y / u e 7 a f 7 v x 3 z 8 6 Q v 8 v 1 6 6 X v b 9 5 x H e N x Q L 7 X m w P Q + 2 5 8 H 2 P N i e B 9 v z Y H s e b M + D f 3 q H + B t Q S w E C L Q A U A A I A C A A Z V u R K + 1 o h 0 a g A A A D 4 A A A A E g A A A A A A A A A A A A A A A A A A A A A A Q 2 9 u Z m l n L 1 B h Y 2 t h Z 2 U u e G 1 s U E s B A i 0 A F A A C A A g A G V b k S g / K 6 a u k A A A A 6 Q A A A B M A A A A A A A A A A A A A A A A A 9 A A A A F t D b 2 5 0 Z W 5 0 X 1 R 5 c G V z X S 5 4 b W x Q S w E C L Q A U A A I A C A A Z V u R K Q x E B / 5 M I A A D + V Q A A E w A A A A A A A A A A A A A A A A D l A Q A A R m 9 y b X V s Y X M v U 2 V j d G l v b j E u b V B L B Q Y A A A A A A w A D A M I A A A D F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b A E A A A A A A O h r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2 V D E 2 O j U 2 O j E 2 L j I 3 M T M x N D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R X J y b 3 J D b 3 V u d C I g V m F s d W U 9 I m w w I i A v P j x F b n R y e S B U e X B l P S J G a W x s Q 2 9 1 b n Q i I F Z h b H V l P S J s M j g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Y 2 U v T W 9 k a W Z p Y 2 E g d G l w b y 5 7 Q 2 9 s d W 1 u M S w w f S Z x d W 9 0 O y w m c X V v d D t T Z W N 0 a W 9 u M S 9 t Y X R y a W N l L 0 1 v Z G l m a W N h I H R p c G 8 u e 0 N v b H V t b j I s M X 0 m c X V v d D s s J n F 1 b 3 Q 7 U 2 V j d G l v b j E v b W F 0 c m l j Z S 9 N b 2 R p Z m l j Y S B 0 a X B v L n t D b 2 x 1 b W 4 z L D J 9 J n F 1 b 3 Q 7 L C Z x d W 9 0 O 1 N l Y 3 R p b 2 4 x L 2 1 h d H J p Y 2 U v T W 9 k a W Z p Y 2 E g d G l w b y 5 7 Q 2 9 s d W 1 u N C w z f S Z x d W 9 0 O y w m c X V v d D t T Z W N 0 a W 9 u M S 9 t Y X R y a W N l L 0 1 v Z G l m a W N h I H R p c G 8 u e 0 N v b H V t b j U s N H 0 m c X V v d D s s J n F 1 b 3 Q 7 U 2 V j d G l v b j E v b W F 0 c m l j Z S 9 N b 2 R p Z m l j Y S B 0 a X B v L n t D b 2 x 1 b W 4 2 L D V 9 J n F 1 b 3 Q 7 L C Z x d W 9 0 O 1 N l Y 3 R p b 2 4 x L 2 1 h d H J p Y 2 U v T W 9 k a W Z p Y 2 E g d G l w b y 5 7 Q 2 9 s d W 1 u N y w 2 f S Z x d W 9 0 O y w m c X V v d D t T Z W N 0 a W 9 u M S 9 t Y X R y a W N l L 0 1 v Z G l m a W N h I H R p c G 8 u e 0 N v b H V t b j g s N 3 0 m c X V v d D s s J n F 1 b 3 Q 7 U 2 V j d G l v b j E v b W F 0 c m l j Z S 9 N b 2 R p Z m l j Y S B 0 a X B v L n t D b 2 x 1 b W 4 5 L D h 9 J n F 1 b 3 Q 7 L C Z x d W 9 0 O 1 N l Y 3 R p b 2 4 x L 2 1 h d H J p Y 2 U v T W 9 k a W Z p Y 2 E g d G l w b y 5 7 Q 2 9 s d W 1 u M T A s O X 0 m c X V v d D s s J n F 1 b 3 Q 7 U 2 V j d G l v b j E v b W F 0 c m l j Z S 9 N b 2 R p Z m l j Y S B 0 a X B v L n t D b 2 x 1 b W 4 x M S w x M H 0 m c X V v d D s s J n F 1 b 3 Q 7 U 2 V j d G l v b j E v b W F 0 c m l j Z S 9 N b 2 R p Z m l j Y S B 0 a X B v L n t D b 2 x 1 b W 4 x M i w x M X 0 m c X V v d D s s J n F 1 b 3 Q 7 U 2 V j d G l v b j E v b W F 0 c m l j Z S 9 N b 2 R p Z m l j Y S B 0 a X B v L n t D b 2 x 1 b W 4 x M y w x M n 0 m c X V v d D s s J n F 1 b 3 Q 7 U 2 V j d G l v b j E v b W F 0 c m l j Z S 9 N b 2 R p Z m l j Y S B 0 a X B v L n t D b 2 x 1 b W 4 x N C w x M 3 0 m c X V v d D s s J n F 1 b 3 Q 7 U 2 V j d G l v b j E v b W F 0 c m l j Z S 9 N b 2 R p Z m l j Y S B 0 a X B v L n t D b 2 x 1 b W 4 x N S w x N H 0 m c X V v d D s s J n F 1 b 3 Q 7 U 2 V j d G l v b j E v b W F 0 c m l j Z S 9 N b 2 R p Z m l j Y S B 0 a X B v L n t D b 2 x 1 b W 4 x N i w x N X 0 m c X V v d D s s J n F 1 b 3 Q 7 U 2 V j d G l v b j E v b W F 0 c m l j Z S 9 N b 2 R p Z m l j Y S B 0 a X B v L n t D b 2 x 1 b W 4 x N y w x N n 0 m c X V v d D s s J n F 1 b 3 Q 7 U 2 V j d G l v b j E v b W F 0 c m l j Z S 9 N b 2 R p Z m l j Y S B 0 a X B v L n t D b 2 x 1 b W 4 x O C w x N 3 0 m c X V v d D s s J n F 1 b 3 Q 7 U 2 V j d G l v b j E v b W F 0 c m l j Z S 9 N b 2 R p Z m l j Y S B 0 a X B v L n t D b 2 x 1 b W 4 x O S w x O H 0 m c X V v d D s s J n F 1 b 3 Q 7 U 2 V j d G l v b j E v b W F 0 c m l j Z S 9 N b 2 R p Z m l j Y S B 0 a X B v L n t D b 2 x 1 b W 4 y M C w x O X 0 m c X V v d D s s J n F 1 b 3 Q 7 U 2 V j d G l v b j E v b W F 0 c m l j Z S 9 N b 2 R p Z m l j Y S B 0 a X B v L n t D b 2 x 1 b W 4 y M S w y M H 0 m c X V v d D s s J n F 1 b 3 Q 7 U 2 V j d G l v b j E v b W F 0 c m l j Z S 9 N b 2 R p Z m l j Y S B 0 a X B v L n t D b 2 x 1 b W 4 y M i w y M X 0 m c X V v d D s s J n F 1 b 3 Q 7 U 2 V j d G l v b j E v b W F 0 c m l j Z S 9 N b 2 R p Z m l j Y S B 0 a X B v L n t D b 2 x 1 b W 4 y M y w y M n 0 m c X V v d D s s J n F 1 b 3 Q 7 U 2 V j d G l v b j E v b W F 0 c m l j Z S 9 N b 2 R p Z m l j Y S B 0 a X B v L n t D b 2 x 1 b W 4 y N C w y M 3 0 m c X V v d D s s J n F 1 b 3 Q 7 U 2 V j d G l v b j E v b W F 0 c m l j Z S 9 N b 2 R p Z m l j Y S B 0 a X B v L n t D b 2 x 1 b W 4 y N S w y N H 0 m c X V v d D s s J n F 1 b 3 Q 7 U 2 V j d G l v b j E v b W F 0 c m l j Z S 9 N b 2 R p Z m l j Y S B 0 a X B v L n t D b 2 x 1 b W 4 y N i w y N X 0 m c X V v d D s s J n F 1 b 3 Q 7 U 2 V j d G l v b j E v b W F 0 c m l j Z S 9 N b 2 R p Z m l j Y S B 0 a X B v L n t D b 2 x 1 b W 4 y N y w y N n 0 m c X V v d D s s J n F 1 b 3 Q 7 U 2 V j d G l v b j E v b W F 0 c m l j Z S 9 N b 2 R p Z m l j Y S B 0 a X B v L n t D b 2 x 1 b W 4 y O C w y N 3 0 m c X V v d D s s J n F 1 b 3 Q 7 U 2 V j d G l v b j E v b W F 0 c m l j Z S 9 N b 2 R p Z m l j Y S B 0 a X B v L n t D b 2 x 1 b W 4 y O S w y O H 0 m c X V v d D s s J n F 1 b 3 Q 7 U 2 V j d G l v b j E v b W F 0 c m l j Z S 9 N b 2 R p Z m l j Y S B 0 a X B v L n t D b 2 x 1 b W 4 z M C w y O X 0 m c X V v d D s s J n F 1 b 3 Q 7 U 2 V j d G l v b j E v b W F 0 c m l j Z S 9 N b 2 R p Z m l j Y S B 0 a X B v L n t D b 2 x 1 b W 4 z M S w z M H 0 m c X V v d D s s J n F 1 b 3 Q 7 U 2 V j d G l v b j E v b W F 0 c m l j Z S 9 N b 2 R p Z m l j Y S B 0 a X B v L n t D b 2 x 1 b W 4 z M i w z M X 0 m c X V v d D s s J n F 1 b 3 Q 7 U 2 V j d G l v b j E v b W F 0 c m l j Z S 9 N b 2 R p Z m l j Y S B 0 a X B v L n t D b 2 x 1 b W 4 z M y w z M n 0 m c X V v d D s s J n F 1 b 3 Q 7 U 2 V j d G l v b j E v b W F 0 c m l j Z S 9 N b 2 R p Z m l j Y S B 0 a X B v L n t D b 2 x 1 b W 4 z N C w z M 3 0 m c X V v d D s s J n F 1 b 3 Q 7 U 2 V j d G l v b j E v b W F 0 c m l j Z S 9 N b 2 R p Z m l j Y S B 0 a X B v L n t D b 2 x 1 b W 4 z N S w z N H 0 m c X V v d D s s J n F 1 b 3 Q 7 U 2 V j d G l v b j E v b W F 0 c m l j Z S 9 N b 2 R p Z m l j Y S B 0 a X B v L n t D b 2 x 1 b W 4 z N i w z N X 0 m c X V v d D s s J n F 1 b 3 Q 7 U 2 V j d G l v b j E v b W F 0 c m l j Z S 9 N b 2 R p Z m l j Y S B 0 a X B v L n t D b 2 x 1 b W 4 z N y w z N n 0 m c X V v d D s s J n F 1 b 3 Q 7 U 2 V j d G l v b j E v b W F 0 c m l j Z S 9 N b 2 R p Z m l j Y S B 0 a X B v L n t D b 2 x 1 b W 4 z O C w z N 3 0 m c X V v d D s s J n F 1 b 3 Q 7 U 2 V j d G l v b j E v b W F 0 c m l j Z S 9 N b 2 R p Z m l j Y S B 0 a X B v L n t D b 2 x 1 b W 4 z O S w z O H 0 m c X V v d D s s J n F 1 b 3 Q 7 U 2 V j d G l v b j E v b W F 0 c m l j Z S 9 N b 2 R p Z m l j Y S B 0 a X B v L n t D b 2 x 1 b W 4 0 M C w z O X 0 m c X V v d D s s J n F 1 b 3 Q 7 U 2 V j d G l v b j E v b W F 0 c m l j Z S 9 N b 2 R p Z m l j Y S B 0 a X B v L n t D b 2 x 1 b W 4 0 M S w 0 M H 0 m c X V v d D s s J n F 1 b 3 Q 7 U 2 V j d G l v b j E v b W F 0 c m l j Z S 9 N b 2 R p Z m l j Y S B 0 a X B v L n t D b 2 x 1 b W 4 0 M i w 0 M X 0 m c X V v d D s s J n F 1 b 3 Q 7 U 2 V j d G l v b j E v b W F 0 c m l j Z S 9 N b 2 R p Z m l j Y S B 0 a X B v L n t D b 2 x 1 b W 4 0 M y w 0 M n 0 m c X V v d D s s J n F 1 b 3 Q 7 U 2 V j d G l v b j E v b W F 0 c m l j Z S 9 N b 2 R p Z m l j Y S B 0 a X B v L n t D b 2 x 1 b W 4 0 N C w 0 M 3 0 m c X V v d D s s J n F 1 b 3 Q 7 U 2 V j d G l v b j E v b W F 0 c m l j Z S 9 N b 2 R p Z m l j Y S B 0 a X B v L n t D b 2 x 1 b W 4 0 N S w 0 N H 0 m c X V v d D s s J n F 1 b 3 Q 7 U 2 V j d G l v b j E v b W F 0 c m l j Z S 9 N b 2 R p Z m l j Y S B 0 a X B v L n t D b 2 x 1 b W 4 0 N i w 0 N X 0 m c X V v d D s s J n F 1 b 3 Q 7 U 2 V j d G l v b j E v b W F 0 c m l j Z S 9 N b 2 R p Z m l j Y S B 0 a X B v L n t D b 2 x 1 b W 4 0 N y w 0 N n 0 m c X V v d D s s J n F 1 b 3 Q 7 U 2 V j d G l v b j E v b W F 0 c m l j Z S 9 N b 2 R p Z m l j Y S B 0 a X B v L n t D b 2 x 1 b W 4 0 O C w 0 N 3 0 m c X V v d D s s J n F 1 b 3 Q 7 U 2 V j d G l v b j E v b W F 0 c m l j Z S 9 N b 2 R p Z m l j Y S B 0 a X B v L n t D b 2 x 1 b W 4 0 O S w 0 O H 0 m c X V v d D s s J n F 1 b 3 Q 7 U 2 V j d G l v b j E v b W F 0 c m l j Z S 9 N b 2 R p Z m l j Y S B 0 a X B v L n t D b 2 x 1 b W 4 1 M C w 0 O X 0 m c X V v d D s s J n F 1 b 3 Q 7 U 2 V j d G l v b j E v b W F 0 c m l j Z S 9 N b 2 R p Z m l j Y S B 0 a X B v L n t D b 2 x 1 b W 4 1 M S w 1 M H 0 m c X V v d D s s J n F 1 b 3 Q 7 U 2 V j d G l v b j E v b W F 0 c m l j Z S 9 N b 2 R p Z m l j Y S B 0 a X B v L n t D b 2 x 1 b W 4 1 M i w 1 M X 0 m c X V v d D s s J n F 1 b 3 Q 7 U 2 V j d G l v b j E v b W F 0 c m l j Z S 9 N b 2 R p Z m l j Y S B 0 a X B v L n t D b 2 x 1 b W 4 1 M y w 1 M n 0 m c X V v d D s s J n F 1 b 3 Q 7 U 2 V j d G l v b j E v b W F 0 c m l j Z S 9 N b 2 R p Z m l j Y S B 0 a X B v L n t D b 2 x 1 b W 4 1 N C w 1 M 3 0 m c X V v d D s s J n F 1 b 3 Q 7 U 2 V j d G l v b j E v b W F 0 c m l j Z S 9 N b 2 R p Z m l j Y S B 0 a X B v L n t D b 2 x 1 b W 4 1 N S w 1 N H 0 m c X V v d D s s J n F 1 b 3 Q 7 U 2 V j d G l v b j E v b W F 0 c m l j Z S 9 N b 2 R p Z m l j Y S B 0 a X B v L n t D b 2 x 1 b W 4 1 N i w 1 N X 0 m c X V v d D s s J n F 1 b 3 Q 7 U 2 V j d G l v b j E v b W F 0 c m l j Z S 9 N b 2 R p Z m l j Y S B 0 a X B v L n t D b 2 x 1 b W 4 1 N y w 1 N n 0 m c X V v d D s s J n F 1 b 3 Q 7 U 2 V j d G l v b j E v b W F 0 c m l j Z S 9 N b 2 R p Z m l j Y S B 0 a X B v L n t D b 2 x 1 b W 4 1 O C w 1 N 3 0 m c X V v d D s s J n F 1 b 3 Q 7 U 2 V j d G l v b j E v b W F 0 c m l j Z S 9 N b 2 R p Z m l j Y S B 0 a X B v L n t D b 2 x 1 b W 4 1 O S w 1 O H 0 m c X V v d D s s J n F 1 b 3 Q 7 U 2 V j d G l v b j E v b W F 0 c m l j Z S 9 N b 2 R p Z m l j Y S B 0 a X B v L n t D b 2 x 1 b W 4 2 M C w 1 O X 0 m c X V v d D s s J n F 1 b 3 Q 7 U 2 V j d G l v b j E v b W F 0 c m l j Z S 9 N b 2 R p Z m l j Y S B 0 a X B v L n t D b 2 x 1 b W 4 2 M S w 2 M H 0 m c X V v d D s s J n F 1 b 3 Q 7 U 2 V j d G l v b j E v b W F 0 c m l j Z S 9 N b 2 R p Z m l j Y S B 0 a X B v L n t D b 2 x 1 b W 4 2 M i w 2 M X 0 m c X V v d D s s J n F 1 b 3 Q 7 U 2 V j d G l v b j E v b W F 0 c m l j Z S 9 N b 2 R p Z m l j Y S B 0 a X B v L n t D b 2 x 1 b W 4 2 M y w 2 M n 0 m c X V v d D s s J n F 1 b 3 Q 7 U 2 V j d G l v b j E v b W F 0 c m l j Z S 9 N b 2 R p Z m l j Y S B 0 a X B v L n t D b 2 x 1 b W 4 2 N C w 2 M 3 0 m c X V v d D s s J n F 1 b 3 Q 7 U 2 V j d G l v b j E v b W F 0 c m l j Z S 9 N b 2 R p Z m l j Y S B 0 a X B v L n t D b 2 x 1 b W 4 2 N S w 2 N H 0 m c X V v d D s s J n F 1 b 3 Q 7 U 2 V j d G l v b j E v b W F 0 c m l j Z S 9 N b 2 R p Z m l j Y S B 0 a X B v L n t D b 2 x 1 b W 4 2 N i w 2 N X 0 m c X V v d D s s J n F 1 b 3 Q 7 U 2 V j d G l v b j E v b W F 0 c m l j Z S 9 N b 2 R p Z m l j Y S B 0 a X B v L n t D b 2 x 1 b W 4 2 N y w 2 N n 0 m c X V v d D s s J n F 1 b 3 Q 7 U 2 V j d G l v b j E v b W F 0 c m l j Z S 9 N b 2 R p Z m l j Y S B 0 a X B v L n t D b 2 x 1 b W 4 2 O C w 2 N 3 0 m c X V v d D s s J n F 1 b 3 Q 7 U 2 V j d G l v b j E v b W F 0 c m l j Z S 9 N b 2 R p Z m l j Y S B 0 a X B v L n t D b 2 x 1 b W 4 2 O S w 2 O H 0 m c X V v d D s s J n F 1 b 3 Q 7 U 2 V j d G l v b j E v b W F 0 c m l j Z S 9 N b 2 R p Z m l j Y S B 0 a X B v L n t D b 2 x 1 b W 4 3 M C w 2 O X 0 m c X V v d D s s J n F 1 b 3 Q 7 U 2 V j d G l v b j E v b W F 0 c m l j Z S 9 N b 2 R p Z m l j Y S B 0 a X B v L n t D b 2 x 1 b W 4 3 M S w 3 M H 0 m c X V v d D s s J n F 1 b 3 Q 7 U 2 V j d G l v b j E v b W F 0 c m l j Z S 9 N b 2 R p Z m l j Y S B 0 a X B v L n t D b 2 x 1 b W 4 3 M i w 3 M X 0 m c X V v d D s s J n F 1 b 3 Q 7 U 2 V j d G l v b j E v b W F 0 c m l j Z S 9 N b 2 R p Z m l j Y S B 0 a X B v L n t D b 2 x 1 b W 4 3 M y w 3 M n 0 m c X V v d D s s J n F 1 b 3 Q 7 U 2 V j d G l v b j E v b W F 0 c m l j Z S 9 N b 2 R p Z m l j Y S B 0 a X B v L n t D b 2 x 1 b W 4 3 N C w 3 M 3 0 m c X V v d D s s J n F 1 b 3 Q 7 U 2 V j d G l v b j E v b W F 0 c m l j Z S 9 N b 2 R p Z m l j Y S B 0 a X B v L n t D b 2 x 1 b W 4 3 N S w 3 N H 0 m c X V v d D s s J n F 1 b 3 Q 7 U 2 V j d G l v b j E v b W F 0 c m l j Z S 9 N b 2 R p Z m l j Y S B 0 a X B v L n t D b 2 x 1 b W 4 3 N i w 3 N X 0 m c X V v d D s s J n F 1 b 3 Q 7 U 2 V j d G l v b j E v b W F 0 c m l j Z S 9 N b 2 R p Z m l j Y S B 0 a X B v L n t D b 2 x 1 b W 4 3 N y w 3 N n 0 m c X V v d D s s J n F 1 b 3 Q 7 U 2 V j d G l v b j E v b W F 0 c m l j Z S 9 N b 2 R p Z m l j Y S B 0 a X B v L n t D b 2 x 1 b W 4 3 O C w 3 N 3 0 m c X V v d D s s J n F 1 b 3 Q 7 U 2 V j d G l v b j E v b W F 0 c m l j Z S 9 N b 2 R p Z m l j Y S B 0 a X B v L n t D b 2 x 1 b W 4 3 O S w 3 O H 0 m c X V v d D s s J n F 1 b 3 Q 7 U 2 V j d G l v b j E v b W F 0 c m l j Z S 9 N b 2 R p Z m l j Y S B 0 a X B v L n t D b 2 x 1 b W 4 4 M C w 3 O X 0 m c X V v d D s s J n F 1 b 3 Q 7 U 2 V j d G l v b j E v b W F 0 c m l j Z S 9 N b 2 R p Z m l j Y S B 0 a X B v L n t D b 2 x 1 b W 4 4 M S w 4 M H 0 m c X V v d D s s J n F 1 b 3 Q 7 U 2 V j d G l v b j E v b W F 0 c m l j Z S 9 N b 2 R p Z m l j Y S B 0 a X B v L n t D b 2 x 1 b W 4 4 M i w 4 M X 0 m c X V v d D s s J n F 1 b 3 Q 7 U 2 V j d G l v b j E v b W F 0 c m l j Z S 9 N b 2 R p Z m l j Y S B 0 a X B v L n t D b 2 x 1 b W 4 4 M y w 4 M n 0 m c X V v d D s s J n F 1 b 3 Q 7 U 2 V j d G l v b j E v b W F 0 c m l j Z S 9 N b 2 R p Z m l j Y S B 0 a X B v L n t D b 2 x 1 b W 4 4 N C w 4 M 3 0 m c X V v d D s s J n F 1 b 3 Q 7 U 2 V j d G l v b j E v b W F 0 c m l j Z S 9 N b 2 R p Z m l j Y S B 0 a X B v L n t D b 2 x 1 b W 4 4 N S w 4 N H 0 m c X V v d D s s J n F 1 b 3 Q 7 U 2 V j d G l v b j E v b W F 0 c m l j Z S 9 N b 2 R p Z m l j Y S B 0 a X B v L n t D b 2 x 1 b W 4 4 N i w 4 N X 0 m c X V v d D s s J n F 1 b 3 Q 7 U 2 V j d G l v b j E v b W F 0 c m l j Z S 9 N b 2 R p Z m l j Y S B 0 a X B v L n t D b 2 x 1 b W 4 4 N y w 4 N n 0 m c X V v d D s s J n F 1 b 3 Q 7 U 2 V j d G l v b j E v b W F 0 c m l j Z S 9 N b 2 R p Z m l j Y S B 0 a X B v L n t D b 2 x 1 b W 4 4 O C w 4 N 3 0 m c X V v d D t d L C Z x d W 9 0 O 0 N v b H V t b k N v d W 5 0 J n F 1 b 3 Q 7 O j g 4 L C Z x d W 9 0 O 0 t l e U N v b H V t b k 5 h b W V z J n F 1 b 3 Q 7 O l t d L C Z x d W 9 0 O 0 N v b H V t b k l k Z W 5 0 a X R p Z X M m c X V v d D s 6 W y Z x d W 9 0 O 1 N l Y 3 R p b 2 4 x L 2 1 h d H J p Y 2 U v T W 9 k a W Z p Y 2 E g d G l w b y 5 7 Q 2 9 s d W 1 u M S w w f S Z x d W 9 0 O y w m c X V v d D t T Z W N 0 a W 9 u M S 9 t Y X R y a W N l L 0 1 v Z G l m a W N h I H R p c G 8 u e 0 N v b H V t b j I s M X 0 m c X V v d D s s J n F 1 b 3 Q 7 U 2 V j d G l v b j E v b W F 0 c m l j Z S 9 N b 2 R p Z m l j Y S B 0 a X B v L n t D b 2 x 1 b W 4 z L D J 9 J n F 1 b 3 Q 7 L C Z x d W 9 0 O 1 N l Y 3 R p b 2 4 x L 2 1 h d H J p Y 2 U v T W 9 k a W Z p Y 2 E g d G l w b y 5 7 Q 2 9 s d W 1 u N C w z f S Z x d W 9 0 O y w m c X V v d D t T Z W N 0 a W 9 u M S 9 t Y X R y a W N l L 0 1 v Z G l m a W N h I H R p c G 8 u e 0 N v b H V t b j U s N H 0 m c X V v d D s s J n F 1 b 3 Q 7 U 2 V j d G l v b j E v b W F 0 c m l j Z S 9 N b 2 R p Z m l j Y S B 0 a X B v L n t D b 2 x 1 b W 4 2 L D V 9 J n F 1 b 3 Q 7 L C Z x d W 9 0 O 1 N l Y 3 R p b 2 4 x L 2 1 h d H J p Y 2 U v T W 9 k a W Z p Y 2 E g d G l w b y 5 7 Q 2 9 s d W 1 u N y w 2 f S Z x d W 9 0 O y w m c X V v d D t T Z W N 0 a W 9 u M S 9 t Y X R y a W N l L 0 1 v Z G l m a W N h I H R p c G 8 u e 0 N v b H V t b j g s N 3 0 m c X V v d D s s J n F 1 b 3 Q 7 U 2 V j d G l v b j E v b W F 0 c m l j Z S 9 N b 2 R p Z m l j Y S B 0 a X B v L n t D b 2 x 1 b W 4 5 L D h 9 J n F 1 b 3 Q 7 L C Z x d W 9 0 O 1 N l Y 3 R p b 2 4 x L 2 1 h d H J p Y 2 U v T W 9 k a W Z p Y 2 E g d G l w b y 5 7 Q 2 9 s d W 1 u M T A s O X 0 m c X V v d D s s J n F 1 b 3 Q 7 U 2 V j d G l v b j E v b W F 0 c m l j Z S 9 N b 2 R p Z m l j Y S B 0 a X B v L n t D b 2 x 1 b W 4 x M S w x M H 0 m c X V v d D s s J n F 1 b 3 Q 7 U 2 V j d G l v b j E v b W F 0 c m l j Z S 9 N b 2 R p Z m l j Y S B 0 a X B v L n t D b 2 x 1 b W 4 x M i w x M X 0 m c X V v d D s s J n F 1 b 3 Q 7 U 2 V j d G l v b j E v b W F 0 c m l j Z S 9 N b 2 R p Z m l j Y S B 0 a X B v L n t D b 2 x 1 b W 4 x M y w x M n 0 m c X V v d D s s J n F 1 b 3 Q 7 U 2 V j d G l v b j E v b W F 0 c m l j Z S 9 N b 2 R p Z m l j Y S B 0 a X B v L n t D b 2 x 1 b W 4 x N C w x M 3 0 m c X V v d D s s J n F 1 b 3 Q 7 U 2 V j d G l v b j E v b W F 0 c m l j Z S 9 N b 2 R p Z m l j Y S B 0 a X B v L n t D b 2 x 1 b W 4 x N S w x N H 0 m c X V v d D s s J n F 1 b 3 Q 7 U 2 V j d G l v b j E v b W F 0 c m l j Z S 9 N b 2 R p Z m l j Y S B 0 a X B v L n t D b 2 x 1 b W 4 x N i w x N X 0 m c X V v d D s s J n F 1 b 3 Q 7 U 2 V j d G l v b j E v b W F 0 c m l j Z S 9 N b 2 R p Z m l j Y S B 0 a X B v L n t D b 2 x 1 b W 4 x N y w x N n 0 m c X V v d D s s J n F 1 b 3 Q 7 U 2 V j d G l v b j E v b W F 0 c m l j Z S 9 N b 2 R p Z m l j Y S B 0 a X B v L n t D b 2 x 1 b W 4 x O C w x N 3 0 m c X V v d D s s J n F 1 b 3 Q 7 U 2 V j d G l v b j E v b W F 0 c m l j Z S 9 N b 2 R p Z m l j Y S B 0 a X B v L n t D b 2 x 1 b W 4 x O S w x O H 0 m c X V v d D s s J n F 1 b 3 Q 7 U 2 V j d G l v b j E v b W F 0 c m l j Z S 9 N b 2 R p Z m l j Y S B 0 a X B v L n t D b 2 x 1 b W 4 y M C w x O X 0 m c X V v d D s s J n F 1 b 3 Q 7 U 2 V j d G l v b j E v b W F 0 c m l j Z S 9 N b 2 R p Z m l j Y S B 0 a X B v L n t D b 2 x 1 b W 4 y M S w y M H 0 m c X V v d D s s J n F 1 b 3 Q 7 U 2 V j d G l v b j E v b W F 0 c m l j Z S 9 N b 2 R p Z m l j Y S B 0 a X B v L n t D b 2 x 1 b W 4 y M i w y M X 0 m c X V v d D s s J n F 1 b 3 Q 7 U 2 V j d G l v b j E v b W F 0 c m l j Z S 9 N b 2 R p Z m l j Y S B 0 a X B v L n t D b 2 x 1 b W 4 y M y w y M n 0 m c X V v d D s s J n F 1 b 3 Q 7 U 2 V j d G l v b j E v b W F 0 c m l j Z S 9 N b 2 R p Z m l j Y S B 0 a X B v L n t D b 2 x 1 b W 4 y N C w y M 3 0 m c X V v d D s s J n F 1 b 3 Q 7 U 2 V j d G l v b j E v b W F 0 c m l j Z S 9 N b 2 R p Z m l j Y S B 0 a X B v L n t D b 2 x 1 b W 4 y N S w y N H 0 m c X V v d D s s J n F 1 b 3 Q 7 U 2 V j d G l v b j E v b W F 0 c m l j Z S 9 N b 2 R p Z m l j Y S B 0 a X B v L n t D b 2 x 1 b W 4 y N i w y N X 0 m c X V v d D s s J n F 1 b 3 Q 7 U 2 V j d G l v b j E v b W F 0 c m l j Z S 9 N b 2 R p Z m l j Y S B 0 a X B v L n t D b 2 x 1 b W 4 y N y w y N n 0 m c X V v d D s s J n F 1 b 3 Q 7 U 2 V j d G l v b j E v b W F 0 c m l j Z S 9 N b 2 R p Z m l j Y S B 0 a X B v L n t D b 2 x 1 b W 4 y O C w y N 3 0 m c X V v d D s s J n F 1 b 3 Q 7 U 2 V j d G l v b j E v b W F 0 c m l j Z S 9 N b 2 R p Z m l j Y S B 0 a X B v L n t D b 2 x 1 b W 4 y O S w y O H 0 m c X V v d D s s J n F 1 b 3 Q 7 U 2 V j d G l v b j E v b W F 0 c m l j Z S 9 N b 2 R p Z m l j Y S B 0 a X B v L n t D b 2 x 1 b W 4 z M C w y O X 0 m c X V v d D s s J n F 1 b 3 Q 7 U 2 V j d G l v b j E v b W F 0 c m l j Z S 9 N b 2 R p Z m l j Y S B 0 a X B v L n t D b 2 x 1 b W 4 z M S w z M H 0 m c X V v d D s s J n F 1 b 3 Q 7 U 2 V j d G l v b j E v b W F 0 c m l j Z S 9 N b 2 R p Z m l j Y S B 0 a X B v L n t D b 2 x 1 b W 4 z M i w z M X 0 m c X V v d D s s J n F 1 b 3 Q 7 U 2 V j d G l v b j E v b W F 0 c m l j Z S 9 N b 2 R p Z m l j Y S B 0 a X B v L n t D b 2 x 1 b W 4 z M y w z M n 0 m c X V v d D s s J n F 1 b 3 Q 7 U 2 V j d G l v b j E v b W F 0 c m l j Z S 9 N b 2 R p Z m l j Y S B 0 a X B v L n t D b 2 x 1 b W 4 z N C w z M 3 0 m c X V v d D s s J n F 1 b 3 Q 7 U 2 V j d G l v b j E v b W F 0 c m l j Z S 9 N b 2 R p Z m l j Y S B 0 a X B v L n t D b 2 x 1 b W 4 z N S w z N H 0 m c X V v d D s s J n F 1 b 3 Q 7 U 2 V j d G l v b j E v b W F 0 c m l j Z S 9 N b 2 R p Z m l j Y S B 0 a X B v L n t D b 2 x 1 b W 4 z N i w z N X 0 m c X V v d D s s J n F 1 b 3 Q 7 U 2 V j d G l v b j E v b W F 0 c m l j Z S 9 N b 2 R p Z m l j Y S B 0 a X B v L n t D b 2 x 1 b W 4 z N y w z N n 0 m c X V v d D s s J n F 1 b 3 Q 7 U 2 V j d G l v b j E v b W F 0 c m l j Z S 9 N b 2 R p Z m l j Y S B 0 a X B v L n t D b 2 x 1 b W 4 z O C w z N 3 0 m c X V v d D s s J n F 1 b 3 Q 7 U 2 V j d G l v b j E v b W F 0 c m l j Z S 9 N b 2 R p Z m l j Y S B 0 a X B v L n t D b 2 x 1 b W 4 z O S w z O H 0 m c X V v d D s s J n F 1 b 3 Q 7 U 2 V j d G l v b j E v b W F 0 c m l j Z S 9 N b 2 R p Z m l j Y S B 0 a X B v L n t D b 2 x 1 b W 4 0 M C w z O X 0 m c X V v d D s s J n F 1 b 3 Q 7 U 2 V j d G l v b j E v b W F 0 c m l j Z S 9 N b 2 R p Z m l j Y S B 0 a X B v L n t D b 2 x 1 b W 4 0 M S w 0 M H 0 m c X V v d D s s J n F 1 b 3 Q 7 U 2 V j d G l v b j E v b W F 0 c m l j Z S 9 N b 2 R p Z m l j Y S B 0 a X B v L n t D b 2 x 1 b W 4 0 M i w 0 M X 0 m c X V v d D s s J n F 1 b 3 Q 7 U 2 V j d G l v b j E v b W F 0 c m l j Z S 9 N b 2 R p Z m l j Y S B 0 a X B v L n t D b 2 x 1 b W 4 0 M y w 0 M n 0 m c X V v d D s s J n F 1 b 3 Q 7 U 2 V j d G l v b j E v b W F 0 c m l j Z S 9 N b 2 R p Z m l j Y S B 0 a X B v L n t D b 2 x 1 b W 4 0 N C w 0 M 3 0 m c X V v d D s s J n F 1 b 3 Q 7 U 2 V j d G l v b j E v b W F 0 c m l j Z S 9 N b 2 R p Z m l j Y S B 0 a X B v L n t D b 2 x 1 b W 4 0 N S w 0 N H 0 m c X V v d D s s J n F 1 b 3 Q 7 U 2 V j d G l v b j E v b W F 0 c m l j Z S 9 N b 2 R p Z m l j Y S B 0 a X B v L n t D b 2 x 1 b W 4 0 N i w 0 N X 0 m c X V v d D s s J n F 1 b 3 Q 7 U 2 V j d G l v b j E v b W F 0 c m l j Z S 9 N b 2 R p Z m l j Y S B 0 a X B v L n t D b 2 x 1 b W 4 0 N y w 0 N n 0 m c X V v d D s s J n F 1 b 3 Q 7 U 2 V j d G l v b j E v b W F 0 c m l j Z S 9 N b 2 R p Z m l j Y S B 0 a X B v L n t D b 2 x 1 b W 4 0 O C w 0 N 3 0 m c X V v d D s s J n F 1 b 3 Q 7 U 2 V j d G l v b j E v b W F 0 c m l j Z S 9 N b 2 R p Z m l j Y S B 0 a X B v L n t D b 2 x 1 b W 4 0 O S w 0 O H 0 m c X V v d D s s J n F 1 b 3 Q 7 U 2 V j d G l v b j E v b W F 0 c m l j Z S 9 N b 2 R p Z m l j Y S B 0 a X B v L n t D b 2 x 1 b W 4 1 M C w 0 O X 0 m c X V v d D s s J n F 1 b 3 Q 7 U 2 V j d G l v b j E v b W F 0 c m l j Z S 9 N b 2 R p Z m l j Y S B 0 a X B v L n t D b 2 x 1 b W 4 1 M S w 1 M H 0 m c X V v d D s s J n F 1 b 3 Q 7 U 2 V j d G l v b j E v b W F 0 c m l j Z S 9 N b 2 R p Z m l j Y S B 0 a X B v L n t D b 2 x 1 b W 4 1 M i w 1 M X 0 m c X V v d D s s J n F 1 b 3 Q 7 U 2 V j d G l v b j E v b W F 0 c m l j Z S 9 N b 2 R p Z m l j Y S B 0 a X B v L n t D b 2 x 1 b W 4 1 M y w 1 M n 0 m c X V v d D s s J n F 1 b 3 Q 7 U 2 V j d G l v b j E v b W F 0 c m l j Z S 9 N b 2 R p Z m l j Y S B 0 a X B v L n t D b 2 x 1 b W 4 1 N C w 1 M 3 0 m c X V v d D s s J n F 1 b 3 Q 7 U 2 V j d G l v b j E v b W F 0 c m l j Z S 9 N b 2 R p Z m l j Y S B 0 a X B v L n t D b 2 x 1 b W 4 1 N S w 1 N H 0 m c X V v d D s s J n F 1 b 3 Q 7 U 2 V j d G l v b j E v b W F 0 c m l j Z S 9 N b 2 R p Z m l j Y S B 0 a X B v L n t D b 2 x 1 b W 4 1 N i w 1 N X 0 m c X V v d D s s J n F 1 b 3 Q 7 U 2 V j d G l v b j E v b W F 0 c m l j Z S 9 N b 2 R p Z m l j Y S B 0 a X B v L n t D b 2 x 1 b W 4 1 N y w 1 N n 0 m c X V v d D s s J n F 1 b 3 Q 7 U 2 V j d G l v b j E v b W F 0 c m l j Z S 9 N b 2 R p Z m l j Y S B 0 a X B v L n t D b 2 x 1 b W 4 1 O C w 1 N 3 0 m c X V v d D s s J n F 1 b 3 Q 7 U 2 V j d G l v b j E v b W F 0 c m l j Z S 9 N b 2 R p Z m l j Y S B 0 a X B v L n t D b 2 x 1 b W 4 1 O S w 1 O H 0 m c X V v d D s s J n F 1 b 3 Q 7 U 2 V j d G l v b j E v b W F 0 c m l j Z S 9 N b 2 R p Z m l j Y S B 0 a X B v L n t D b 2 x 1 b W 4 2 M C w 1 O X 0 m c X V v d D s s J n F 1 b 3 Q 7 U 2 V j d G l v b j E v b W F 0 c m l j Z S 9 N b 2 R p Z m l j Y S B 0 a X B v L n t D b 2 x 1 b W 4 2 M S w 2 M H 0 m c X V v d D s s J n F 1 b 3 Q 7 U 2 V j d G l v b j E v b W F 0 c m l j Z S 9 N b 2 R p Z m l j Y S B 0 a X B v L n t D b 2 x 1 b W 4 2 M i w 2 M X 0 m c X V v d D s s J n F 1 b 3 Q 7 U 2 V j d G l v b j E v b W F 0 c m l j Z S 9 N b 2 R p Z m l j Y S B 0 a X B v L n t D b 2 x 1 b W 4 2 M y w 2 M n 0 m c X V v d D s s J n F 1 b 3 Q 7 U 2 V j d G l v b j E v b W F 0 c m l j Z S 9 N b 2 R p Z m l j Y S B 0 a X B v L n t D b 2 x 1 b W 4 2 N C w 2 M 3 0 m c X V v d D s s J n F 1 b 3 Q 7 U 2 V j d G l v b j E v b W F 0 c m l j Z S 9 N b 2 R p Z m l j Y S B 0 a X B v L n t D b 2 x 1 b W 4 2 N S w 2 N H 0 m c X V v d D s s J n F 1 b 3 Q 7 U 2 V j d G l v b j E v b W F 0 c m l j Z S 9 N b 2 R p Z m l j Y S B 0 a X B v L n t D b 2 x 1 b W 4 2 N i w 2 N X 0 m c X V v d D s s J n F 1 b 3 Q 7 U 2 V j d G l v b j E v b W F 0 c m l j Z S 9 N b 2 R p Z m l j Y S B 0 a X B v L n t D b 2 x 1 b W 4 2 N y w 2 N n 0 m c X V v d D s s J n F 1 b 3 Q 7 U 2 V j d G l v b j E v b W F 0 c m l j Z S 9 N b 2 R p Z m l j Y S B 0 a X B v L n t D b 2 x 1 b W 4 2 O C w 2 N 3 0 m c X V v d D s s J n F 1 b 3 Q 7 U 2 V j d G l v b j E v b W F 0 c m l j Z S 9 N b 2 R p Z m l j Y S B 0 a X B v L n t D b 2 x 1 b W 4 2 O S w 2 O H 0 m c X V v d D s s J n F 1 b 3 Q 7 U 2 V j d G l v b j E v b W F 0 c m l j Z S 9 N b 2 R p Z m l j Y S B 0 a X B v L n t D b 2 x 1 b W 4 3 M C w 2 O X 0 m c X V v d D s s J n F 1 b 3 Q 7 U 2 V j d G l v b j E v b W F 0 c m l j Z S 9 N b 2 R p Z m l j Y S B 0 a X B v L n t D b 2 x 1 b W 4 3 M S w 3 M H 0 m c X V v d D s s J n F 1 b 3 Q 7 U 2 V j d G l v b j E v b W F 0 c m l j Z S 9 N b 2 R p Z m l j Y S B 0 a X B v L n t D b 2 x 1 b W 4 3 M i w 3 M X 0 m c X V v d D s s J n F 1 b 3 Q 7 U 2 V j d G l v b j E v b W F 0 c m l j Z S 9 N b 2 R p Z m l j Y S B 0 a X B v L n t D b 2 x 1 b W 4 3 M y w 3 M n 0 m c X V v d D s s J n F 1 b 3 Q 7 U 2 V j d G l v b j E v b W F 0 c m l j Z S 9 N b 2 R p Z m l j Y S B 0 a X B v L n t D b 2 x 1 b W 4 3 N C w 3 M 3 0 m c X V v d D s s J n F 1 b 3 Q 7 U 2 V j d G l v b j E v b W F 0 c m l j Z S 9 N b 2 R p Z m l j Y S B 0 a X B v L n t D b 2 x 1 b W 4 3 N S w 3 N H 0 m c X V v d D s s J n F 1 b 3 Q 7 U 2 V j d G l v b j E v b W F 0 c m l j Z S 9 N b 2 R p Z m l j Y S B 0 a X B v L n t D b 2 x 1 b W 4 3 N i w 3 N X 0 m c X V v d D s s J n F 1 b 3 Q 7 U 2 V j d G l v b j E v b W F 0 c m l j Z S 9 N b 2 R p Z m l j Y S B 0 a X B v L n t D b 2 x 1 b W 4 3 N y w 3 N n 0 m c X V v d D s s J n F 1 b 3 Q 7 U 2 V j d G l v b j E v b W F 0 c m l j Z S 9 N b 2 R p Z m l j Y S B 0 a X B v L n t D b 2 x 1 b W 4 3 O C w 3 N 3 0 m c X V v d D s s J n F 1 b 3 Q 7 U 2 V j d G l v b j E v b W F 0 c m l j Z S 9 N b 2 R p Z m l j Y S B 0 a X B v L n t D b 2 x 1 b W 4 3 O S w 3 O H 0 m c X V v d D s s J n F 1 b 3 Q 7 U 2 V j d G l v b j E v b W F 0 c m l j Z S 9 N b 2 R p Z m l j Y S B 0 a X B v L n t D b 2 x 1 b W 4 4 M C w 3 O X 0 m c X V v d D s s J n F 1 b 3 Q 7 U 2 V j d G l v b j E v b W F 0 c m l j Z S 9 N b 2 R p Z m l j Y S B 0 a X B v L n t D b 2 x 1 b W 4 4 M S w 4 M H 0 m c X V v d D s s J n F 1 b 3 Q 7 U 2 V j d G l v b j E v b W F 0 c m l j Z S 9 N b 2 R p Z m l j Y S B 0 a X B v L n t D b 2 x 1 b W 4 4 M i w 4 M X 0 m c X V v d D s s J n F 1 b 3 Q 7 U 2 V j d G l v b j E v b W F 0 c m l j Z S 9 N b 2 R p Z m l j Y S B 0 a X B v L n t D b 2 x 1 b W 4 4 M y w 4 M n 0 m c X V v d D s s J n F 1 b 3 Q 7 U 2 V j d G l v b j E v b W F 0 c m l j Z S 9 N b 2 R p Z m l j Y S B 0 a X B v L n t D b 2 x 1 b W 4 4 N C w 4 M 3 0 m c X V v d D s s J n F 1 b 3 Q 7 U 2 V j d G l v b j E v b W F 0 c m l j Z S 9 N b 2 R p Z m l j Y S B 0 a X B v L n t D b 2 x 1 b W 4 4 N S w 4 N H 0 m c X V v d D s s J n F 1 b 3 Q 7 U 2 V j d G l v b j E v b W F 0 c m l j Z S 9 N b 2 R p Z m l j Y S B 0 a X B v L n t D b 2 x 1 b W 4 4 N i w 4 N X 0 m c X V v d D s s J n F 1 b 3 Q 7 U 2 V j d G l v b j E v b W F 0 c m l j Z S 9 N b 2 R p Z m l j Y S B 0 a X B v L n t D b 2 x 1 b W 4 4 N y w 4 N n 0 m c X V v d D s s J n F 1 b 3 Q 7 U 2 V j d G l v b j E v b W F 0 c m l j Z S 9 N b 2 R p Z m l j Y S B 0 a X B v L n t D b 2 x 1 b W 4 4 O C w 4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Y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Y 2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N l Q x N j o 1 O T o x N y 4 y M T M x N z Y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Y 2 x 1 c 3 R l c m d y b 3 V w X 3 J l Z H V j Z W Q k b W l 4 d H V y Z S Z x d W 9 0 O y w m c X V v d D t D Q U x D T 0 x B V E 9 S S S B F T E V U V F J P T k l D S S B N J n F 1 b 3 Q 7 L C Z x d W 9 0 O 1 N J U 1 R F T U k g T U 9 C S U x J I E 0 m c X V v d D s s J n F 1 b 3 Q 7 Q V R U S V Z J V M O A I F B S T 0 d F V F R V Q U x F I E R J I F N J U 1 R F T U k g R E l H S V R B T E k g T S Z x d W 9 0 O y w m c X V v d D t G T 0 5 E Q U 1 F T l R J I E R J I E l O V E V M T E l H R U 5 a Q S B B U l R J R k l D S U F M R S B N J n F 1 b 3 Q 7 L C Z x d W 9 0 O 1 N J Q 1 V S R V p a Q S B E R U x M X H U w M D I 3 S U 5 G T 1 J N Q V p J T 0 5 F I E 0 m c X V v d D s s J n F 1 b 3 Q 7 Q V R U S V Z J V M O A I F B S T 0 d F V F R V Q U x F I E R J I F N J U 1 R F T U k g T U 9 C S U x J I E 0 m c X V v d D s s J n F 1 b 3 Q 7 U 0 l T V E V N S S B E S V N U U k l C V U l U S S B N J n F 1 b 3 Q 7 L C Z x d W 9 0 O 0 l O R 0 V H T k V S S U E g R E V J I F N J U 1 R F T U k g U 0 9 G V F d B U k U g T S Z x d W 9 0 O y w m c X V v d D t T S V N U R U 1 J I E 9 Q R V J B V E l W S S B N J n F 1 b 3 Q 7 L C Z x d W 9 0 O 0 x J T k d V Q U d H S S B F I E 1 P R E V M T E k g Q 0 9 N U F V U Q V p J T 0 5 B T E k g T S Z x d W 9 0 O y w m c X V v d D t B V F R J V k l U w 4 A g U F J P R 0 V U V F V B T E U g R E k g U 0 l T V E V N S S B E S V N U U k l C V U l U S S B N J n F 1 b 3 Q 7 L C Z x d W 9 0 O 1 R F Q 0 5 P T E 9 H S U U g R E V M T E U g Q k F T S S B E S S B E Q V R J I E 0 m c X V v d D s s J n F 1 b 3 Q 7 U k V U S S B E S S B D Q U x D T 0 x B V E 9 S S S B N J n F 1 b 3 Q 7 L C Z x d W 9 0 O 0 F U V E l W S V T D g C B Q U k 9 H R V R U V U F M R S B E S S B T S U N V U k V a W k E g R E V M T F x 1 M D A y N 0 l O R k 9 S T U F a S U 9 O R S B N J n F 1 b 3 Q 7 L C Z x d W 9 0 O 1 N J U 1 R F T U k g S U 4 g V E V N U E 8 g U k V B T E U g T S Z x d W 9 0 O y w m c X V v d D t B T E d P U k l U T U k g R E k g T 1 R U S U 1 J W l p B W k l P T k U g T S Z x d W 9 0 O y w m c X V v d D t T S V N U R U 1 J I E l O V E V M T E l H R U 5 U S S B N J n F 1 b 3 Q 7 L C Z x d W 9 0 O 0 F U V E l W S V T D g C B Q U k 9 H R V R U V U F M R S B E S S B M S U 5 H V U F H R 0 k g R S B N T 0 R F T E x J I E N P T V B V V E F a S U 9 O Q U x J I E 0 m c X V v d D s s J n F 1 b 3 Q 7 Q 0 9 N U F V U R V I g V k l T S U 9 O I E F O R C B J T U F H R S B Q U k 9 D R V N T S U 5 H I E 0 m c X V v d D s s J n F 1 b 3 Q 7 T E 9 H S U N I R S B S S U N P T k Z J R 1 V S Q U J J T E k g T S Z x d W 9 0 O y w m c X V v d D t G T 0 5 E Q U 1 F T l R J I E R J I E N P T V B V V E V S I E d S Q V B I S U N T I E 0 m c X V v d D s s J n F 1 b 3 Q 7 Q V R U S V Z J V M O A I F B S T 0 d F V F R V Q U x F I E R J I E N B T E N P T E F U T 1 J J I E V M R V R U U k 9 O S U N J I E 0 m c X V v d D s s J n F 1 b 3 Q 7 U F J P Q 0 V T U 0 k g R S B U R U N O S U N I R S B E S S B E Q V R B I E 1 J T k l O R y B N J n F 1 b 3 Q 7 L C Z x d W 9 0 O 0 F U V E l W S V T D g C B Q U k 9 H R V R U V U F M R S B E S S B S S U N F U k N B I E 9 Q R V J B V E l W Q S B N J n F 1 b 3 Q 7 L C Z x d W 9 0 O 0 F U V E l W S V T D g C B Q U k 9 H R V R U V U F M R S B E S S B G T 0 5 E Q U 1 F T l R J I E R J I E l O V E V M T E l H R U 5 a Q S B B U l R J R k l D S U F M R S B N J n F 1 b 3 Q 7 L C Z x d W 9 0 O 1 N J U 1 R F T U k g R E l H S V R B T E k g T S Z x d W 9 0 O y w m c X V v d D t N R V R P R E 9 M T 0 d J R S B E S S B Q U k 9 H R V R U Q V p J T 0 5 F I E h B U k R X Q V J F L V N P R l R X Q V J F I E 0 m c X V v d D s s J n F 1 b 3 Q 7 Q V R U S V Z J V M O A I F B S T 0 d F V F R V Q U x F I E R J I F N J U 1 R F T U k g T 1 B F U k F U S V Z J I E 0 m c X V v d D s s J n F 1 b 3 Q 7 T U 9 C S U x J V E F c d T A w M j c g S U 5 U R V J O Q V p J T 0 5 B T E U m c X V v d D s s J n F 1 b 3 Q 7 Q V R U S V Z J V M O A I F B S T 0 d F V F R V Q U x F I E R J I E F M R 0 9 S S V R N S S B E S S B P V F R J T U l a W k F a S U 9 O R S B N J n F 1 b 3 Q 7 L C Z x d W 9 0 O 0 F S Q 0 h J V E V U V F V S R S B F I F B S T 1 R P Q 0 9 M T E k g U E V S I F J F V E k g U 1 B B W k l B T E k g T S Z x d W 9 0 O y w m c X V v d D t S T 0 J P V E l D Q S B J T k R V U 1 R S S U F M R S B N J n F 1 b 3 Q 7 L C Z x d W 9 0 O 0 F U V E l W S V T D g C B Q U k 9 H R V R U V U F M R S B E S S B T S V N U R U 1 J I E l O V E V M T E l H R U 5 U S S B N J n F 1 b 3 Q 7 L C Z x d W 9 0 O 0 F U V E l W S V T D g C B Q U k 9 H R V R U V U F M R S B E S S B Q U k 9 D R V N T S S B F I F R F Q 0 5 J Q 0 h F I E R J I E R B V E E g T U l O S U 5 H I E 0 m c X V v d D s s J n F 1 b 3 Q 7 U F J P V E 9 D T 0 x T I E F O R C B B U k N I S V R F Q 1 R V U k V T I E Z P U i B T U E F D R S B O R V R X T 1 J L U y B N J n F 1 b 3 Q 7 L C Z x d W 9 0 O 0 F U V E l W S V T D g C B Q U k 9 H R V R U V U F M R S B E S S B G T 0 5 E Q U 1 F T l R J I E R J I E N P T V B V V E V S I E d S Q V B I S U N T I E 0 m c X V v d D s s J n F 1 b 3 Q 7 T E F C T 1 J B V E 9 S W S B P R i B C S U 9 J T k Z P U k 1 B V E l D U y A g M S Z x d W 9 0 O y w m c X V v d D t B V F R J V k l U w 4 A g U F J P R 0 V U V F V B T E U g R E k g S U 5 H R U d O R V J J Q S B E R U k g U 0 l T V E V N S S B T T 0 Z U V 0 F S R S B N J n F 1 b 3 Q 7 L C Z x d W 9 0 O 0 F U V E l W S V T D g C B Q U k 9 H R V R U V U F M R S B E S S B N R V R P R E 9 M T 0 d J R S B E S S B Q U k 9 H R V R U Q V p J T 0 5 F I E h B U k R X Q V J F L V N P R l R X Q V J F I E 0 m c X V v d D s s J n F 1 b 3 Q 7 Q V R U S V Z J V M O A I F B S T 0 d F V F R V Q U x F I E R J I F J F V E k g R E k g Q 0 F M Q 0 9 M Q V R P U k k g T S Z x d W 9 0 O y w m c X V v d D t T S V N U R U 1 J I E l O R k 9 S T U F U S V Z J I E 0 m c X V v d D s s J n F 1 b 3 Q 7 Q V R U S V Z J V M O A I F B S T 0 d F V F R V Q U x F I E R J I E 1 B V E V N Q V R J Q 0 E g R E l T Q 1 J F V E E g T S Z x d W 9 0 O y w m c X V v d D t B V F R J V k l U w 4 A g U F J P R 0 V U V F V B T E U g R E k g R 0 V T V E l P T k U g R E V M T F x 1 M D A y N 0 l O T k 9 W Q V p J T 0 5 F I E U g R E V J I F B S T 0 d F V F R J I E 0 m c X V v d D s s J n F 1 b 3 Q 7 T U F U R U 1 B V E l D Q S B E S V N D U k V U Q S B N J n F 1 b 3 Q 7 L C Z x d W 9 0 O 0 F U V E l W S V T D g C B Q U k 9 H R V R U V U F M R S B E S S B D T 0 1 Q V V R F U i B W S V N J T 0 4 g Q U 5 E I E l N Q U d F I F B S T 0 N F U 1 N J T k c g T S Z x d W 9 0 O y w m c X V v d D t N R V R P R E k g U E V S I E x B I E d F U 1 R J T 0 5 F I E R F S S B Q U k 9 H R V R U S S B D T 0 1 Q T E V T U 0 k g T S Z x d W 9 0 O y w m c X V v d D t T S V N U R U 1 J I E R J I E N P T l R S T 0 x M T y B E S V N U U k l C V U l U T y B N J n F 1 b 3 Q 7 L C Z x d W 9 0 O 0 N P T l R S T 0 x M S S B B V V R P T U F U S U N J I E 0 m c X V v d D s s J n F 1 b 3 Q 7 V E V D T k 9 M T 0 d J R S B Q R V I g T E E g U 0 l D V V J F W l p B I E 0 m c X V v d D s s J n F 1 b 3 Q 7 Q V R U S V Z J V M O A I F B S T 0 d F V F R V Q U x F I E R J I F N J U 1 R F T U k g S U 4 g V E V N U E 8 g U k V B T E U g T S Z x d W 9 0 O y w m c X V v d D t B V F R J V k l U w 4 A g U F J P R 0 V U V F V B T E U g R E k g V E V D T k 9 M T 0 d J R S B E R U x M R S B C Q V N J I E R J I E R B V E k g T S Z x d W 9 0 O y w m c X V v d D t T S V N U R U 1 J I E U g Q V B Q T E l D Q V p J T 0 5 J I E 1 V T F R J T U V E S U F M S S Z x d W 9 0 O y w m c X V v d D t N V U x U S U 1 F R E l B I F N F U l Z J Q 0 V T I E F O R C B B U F B M S U N B V E l P T l M g T S Z x d W 9 0 O y w m c X V v d D t U R U 9 S S U E g R E V M T F x 1 M D A y N 0 l O R k 9 S T U F a S U 9 O R S B N J n F 1 b 3 Q 7 L C Z x d W 9 0 O 0 R J Q U d O T 1 N U S U N B I E U g Q 0 9 O V F J P T E x P I E 0 m c X V v d D s s J n F 1 b 3 Q 7 Q V R U S V Z J V M O A I F B S T 0 d F V F R V Q U x F I E R J I F N J U 1 R F T U k g S U 5 G T 1 J N Q V R J V k k g T S Z x d W 9 0 O y w m c X V v d D t T S V N U R U 1 J I E l O R k 9 S T U F U S V Z J I E U g Q l V T S U 5 F U 1 M g S U 5 U R U x M S U d F T k N F I C h D L k k u K S Z x d W 9 0 O y w m c X V v d D t C V V N J T k V T U y B J T l R F T E x J R 0 V O Q 0 U g T S Z x d W 9 0 O y w m c X V v d D t P V F R J T U l a W k F a S U 9 O R S B T V S B S R V R J I E 0 m c X V v d D s s J n F 1 b 3 Q 7 T E F C T 1 J B V E 9 S S U 8 g R E k g U k l M S U V W T y B F I F B P U 0 l a S U 9 O Q U 1 F T l R P I F N B V E V M T E l U Q V J F I E 0 m c X V v d D s s J n F 1 b 3 Q 7 T E F C T 1 J B V E 9 S S U 8 g R E k g Q 0 F M Q 0 9 M T y B Q Q V J B T E x F T E 8 g U E V S I E F Q U E x J Q 0 F a S U 9 O S S B F T k V S R 0 V U S U N I R S B F I E 1 F Q 0 N B T k l D S E U g Q V Z B T l p B V E U g T S 1 C J n F 1 b 3 Q 7 L C Z x d W 9 0 O 0 R J U k l U V E 8 g R E V M T F x 1 M D A y N 0 l O R k 9 S T U F U S U N B I F Q m c X V v d D s s J n F 1 b 3 Q 7 Q V R U S V Z J V M O A I F B S T 0 d F V F R V Q U x F I E R J I E R J Q U d O T 1 N U S U N B I E U g Q 0 9 O V F J P T E x P I E 0 m c X V v d D s s J n F 1 b 3 Q 7 U k V U S S B E S S B U R U x F Q 0 9 N V U 5 J Q 0 F a S U 9 O S S B N J n F 1 b 3 Q 7 L C Z x d W 9 0 O 0 N P T V B V V E V S I E 5 F V F d P U k t T I E 0 m c X V v d D s s J n F 1 b 3 Q 7 T U F U R U 1 B V E l D Q S B D T 0 1 Q V V R B W k l P T k F M R S Z x d W 9 0 O y w m c X V v d D t T S V N U R U 1 J I E 1 J R E R M R V d B U k U m c X V v d D s s J n F 1 b 3 Q 7 R 1 J B R k l D Q S Z x d W 9 0 O y w m c X V v d D t B T k F M S V N J I F N U Q V R J Q 0 E g R E k g U F J P R 1 J B T U 1 J J n F 1 b 3 Q 7 L C Z x d W 9 0 O 0 F M R 0 9 S S V R N S S B B V k F O W k F U S S Z x d W 9 0 O y w m c X V v d D t G T 0 5 E Q U 1 F T l R J I E x P R 0 l D S S B E R U x M X H U w M D I 3 S U 5 G T 1 J N Q V R J Q 0 E m c X V v d D s s J n F 1 b 3 Q 7 T U 9 E R U x M S S B F I C B T S V N U R U 1 J I E N P T k N P U l J F T l R J J n F 1 b 3 Q 7 L C Z x d W 9 0 O 1 N J U 1 R F T U k g R E k g R U x B Q k 9 S Q V p J T 0 5 F I E R F T E x c d T A w M j d J T k Z P U k 1 B W k l P T k U g T S Z x d W 9 0 O y w m c X V v d D t Q U k 9 H U k F N T U F a S U 9 O R S B D T 0 5 D T 1 J S R U 5 U R S B F I E R J U 1 R S S U J V S V R B I E 0 m c X V v d D s s J n F 1 b 3 Q 7 S U 5 U R U x M S U d F T l p B I E F S V E l G S U N J Q U x F I E 0 m c X V v d D s s J n F 1 b 3 Q 7 Q V R U S V Z J V M O A I F B S T 0 d F V F R V Q U x F I E R J I E F Q U E x J Q 0 F a S U 9 O S S B E S S B J T l R F T E x J R 0 V O W k E g Q V J U S U Z J Q 0 l B T E U g T S Z x d W 9 0 O y w m c X V v d D t T S V N U R U 1 J I E 5 F V V J B T E k g T S Z x d W 9 0 O y w m c X V v d D t N S U N S T 0 V M R V R U U k 9 O S U N B I E 0 m c X V v d D s s J n F 1 b 3 Q 7 R U x F V F R S T 0 5 J Q 0 E g R E V J I F N J U 1 R F T U k g R E l H S V R B T E k g T S Z x d W 9 0 O y w m c X V v d D t F T E F C T 1 J B W k l P T k U g R U x F V F R S T 0 5 J Q 0 E g R E V J I F N F R 0 5 B T E k g R E l H S V R B T E k g T S Z x d W 9 0 O y w m c X V v d D t Q U k 9 H R V R U T y B E S S B D S V J D V U l U S S B B T k F M T 0 d J Q 0 k g T S A t I E E m c X V v d D s s J n F 1 b 3 Q 7 T U V U T 0 R J I E 5 V T U V S S U N J I F B F U i B M X H U w M D I 3 S U 5 H R U d O R V J J Q S B N J n F 1 b 3 Q 7 L C Z x d W 9 0 O 0 F O Q U x J U 0 k g T U F U R U 1 B V E l D Q S B N J n F 1 b 3 Q 7 L C Z x d W 9 0 O 0 x B Q k 9 S Q V R P U k l P I E R J I E V M R V R U U k 9 O S U N B I E R F S S B T S V N U R U 1 J I E R J R 0 l U Q U x J I E 0 m c X V v d D s s J n F 1 b 3 Q 7 Q 0 F N U E k g R U x F V F R S T 0 1 B R 0 5 F V E l D S S B F I F N J U 1 R F T U k g R F x 1 M D A y N 0 F O V E V O T k E g T S Z x d W 9 0 O y w m c X V v d D t F T E F C T 1 J B W k l P T k U g R E V M I E x J T k d V Q U d H S U 8 g T k F U V V J B T E U m c X V v d D t d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R X J y b 3 J D b 3 V u d C I g V m F s d W U 9 I m w w I i A v P j x F b n R y e S B U e X B l P S J G a W x s Q 2 9 1 b n Q i I F Z h b H V l P S J s M j g x I i A v P j x F b n R y e S B U e X B l P S J G a W x s U 3 R h d H V z I i B W Y W x 1 Z T 0 i c 0 N v b X B s Z X R l I i A v P j x F b n R y e S B U e X B l P S J G a W x s V G F y Z 2 V 0 I i B W Y W x 1 Z T 0 i c 2 1 h d H J p Y 2 V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j Z S A o M i k v T W 9 k a W Z p Y 2 F 0 b y B 0 a X B v L n t D b 2 x 1 b W 4 x L D B 9 J n F 1 b 3 Q 7 L C Z x d W 9 0 O 1 N l Y 3 R p b 2 4 x L 2 1 h d H J p Y 2 U g K D I p L 0 1 v Z G l m a W N h d G 8 g d G l w b y 5 7 Q 2 9 s d W 1 u M i w x f S Z x d W 9 0 O y w m c X V v d D t T Z W N 0 a W 9 u M S 9 t Y X R y a W N l I C g y K S 9 N b 2 R p Z m l j Y X R v I H R p c G 8 x L n t D Q U x D T 0 x B V E 9 S S S B F T E V U V F J P T k l D S S B N L D J 9 J n F 1 b 3 Q 7 L C Z x d W 9 0 O 1 N l Y 3 R p b 2 4 x L 2 1 h d H J p Y 2 U g K D I p L 0 1 v Z G l m a W N h d G 8 g d G l w b z E u e 1 N J U 1 R F T U k g T U 9 C S U x J I E 0 s M 3 0 m c X V v d D s s J n F 1 b 3 Q 7 U 2 V j d G l v b j E v b W F 0 c m l j Z S A o M i k v T W 9 k a W Z p Y 2 F 0 b y B 0 a X B v M S 5 7 Q V R U S V Z J V M O A I F B S T 0 d F V F R V Q U x F I E R J I F N J U 1 R F T U k g R E l H S V R B T E k g T S w 0 f S Z x d W 9 0 O y w m c X V v d D t T Z W N 0 a W 9 u M S 9 t Y X R y a W N l I C g y K S 9 N b 2 R p Z m l j Y X R v I H R p c G 8 x L n t G T 0 5 E Q U 1 F T l R J I E R J I E l O V E V M T E l H R U 5 a Q S B B U l R J R k l D S U F M R S B N L D V 9 J n F 1 b 3 Q 7 L C Z x d W 9 0 O 1 N l Y 3 R p b 2 4 x L 2 1 h d H J p Y 2 U g K D I p L 0 1 v Z G l m a W N h d G 8 g d G l w b z E u e 1 N J Q 1 V S R V p a Q S B E R U x M X H U w M D I 3 S U 5 G T 1 J N Q V p J T 0 5 F I E 0 s N n 0 m c X V v d D s s J n F 1 b 3 Q 7 U 2 V j d G l v b j E v b W F 0 c m l j Z S A o M i k v T W 9 k a W Z p Y 2 F 0 b y B 0 a X B v M S 5 7 Q V R U S V Z J V M O A I F B S T 0 d F V F R V Q U x F I E R J I F N J U 1 R F T U k g T U 9 C S U x J I E 0 s N 3 0 m c X V v d D s s J n F 1 b 3 Q 7 U 2 V j d G l v b j E v b W F 0 c m l j Z S A o M i k v T W 9 k a W Z p Y 2 F 0 b y B 0 a X B v M S 5 7 U 0 l T V E V N S S B E S V N U U k l C V U l U S S B N L D h 9 J n F 1 b 3 Q 7 L C Z x d W 9 0 O 1 N l Y 3 R p b 2 4 x L 2 1 h d H J p Y 2 U g K D I p L 0 1 v Z G l m a W N h d G 8 g d G l w b z E u e 0 l O R 0 V H T k V S S U E g R E V J I F N J U 1 R F T U k g U 0 9 G V F d B U k U g T S w 5 f S Z x d W 9 0 O y w m c X V v d D t T Z W N 0 a W 9 u M S 9 t Y X R y a W N l I C g y K S 9 N b 2 R p Z m l j Y X R v I H R p c G 8 x L n t T S V N U R U 1 J I E 9 Q R V J B V E l W S S B N L D E w f S Z x d W 9 0 O y w m c X V v d D t T Z W N 0 a W 9 u M S 9 t Y X R y a W N l I C g y K S 9 N b 2 R p Z m l j Y X R v I H R p c G 8 x L n t M S U 5 H V U F H R 0 k g R S B N T 0 R F T E x J I E N P T V B V V E F a S U 9 O Q U x J I E 0 s M T F 9 J n F 1 b 3 Q 7 L C Z x d W 9 0 O 1 N l Y 3 R p b 2 4 x L 2 1 h d H J p Y 2 U g K D I p L 0 1 v Z G l m a W N h d G 8 g d G l w b z E u e 0 F U V E l W S V T D g C B Q U k 9 H R V R U V U F M R S B E S S B T S V N U R U 1 J I E R J U 1 R S S U J V S V R J I E 0 s M T J 9 J n F 1 b 3 Q 7 L C Z x d W 9 0 O 1 N l Y 3 R p b 2 4 x L 2 1 h d H J p Y 2 U g K D I p L 0 1 v Z G l m a W N h d G 8 g d G l w b z E u e 1 R F Q 0 5 P T E 9 H S U U g R E V M T E U g Q k F T S S B E S S B E Q V R J I E 0 s M T N 9 J n F 1 b 3 Q 7 L C Z x d W 9 0 O 1 N l Y 3 R p b 2 4 x L 2 1 h d H J p Y 2 U g K D I p L 0 1 v Z G l m a W N h d G 8 g d G l w b z E u e 1 J F V E k g R E k g Q 0 F M Q 0 9 M Q V R P U k k g T S w x N H 0 m c X V v d D s s J n F 1 b 3 Q 7 U 2 V j d G l v b j E v b W F 0 c m l j Z S A o M i k v T W 9 k a W Z p Y 2 F 0 b y B 0 a X B v M S 5 7 Q V R U S V Z J V M O A I F B S T 0 d F V F R V Q U x F I E R J I F N J Q 1 V S R V p a Q S B E R U x M X H U w M D I 3 S U 5 G T 1 J N Q V p J T 0 5 F I E 0 s M T V 9 J n F 1 b 3 Q 7 L C Z x d W 9 0 O 1 N l Y 3 R p b 2 4 x L 2 1 h d H J p Y 2 U g K D I p L 0 1 v Z G l m a W N h d G 8 g d G l w b z E u e 1 N J U 1 R F T U k g S U 4 g V E V N U E 8 g U k V B T E U g T S w x N n 0 m c X V v d D s s J n F 1 b 3 Q 7 U 2 V j d G l v b j E v b W F 0 c m l j Z S A o M i k v T W 9 k a W Z p Y 2 F 0 b y B 0 a X B v M S 5 7 Q U x H T 1 J J V E 1 J I E R J I E 9 U V E l N S V p a Q V p J T 0 5 F I E 0 s M T d 9 J n F 1 b 3 Q 7 L C Z x d W 9 0 O 1 N l Y 3 R p b 2 4 x L 2 1 h d H J p Y 2 U g K D I p L 0 1 v Z G l m a W N h d G 8 g d G l w b z E u e 1 N J U 1 R F T U k g S U 5 U R U x M S U d F T l R J I E 0 s M T h 9 J n F 1 b 3 Q 7 L C Z x d W 9 0 O 1 N l Y 3 R p b 2 4 x L 2 1 h d H J p Y 2 U g K D I p L 0 1 v Z G l m a W N h d G 8 g d G l w b z E u e 0 F U V E l W S V T D g C B Q U k 9 H R V R U V U F M R S B E S S B M S U 5 H V U F H R 0 k g R S B N T 0 R F T E x J I E N P T V B V V E F a S U 9 O Q U x J I E 0 s M T l 9 J n F 1 b 3 Q 7 L C Z x d W 9 0 O 1 N l Y 3 R p b 2 4 x L 2 1 h d H J p Y 2 U g K D I p L 0 1 v Z G l m a W N h d G 8 g d G l w b z E u e 0 N P T V B V V E V S I F Z J U 0 l P T i B B T k Q g S U 1 B R 0 U g U F J P Q 0 V T U 0 l O R y B N L D I w f S Z x d W 9 0 O y w m c X V v d D t T Z W N 0 a W 9 u M S 9 t Y X R y a W N l I C g y K S 9 N b 2 R p Z m l j Y X R v I H R p c G 8 x L n t M T 0 d J Q 0 h F I F J J Q 0 9 O R k l H V V J B Q k l M S S B N L D I x f S Z x d W 9 0 O y w m c X V v d D t T Z W N 0 a W 9 u M S 9 t Y X R y a W N l I C g y K S 9 N b 2 R p Z m l j Y X R v I H R p c G 8 x L n t G T 0 5 E Q U 1 F T l R J I E R J I E N P T V B V V E V S I E d S Q V B I S U N T I E 0 s M j J 9 J n F 1 b 3 Q 7 L C Z x d W 9 0 O 1 N l Y 3 R p b 2 4 x L 2 1 h d H J p Y 2 U g K D I p L 0 1 v Z G l m a W N h d G 8 g d G l w b z E u e 0 F U V E l W S V T D g C B Q U k 9 H R V R U V U F M R S B E S S B D Q U x D T 0 x B V E 9 S S S B F T E V U V F J P T k l D S S B N L D I z f S Z x d W 9 0 O y w m c X V v d D t T Z W N 0 a W 9 u M S 9 t Y X R y a W N l I C g y K S 9 N b 2 R p Z m l j Y X R v I H R p c G 8 x L n t Q U k 9 D R V N T S S B F I F R F Q 0 5 J Q 0 h F I E R J I E R B V E E g T U l O S U 5 H I E 0 s M j R 9 J n F 1 b 3 Q 7 L C Z x d W 9 0 O 1 N l Y 3 R p b 2 4 x L 2 1 h d H J p Y 2 U g K D I p L 0 1 v Z G l m a W N h d G 8 g d G l w b z E u e 0 F U V E l W S V T D g C B Q U k 9 H R V R U V U F M R S B E S S B S S U N F U k N B I E 9 Q R V J B V E l W Q S B N L D I 1 f S Z x d W 9 0 O y w m c X V v d D t T Z W N 0 a W 9 u M S 9 t Y X R y a W N l I C g y K S 9 N b 2 R p Z m l j Y X R v I H R p c G 8 x L n t B V F R J V k l U w 4 A g U F J P R 0 V U V F V B T E U g R E k g R k 9 O R E F N R U 5 U S S B E S S B J T l R F T E x J R 0 V O W k E g Q V J U S U Z J Q 0 l B T E U g T S w y N n 0 m c X V v d D s s J n F 1 b 3 Q 7 U 2 V j d G l v b j E v b W F 0 c m l j Z S A o M i k v T W 9 k a W Z p Y 2 F 0 b y B 0 a X B v M S 5 7 U 0 l T V E V N S S B E S U d J V E F M S S B N L D I 3 f S Z x d W 9 0 O y w m c X V v d D t T Z W N 0 a W 9 u M S 9 t Y X R y a W N l I C g y K S 9 N b 2 R p Z m l j Y X R v I H R p c G 8 x L n t N R V R P R E 9 M T 0 d J R S B E S S B Q U k 9 H R V R U Q V p J T 0 5 F I E h B U k R X Q V J F L V N P R l R X Q V J F I E 0 s M j h 9 J n F 1 b 3 Q 7 L C Z x d W 9 0 O 1 N l Y 3 R p b 2 4 x L 2 1 h d H J p Y 2 U g K D I p L 0 1 v Z G l m a W N h d G 8 g d G l w b z E u e 0 F U V E l W S V T D g C B Q U k 9 H R V R U V U F M R S B E S S B T S V N U R U 1 J I E 9 Q R V J B V E l W S S B N L D I 5 f S Z x d W 9 0 O y w m c X V v d D t T Z W N 0 a W 9 u M S 9 t Y X R y a W N l I C g y K S 9 N b 2 R p Z m l j Y X R v I H R p c G 8 x L n t N T 0 J J T E l U Q V x 1 M D A y N y B J T l R F U k 5 B W k l P T k F M R S w z M H 0 m c X V v d D s s J n F 1 b 3 Q 7 U 2 V j d G l v b j E v b W F 0 c m l j Z S A o M i k v T W 9 k a W Z p Y 2 F 0 b y B 0 a X B v M S 5 7 Q V R U S V Z J V M O A I F B S T 0 d F V F R V Q U x F I E R J I E F M R 0 9 S S V R N S S B E S S B P V F R J T U l a W k F a S U 9 O R S B N L D M x f S Z x d W 9 0 O y w m c X V v d D t T Z W N 0 a W 9 u M S 9 t Y X R y a W N l I C g y K S 9 N b 2 R p Z m l j Y X R v I H R p c G 8 x L n t B U k N I S V R F V F R V U k U g R S B Q U k 9 U T 0 N P T E x J I F B F U i B S R V R J I F N Q Q V p J Q U x J I E 0 s M z J 9 J n F 1 b 3 Q 7 L C Z x d W 9 0 O 1 N l Y 3 R p b 2 4 x L 2 1 h d H J p Y 2 U g K D I p L 0 1 v Z G l m a W N h d G 8 g d G l w b z E u e 1 J P Q k 9 U S U N B I E l O R F V T V F J J Q U x F I E 0 s M z N 9 J n F 1 b 3 Q 7 L C Z x d W 9 0 O 1 N l Y 3 R p b 2 4 x L 2 1 h d H J p Y 2 U g K D I p L 0 1 v Z G l m a W N h d G 8 g d G l w b z E u e 0 F U V E l W S V T D g C B Q U k 9 H R V R U V U F M R S B E S S B T S V N U R U 1 J I E l O V E V M T E l H R U 5 U S S B N L D M 0 f S Z x d W 9 0 O y w m c X V v d D t T Z W N 0 a W 9 u M S 9 t Y X R y a W N l I C g y K S 9 N b 2 R p Z m l j Y X R v I H R p c G 8 x L n t B V F R J V k l U w 4 A g U F J P R 0 V U V F V B T E U g R E k g U F J P Q 0 V T U 0 k g R S B U R U N O S U N I R S B E S S B E Q V R B I E 1 J T k l O R y B N L D M 1 f S Z x d W 9 0 O y w m c X V v d D t T Z W N 0 a W 9 u M S 9 t Y X R y a W N l I C g y K S 9 N b 2 R p Z m l j Y X R v I H R p c G 8 x L n t Q U k 9 U T 0 N P T F M g Q U 5 E I E F S Q 0 h J V E V D V F V S R V M g R k 9 S I F N Q Q U N F I E 5 F V F d P U k t T I E 0 s M z Z 9 J n F 1 b 3 Q 7 L C Z x d W 9 0 O 1 N l Y 3 R p b 2 4 x L 2 1 h d H J p Y 2 U g K D I p L 0 1 v Z G l m a W N h d G 8 g d G l w b z E u e 0 F U V E l W S V T D g C B Q U k 9 H R V R U V U F M R S B E S S B G T 0 5 E Q U 1 F T l R J I E R J I E N P T V B V V E V S I E d S Q V B I S U N T I E 0 s M z d 9 J n F 1 b 3 Q 7 L C Z x d W 9 0 O 1 N l Y 3 R p b 2 4 x L 2 1 h d H J p Y 2 U g K D I p L 0 1 v Z G l m a W N h d G 8 g d G l w b z E u e 0 x B Q k 9 S Q V R P U l k g T 0 Y g Q k l P S U 5 G T 1 J N Q V R J Q 1 M g I D E s M z h 9 J n F 1 b 3 Q 7 L C Z x d W 9 0 O 1 N l Y 3 R p b 2 4 x L 2 1 h d H J p Y 2 U g K D I p L 0 1 v Z G l m a W N h d G 8 g d G l w b z E u e 0 F U V E l W S V T D g C B Q U k 9 H R V R U V U F M R S B E S S B J T k d F R 0 5 F U k l B I E R F S S B T S V N U R U 1 J I F N P R l R X Q V J F I E 0 s M z l 9 J n F 1 b 3 Q 7 L C Z x d W 9 0 O 1 N l Y 3 R p b 2 4 x L 2 1 h d H J p Y 2 U g K D I p L 0 1 v Z G l m a W N h d G 8 g d G l w b z E u e 0 F U V E l W S V T D g C B Q U k 9 H R V R U V U F M R S B E S S B N R V R P R E 9 M T 0 d J R S B E S S B Q U k 9 H R V R U Q V p J T 0 5 F I E h B U k R X Q V J F L V N P R l R X Q V J F I E 0 s N D B 9 J n F 1 b 3 Q 7 L C Z x d W 9 0 O 1 N l Y 3 R p b 2 4 x L 2 1 h d H J p Y 2 U g K D I p L 0 1 v Z G l m a W N h d G 8 g d G l w b z E u e 0 F U V E l W S V T D g C B Q U k 9 H R V R U V U F M R S B E S S B S R V R J I E R J I E N B T E N P T E F U T 1 J J I E 0 s N D F 9 J n F 1 b 3 Q 7 L C Z x d W 9 0 O 1 N l Y 3 R p b 2 4 x L 2 1 h d H J p Y 2 U g K D I p L 0 1 v Z G l m a W N h d G 8 g d G l w b z E u e 1 N J U 1 R F T U k g S U 5 G T 1 J N Q V R J V k k g T S w 0 M n 0 m c X V v d D s s J n F 1 b 3 Q 7 U 2 V j d G l v b j E v b W F 0 c m l j Z S A o M i k v T W 9 k a W Z p Y 2 F 0 b y B 0 a X B v M S 5 7 Q V R U S V Z J V M O A I F B S T 0 d F V F R V Q U x F I E R J I E 1 B V E V N Q V R J Q 0 E g R E l T Q 1 J F V E E g T S w 0 M 3 0 m c X V v d D s s J n F 1 b 3 Q 7 U 2 V j d G l v b j E v b W F 0 c m l j Z S A o M i k v T W 9 k a W Z p Y 2 F 0 b y B 0 a X B v M S 5 7 Q V R U S V Z J V M O A I F B S T 0 d F V F R V Q U x F I E R J I E d F U 1 R J T 0 5 F I E R F T E x c d T A w M j d J T k 5 P V k F a S U 9 O R S B F I E R F S S B Q U k 9 H R V R U S S B N L D Q 0 f S Z x d W 9 0 O y w m c X V v d D t T Z W N 0 a W 9 u M S 9 t Y X R y a W N l I C g y K S 9 N b 2 R p Z m l j Y X R v I H R p c G 8 x L n t N Q V R F T U F U S U N B I E R J U 0 N S R V R B I E 0 s N D V 9 J n F 1 b 3 Q 7 L C Z x d W 9 0 O 1 N l Y 3 R p b 2 4 x L 2 1 h d H J p Y 2 U g K D I p L 0 1 v Z G l m a W N h d G 8 g d G l w b z E u e 0 F U V E l W S V T D g C B Q U k 9 H R V R U V U F M R S B E S S B D T 0 1 Q V V R F U i B W S V N J T 0 4 g Q U 5 E I E l N Q U d F I F B S T 0 N F U 1 N J T k c g T S w 0 N n 0 m c X V v d D s s J n F 1 b 3 Q 7 U 2 V j d G l v b j E v b W F 0 c m l j Z S A o M i k v T W 9 k a W Z p Y 2 F 0 b y B 0 a X B v M S 5 7 T U V U T 0 R J I F B F U i B M Q S B H R V N U S U 9 O R S B E R U k g U F J P R 0 V U V E k g Q 0 9 N U E x F U 1 N J I E 0 s N D d 9 J n F 1 b 3 Q 7 L C Z x d W 9 0 O 1 N l Y 3 R p b 2 4 x L 2 1 h d H J p Y 2 U g K D I p L 0 1 v Z G l m a W N h d G 8 g d G l w b z E u e 1 N J U 1 R F T U k g R E k g Q 0 9 O V F J P T E x P I E R J U 1 R S S U J V S V R P I E 0 s N D h 9 J n F 1 b 3 Q 7 L C Z x d W 9 0 O 1 N l Y 3 R p b 2 4 x L 2 1 h d H J p Y 2 U g K D I p L 0 1 v Z G l m a W N h d G 8 g d G l w b z E u e 0 N P T l R S T 0 x M S S B B V V R P T U F U S U N J I E 0 s N D l 9 J n F 1 b 3 Q 7 L C Z x d W 9 0 O 1 N l Y 3 R p b 2 4 x L 2 1 h d H J p Y 2 U g K D I p L 0 1 v Z G l m a W N h d G 8 g d G l w b z E u e 1 R F Q 0 5 P T E 9 H S U U g U E V S I E x B I F N J Q 1 V S R V p a Q S B N L D U w f S Z x d W 9 0 O y w m c X V v d D t T Z W N 0 a W 9 u M S 9 t Y X R y a W N l I C g y K S 9 N b 2 R p Z m l j Y X R v I H R p c G 8 x L n t B V F R J V k l U w 4 A g U F J P R 0 V U V F V B T E U g R E k g U 0 l T V E V N S S B J T i B U R U 1 Q T y B S R U F M R S B N L D U x f S Z x d W 9 0 O y w m c X V v d D t T Z W N 0 a W 9 u M S 9 t Y X R y a W N l I C g y K S 9 N b 2 R p Z m l j Y X R v I H R p c G 8 x L n t B V F R J V k l U w 4 A g U F J P R 0 V U V F V B T E U g R E k g V E V D T k 9 M T 0 d J R S B E R U x M R S B C Q V N J I E R J I E R B V E k g T S w 1 M n 0 m c X V v d D s s J n F 1 b 3 Q 7 U 2 V j d G l v b j E v b W F 0 c m l j Z S A o M i k v T W 9 k a W Z p Y 2 F 0 b y B 0 a X B v M S 5 7 U 0 l T V E V N S S B F I E F Q U E x J Q 0 F a S U 9 O S S B N V U x U S U 1 F R E l B T E k s N T N 9 J n F 1 b 3 Q 7 L C Z x d W 9 0 O 1 N l Y 3 R p b 2 4 x L 2 1 h d H J p Y 2 U g K D I p L 0 1 v Z G l m a W N h d G 8 g d G l w b z E u e 0 1 V T F R J T U V E S U E g U 0 V S V k l D R V M g Q U 5 E I E F Q U E x J Q 0 F U S U 9 O U y B N L D U 0 f S Z x d W 9 0 O y w m c X V v d D t T Z W N 0 a W 9 u M S 9 t Y X R y a W N l I C g y K S 9 N b 2 R p Z m l j Y X R v I H R p c G 8 x L n t U R U 9 S S U E g R E V M T F x 1 M D A y N 0 l O R k 9 S T U F a S U 9 O R S B N L D U 1 f S Z x d W 9 0 O y w m c X V v d D t T Z W N 0 a W 9 u M S 9 t Y X R y a W N l I C g y K S 9 N b 2 R p Z m l j Y X R v I H R p c G 8 x L n t E S U F H T k 9 T V E l D Q S B F I E N P T l R S T 0 x M T y B N L D U 2 f S Z x d W 9 0 O y w m c X V v d D t T Z W N 0 a W 9 u M S 9 t Y X R y a W N l I C g y K S 9 N b 2 R p Z m l j Y X R v I H R p c G 8 x L n t B V F R J V k l U w 4 A g U F J P R 0 V U V F V B T E U g R E k g U 0 l T V E V N S S B J T k Z P U k 1 B V E l W S S B N L D U 3 f S Z x d W 9 0 O y w m c X V v d D t T Z W N 0 a W 9 u M S 9 t Y X R y a W N l I C g y K S 9 N b 2 R p Z m l j Y X R v I H R p c G 8 x L n t T S V N U R U 1 J I E l O R k 9 S T U F U S V Z J I E U g Q l V T S U 5 F U 1 M g S U 5 U R U x M S U d F T k N F I C h D L k k u K S w 1 O H 0 m c X V v d D s s J n F 1 b 3 Q 7 U 2 V j d G l v b j E v b W F 0 c m l j Z S A o M i k v T W 9 k a W Z p Y 2 F 0 b y B 0 a X B v M S 5 7 Q l V T S U 5 F U 1 M g S U 5 U R U x M S U d F T k N F I E 0 s N T l 9 J n F 1 b 3 Q 7 L C Z x d W 9 0 O 1 N l Y 3 R p b 2 4 x L 2 1 h d H J p Y 2 U g K D I p L 0 1 v Z G l m a W N h d G 8 g d G l w b z E u e 0 9 U V E l N S V p a Q V p J T 0 5 F I F N V I F J F V E k g T S w 2 M H 0 m c X V v d D s s J n F 1 b 3 Q 7 U 2 V j d G l v b j E v b W F 0 c m l j Z S A o M i k v T W 9 k a W Z p Y 2 F 0 b y B 0 a X B v M S 5 7 T E F C T 1 J B V E 9 S S U 8 g R E k g U k l M S U V W T y B F I F B P U 0 l a S U 9 O Q U 1 F T l R P I F N B V E V M T E l U Q V J F I E 0 s N j F 9 J n F 1 b 3 Q 7 L C Z x d W 9 0 O 1 N l Y 3 R p b 2 4 x L 2 1 h d H J p Y 2 U g K D I p L 0 1 v Z G l m a W N h d G 8 g d G l w b z E u e 0 x B Q k 9 S Q V R P U k l P I E R J I E N B T E N P T E 8 g U E F S Q U x M R U x P I F B F U i B B U F B M S U N B W k l P T k k g R U 5 F U k d F V E l D S E U g R S B N R U N D Q U 5 J Q 0 h F I E F W Q U 5 a Q V R F I E 0 t Q i w 2 M n 0 m c X V v d D s s J n F 1 b 3 Q 7 U 2 V j d G l v b j E v b W F 0 c m l j Z S A o M i k v T W 9 k a W Z p Y 2 F 0 b y B 0 a X B v M S 5 7 R E l S S V R U T y B E R U x M X H U w M D I 3 S U 5 G T 1 J N Q V R J Q 0 E g V C w 2 M 3 0 m c X V v d D s s J n F 1 b 3 Q 7 U 2 V j d G l v b j E v b W F 0 c m l j Z S A o M i k v T W 9 k a W Z p Y 2 F 0 b y B 0 a X B v M S 5 7 Q V R U S V Z J V M O A I F B S T 0 d F V F R V Q U x F I E R J I E R J Q U d O T 1 N U S U N B I E U g Q 0 9 O V F J P T E x P I E 0 s N j R 9 J n F 1 b 3 Q 7 L C Z x d W 9 0 O 1 N l Y 3 R p b 2 4 x L 2 1 h d H J p Y 2 U g K D I p L 0 1 v Z G l m a W N h d G 8 g d G l w b z E u e 1 J F V E k g R E k g V E V M R U N P T V V O S U N B W k l P T k k g T S w 2 N X 0 m c X V v d D s s J n F 1 b 3 Q 7 U 2 V j d G l v b j E v b W F 0 c m l j Z S A o M i k v T W 9 k a W Z p Y 2 F 0 b y B 0 a X B v M S 5 7 Q 0 9 N U F V U R V I g T k V U V 0 9 S S 1 M g T S w 2 N n 0 m c X V v d D s s J n F 1 b 3 Q 7 U 2 V j d G l v b j E v b W F 0 c m l j Z S A o M i k v T W 9 k a W Z p Y 2 F 0 b y B 0 a X B v M S 5 7 T U F U R U 1 B V E l D Q S B D T 0 1 Q V V R B W k l P T k F M R S w 2 N 3 0 m c X V v d D s s J n F 1 b 3 Q 7 U 2 V j d G l v b j E v b W F 0 c m l j Z S A o M i k v T W 9 k a W Z p Y 2 F 0 b y B 0 a X B v M S 5 7 U 0 l T V E V N S S B N S U R E T E V X Q V J F L D Y 4 f S Z x d W 9 0 O y w m c X V v d D t T Z W N 0 a W 9 u M S 9 t Y X R y a W N l I C g y K S 9 N b 2 R p Z m l j Y X R v I H R p c G 8 x L n t H U k F G S U N B L D Y 5 f S Z x d W 9 0 O y w m c X V v d D t T Z W N 0 a W 9 u M S 9 t Y X R y a W N l I C g y K S 9 N b 2 R p Z m l j Y X R v I H R p c G 8 x L n t B T k F M S V N J I F N U Q V R J Q 0 E g R E k g U F J P R 1 J B T U 1 J L D c w f S Z x d W 9 0 O y w m c X V v d D t T Z W N 0 a W 9 u M S 9 t Y X R y a W N l I C g y K S 9 N b 2 R p Z m l j Y X R v I H R p c G 8 x L n t B T E d P U k l U T U k g Q V Z B T l p B V E k s N z F 9 J n F 1 b 3 Q 7 L C Z x d W 9 0 O 1 N l Y 3 R p b 2 4 x L 2 1 h d H J p Y 2 U g K D I p L 0 1 v Z G l m a W N h d G 8 g d G l w b z E u e 0 Z P T k R B T U V O V E k g T E 9 H S U N J I E R F T E x c d T A w M j d J T k Z P U k 1 B V E l D Q S w 3 M n 0 m c X V v d D s s J n F 1 b 3 Q 7 U 2 V j d G l v b j E v b W F 0 c m l j Z S A o M i k v T W 9 k a W Z p Y 2 F 0 b y B 0 a X B v M S 5 7 T U 9 E R U x M S S B F I C B T S V N U R U 1 J I E N P T k N P U l J F T l R J L D c z f S Z x d W 9 0 O y w m c X V v d D t T Z W N 0 a W 9 u M S 9 t Y X R y a W N l I C g y K S 9 N b 2 R p Z m l j Y X R v I H R p c G 8 x L n t T S V N U R U 1 J I E R J I E V M Q U J P U k F a S U 9 O R S B E R U x M X H U w M D I 3 S U 5 G T 1 J N Q V p J T 0 5 F I E 0 s N z R 9 J n F 1 b 3 Q 7 L C Z x d W 9 0 O 1 N l Y 3 R p b 2 4 x L 2 1 h d H J p Y 2 U g K D I p L 0 1 v Z G l m a W N h d G 8 g d G l w b z E u e 1 B S T 0 d S Q U 1 N Q V p J T 0 5 F I E N P T k N P U l J F T l R F I E U g R E l T V F J J Q l V J V E E g T S w 3 N X 0 m c X V v d D s s J n F 1 b 3 Q 7 U 2 V j d G l v b j E v b W F 0 c m l j Z S A o M i k v T W 9 k a W Z p Y 2 F 0 b y B 0 a X B v M S 5 7 S U 5 U R U x M S U d F T l p B I E F S V E l G S U N J Q U x F I E 0 s N z Z 9 J n F 1 b 3 Q 7 L C Z x d W 9 0 O 1 N l Y 3 R p b 2 4 x L 2 1 h d H J p Y 2 U g K D I p L 0 1 v Z G l m a W N h d G 8 g d G l w b z E u e 0 F U V E l W S V T D g C B Q U k 9 H R V R U V U F M R S B E S S B B U F B M S U N B W k l P T k k g R E k g S U 5 U R U x M S U d F T l p B I E F S V E l G S U N J Q U x F I E 0 s N z d 9 J n F 1 b 3 Q 7 L C Z x d W 9 0 O 1 N l Y 3 R p b 2 4 x L 2 1 h d H J p Y 2 U g K D I p L 0 1 v Z G l m a W N h d G 8 g d G l w b z E u e 1 N J U 1 R F T U k g T k V V U k F M S S B N L D c 4 f S Z x d W 9 0 O y w m c X V v d D t T Z W N 0 a W 9 u M S 9 t Y X R y a W N l I C g y K S 9 N b 2 R p Z m l j Y X R v I H R p c G 8 x L n t N S U N S T 0 V M R V R U U k 9 O S U N B I E 0 s N z l 9 J n F 1 b 3 Q 7 L C Z x d W 9 0 O 1 N l Y 3 R p b 2 4 x L 2 1 h d H J p Y 2 U g K D I p L 0 1 v Z G l m a W N h d G 8 g d G l w b z E u e 0 V M R V R U U k 9 O S U N B I E R F S S B T S V N U R U 1 J I E R J R 0 l U Q U x J I E 0 s O D B 9 J n F 1 b 3 Q 7 L C Z x d W 9 0 O 1 N l Y 3 R p b 2 4 x L 2 1 h d H J p Y 2 U g K D I p L 0 1 v Z G l m a W N h d G 8 g d G l w b z E u e 0 V M Q U J P U k F a S U 9 O R S B F T E V U V F J P T k l D Q S B E R U k g U 0 V H T k F M S S B E S U d J V E F M S S B N L D g x f S Z x d W 9 0 O y w m c X V v d D t T Z W N 0 a W 9 u M S 9 t Y X R y a W N l I C g y K S 9 N b 2 R p Z m l j Y X R v I H R p c G 8 x L n t Q U k 9 H R V R U T y B E S S B D S V J D V U l U S S B B T k F M T 0 d J Q 0 k g T S A t I E E s O D J 9 J n F 1 b 3 Q 7 L C Z x d W 9 0 O 1 N l Y 3 R p b 2 4 x L 2 1 h d H J p Y 2 U g K D I p L 0 1 v Z G l m a W N h d G 8 g d G l w b z E u e 0 1 F V E 9 E S S B O V U 1 F U k l D S S B Q R V I g T F x 1 M D A y N 0 l O R 0 V H T k V S S U E g T S w 4 M 3 0 m c X V v d D s s J n F 1 b 3 Q 7 U 2 V j d G l v b j E v b W F 0 c m l j Z S A o M i k v T W 9 k a W Z p Y 2 F 0 b y B 0 a X B v M S 5 7 Q U 5 B T E l T S S B N Q V R F T U F U S U N B I E 0 s O D R 9 J n F 1 b 3 Q 7 L C Z x d W 9 0 O 1 N l Y 3 R p b 2 4 x L 2 1 h d H J p Y 2 U g K D I p L 0 1 v Z G l m a W N h d G 8 g d G l w b z E u e 0 x B Q k 9 S Q V R P U k l P I E R J I E V M R V R U U k 9 O S U N B I E R F S S B T S V N U R U 1 J I E R J R 0 l U Q U x J I E 0 s O D V 9 J n F 1 b 3 Q 7 L C Z x d W 9 0 O 1 N l Y 3 R p b 2 4 x L 2 1 h d H J p Y 2 U g K D I p L 0 1 v Z G l m a W N h d G 8 g d G l w b z E u e 0 N B T V B J I E V M R V R U U k 9 N Q U d O R V R J Q 0 k g R S B T S V N U R U 1 J I E R c d T A w M j d B T l R F T k 5 B I E 0 s O D Z 9 J n F 1 b 3 Q 7 L C Z x d W 9 0 O 1 N l Y 3 R p b 2 4 x L 2 1 h d H J p Y 2 U g K D I p L 0 1 v Z G l m a W N h d G 8 g d G l w b z E u e 0 V M Q U J P U k F a S U 9 O R S B E R U w g T E l O R 1 V B R 0 d J T y B O Q V R V U k F M R S w 4 N 3 0 m c X V v d D t d L C Z x d W 9 0 O 0 N v b H V t b k N v d W 5 0 J n F 1 b 3 Q 7 O j g 4 L C Z x d W 9 0 O 0 t l e U N v b H V t b k 5 h b W V z J n F 1 b 3 Q 7 O l t d L C Z x d W 9 0 O 0 N v b H V t b k l k Z W 5 0 a X R p Z X M m c X V v d D s 6 W y Z x d W 9 0 O 1 N l Y 3 R p b 2 4 x L 2 1 h d H J p Y 2 U g K D I p L 0 1 v Z G l m a W N h d G 8 g d G l w b y 5 7 Q 2 9 s d W 1 u M S w w f S Z x d W 9 0 O y w m c X V v d D t T Z W N 0 a W 9 u M S 9 t Y X R y a W N l I C g y K S 9 N b 2 R p Z m l j Y X R v I H R p c G 8 u e 0 N v b H V t b j I s M X 0 m c X V v d D s s J n F 1 b 3 Q 7 U 2 V j d G l v b j E v b W F 0 c m l j Z S A o M i k v T W 9 k a W Z p Y 2 F 0 b y B 0 a X B v M S 5 7 Q 0 F M Q 0 9 M Q V R P U k k g R U x F V F R S T 0 5 J Q 0 k g T S w y f S Z x d W 9 0 O y w m c X V v d D t T Z W N 0 a W 9 u M S 9 t Y X R y a W N l I C g y K S 9 N b 2 R p Z m l j Y X R v I H R p c G 8 x L n t T S V N U R U 1 J I E 1 P Q k l M S S B N L D N 9 J n F 1 b 3 Q 7 L C Z x d W 9 0 O 1 N l Y 3 R p b 2 4 x L 2 1 h d H J p Y 2 U g K D I p L 0 1 v Z G l m a W N h d G 8 g d G l w b z E u e 0 F U V E l W S V T D g C B Q U k 9 H R V R U V U F M R S B E S S B T S V N U R U 1 J I E R J R 0 l U Q U x J I E 0 s N H 0 m c X V v d D s s J n F 1 b 3 Q 7 U 2 V j d G l v b j E v b W F 0 c m l j Z S A o M i k v T W 9 k a W Z p Y 2 F 0 b y B 0 a X B v M S 5 7 R k 9 O R E F N R U 5 U S S B E S S B J T l R F T E x J R 0 V O W k E g Q V J U S U Z J Q 0 l B T E U g T S w 1 f S Z x d W 9 0 O y w m c X V v d D t T Z W N 0 a W 9 u M S 9 t Y X R y a W N l I C g y K S 9 N b 2 R p Z m l j Y X R v I H R p c G 8 x L n t T S U N V U k V a W k E g R E V M T F x 1 M D A y N 0 l O R k 9 S T U F a S U 9 O R S B N L D Z 9 J n F 1 b 3 Q 7 L C Z x d W 9 0 O 1 N l Y 3 R p b 2 4 x L 2 1 h d H J p Y 2 U g K D I p L 0 1 v Z G l m a W N h d G 8 g d G l w b z E u e 0 F U V E l W S V T D g C B Q U k 9 H R V R U V U F M R S B E S S B T S V N U R U 1 J I E 1 P Q k l M S S B N L D d 9 J n F 1 b 3 Q 7 L C Z x d W 9 0 O 1 N l Y 3 R p b 2 4 x L 2 1 h d H J p Y 2 U g K D I p L 0 1 v Z G l m a W N h d G 8 g d G l w b z E u e 1 N J U 1 R F T U k g R E l T V F J J Q l V J V E k g T S w 4 f S Z x d W 9 0 O y w m c X V v d D t T Z W N 0 a W 9 u M S 9 t Y X R y a W N l I C g y K S 9 N b 2 R p Z m l j Y X R v I H R p c G 8 x L n t J T k d F R 0 5 F U k l B I E R F S S B T S V N U R U 1 J I F N P R l R X Q V J F I E 0 s O X 0 m c X V v d D s s J n F 1 b 3 Q 7 U 2 V j d G l v b j E v b W F 0 c m l j Z S A o M i k v T W 9 k a W Z p Y 2 F 0 b y B 0 a X B v M S 5 7 U 0 l T V E V N S S B P U E V S Q V R J V k k g T S w x M H 0 m c X V v d D s s J n F 1 b 3 Q 7 U 2 V j d G l v b j E v b W F 0 c m l j Z S A o M i k v T W 9 k a W Z p Y 2 F 0 b y B 0 a X B v M S 5 7 T E l O R 1 V B R 0 d J I E U g T U 9 E R U x M S S B D T 0 1 Q V V R B W k l P T k F M S S B N L D E x f S Z x d W 9 0 O y w m c X V v d D t T Z W N 0 a W 9 u M S 9 t Y X R y a W N l I C g y K S 9 N b 2 R p Z m l j Y X R v I H R p c G 8 x L n t B V F R J V k l U w 4 A g U F J P R 0 V U V F V B T E U g R E k g U 0 l T V E V N S S B E S V N U U k l C V U l U S S B N L D E y f S Z x d W 9 0 O y w m c X V v d D t T Z W N 0 a W 9 u M S 9 t Y X R y a W N l I C g y K S 9 N b 2 R p Z m l j Y X R v I H R p c G 8 x L n t U R U N O T 0 x P R 0 l F I E R F T E x F I E J B U 0 k g R E k g R E F U S S B N L D E z f S Z x d W 9 0 O y w m c X V v d D t T Z W N 0 a W 9 u M S 9 t Y X R y a W N l I C g y K S 9 N b 2 R p Z m l j Y X R v I H R p c G 8 x L n t S R V R J I E R J I E N B T E N P T E F U T 1 J J I E 0 s M T R 9 J n F 1 b 3 Q 7 L C Z x d W 9 0 O 1 N l Y 3 R p b 2 4 x L 2 1 h d H J p Y 2 U g K D I p L 0 1 v Z G l m a W N h d G 8 g d G l w b z E u e 0 F U V E l W S V T D g C B Q U k 9 H R V R U V U F M R S B E S S B T S U N V U k V a W k E g R E V M T F x 1 M D A y N 0 l O R k 9 S T U F a S U 9 O R S B N L D E 1 f S Z x d W 9 0 O y w m c X V v d D t T Z W N 0 a W 9 u M S 9 t Y X R y a W N l I C g y K S 9 N b 2 R p Z m l j Y X R v I H R p c G 8 x L n t T S V N U R U 1 J I E l O I F R F T V B P I F J F Q U x F I E 0 s M T Z 9 J n F 1 b 3 Q 7 L C Z x d W 9 0 O 1 N l Y 3 R p b 2 4 x L 2 1 h d H J p Y 2 U g K D I p L 0 1 v Z G l m a W N h d G 8 g d G l w b z E u e 0 F M R 0 9 S S V R N S S B E S S B P V F R J T U l a W k F a S U 9 O R S B N L D E 3 f S Z x d W 9 0 O y w m c X V v d D t T Z W N 0 a W 9 u M S 9 t Y X R y a W N l I C g y K S 9 N b 2 R p Z m l j Y X R v I H R p c G 8 x L n t T S V N U R U 1 J I E l O V E V M T E l H R U 5 U S S B N L D E 4 f S Z x d W 9 0 O y w m c X V v d D t T Z W N 0 a W 9 u M S 9 t Y X R y a W N l I C g y K S 9 N b 2 R p Z m l j Y X R v I H R p c G 8 x L n t B V F R J V k l U w 4 A g U F J P R 0 V U V F V B T E U g R E k g T E l O R 1 V B R 0 d J I E U g T U 9 E R U x M S S B D T 0 1 Q V V R B W k l P T k F M S S B N L D E 5 f S Z x d W 9 0 O y w m c X V v d D t T Z W N 0 a W 9 u M S 9 t Y X R y a W N l I C g y K S 9 N b 2 R p Z m l j Y X R v I H R p c G 8 x L n t D T 0 1 Q V V R F U i B W S V N J T 0 4 g Q U 5 E I E l N Q U d F I F B S T 0 N F U 1 N J T k c g T S w y M H 0 m c X V v d D s s J n F 1 b 3 Q 7 U 2 V j d G l v b j E v b W F 0 c m l j Z S A o M i k v T W 9 k a W Z p Y 2 F 0 b y B 0 a X B v M S 5 7 T E 9 H S U N I R S B S S U N P T k Z J R 1 V S Q U J J T E k g T S w y M X 0 m c X V v d D s s J n F 1 b 3 Q 7 U 2 V j d G l v b j E v b W F 0 c m l j Z S A o M i k v T W 9 k a W Z p Y 2 F 0 b y B 0 a X B v M S 5 7 R k 9 O R E F N R U 5 U S S B E S S B D T 0 1 Q V V R F U i B H U k F Q S E l D U y B N L D I y f S Z x d W 9 0 O y w m c X V v d D t T Z W N 0 a W 9 u M S 9 t Y X R y a W N l I C g y K S 9 N b 2 R p Z m l j Y X R v I H R p c G 8 x L n t B V F R J V k l U w 4 A g U F J P R 0 V U V F V B T E U g R E k g Q 0 F M Q 0 9 M Q V R P U k k g R U x F V F R S T 0 5 J Q 0 k g T S w y M 3 0 m c X V v d D s s J n F 1 b 3 Q 7 U 2 V j d G l v b j E v b W F 0 c m l j Z S A o M i k v T W 9 k a W Z p Y 2 F 0 b y B 0 a X B v M S 5 7 U F J P Q 0 V T U 0 k g R S B U R U N O S U N I R S B E S S B E Q V R B I E 1 J T k l O R y B N L D I 0 f S Z x d W 9 0 O y w m c X V v d D t T Z W N 0 a W 9 u M S 9 t Y X R y a W N l I C g y K S 9 N b 2 R p Z m l j Y X R v I H R p c G 8 x L n t B V F R J V k l U w 4 A g U F J P R 0 V U V F V B T E U g R E k g U k l D R V J D Q S B P U E V S Q V R J V k E g T S w y N X 0 m c X V v d D s s J n F 1 b 3 Q 7 U 2 V j d G l v b j E v b W F 0 c m l j Z S A o M i k v T W 9 k a W Z p Y 2 F 0 b y B 0 a X B v M S 5 7 Q V R U S V Z J V M O A I F B S T 0 d F V F R V Q U x F I E R J I E Z P T k R B T U V O V E k g R E k g S U 5 U R U x M S U d F T l p B I E F S V E l G S U N J Q U x F I E 0 s M j Z 9 J n F 1 b 3 Q 7 L C Z x d W 9 0 O 1 N l Y 3 R p b 2 4 x L 2 1 h d H J p Y 2 U g K D I p L 0 1 v Z G l m a W N h d G 8 g d G l w b z E u e 1 N J U 1 R F T U k g R E l H S V R B T E k g T S w y N 3 0 m c X V v d D s s J n F 1 b 3 Q 7 U 2 V j d G l v b j E v b W F 0 c m l j Z S A o M i k v T W 9 k a W Z p Y 2 F 0 b y B 0 a X B v M S 5 7 T U V U T 0 R P T E 9 H S U U g R E k g U F J P R 0 V U V E F a S U 9 O R S B I Q V J E V 0 F S R S 1 T T 0 Z U V 0 F S R S B N L D I 4 f S Z x d W 9 0 O y w m c X V v d D t T Z W N 0 a W 9 u M S 9 t Y X R y a W N l I C g y K S 9 N b 2 R p Z m l j Y X R v I H R p c G 8 x L n t B V F R J V k l U w 4 A g U F J P R 0 V U V F V B T E U g R E k g U 0 l T V E V N S S B P U E V S Q V R J V k k g T S w y O X 0 m c X V v d D s s J n F 1 b 3 Q 7 U 2 V j d G l v b j E v b W F 0 c m l j Z S A o M i k v T W 9 k a W Z p Y 2 F 0 b y B 0 a X B v M S 5 7 T U 9 C S U x J V E F c d T A w M j c g S U 5 U R V J O Q V p J T 0 5 B T E U s M z B 9 J n F 1 b 3 Q 7 L C Z x d W 9 0 O 1 N l Y 3 R p b 2 4 x L 2 1 h d H J p Y 2 U g K D I p L 0 1 v Z G l m a W N h d G 8 g d G l w b z E u e 0 F U V E l W S V T D g C B Q U k 9 H R V R U V U F M R S B E S S B B T E d P U k l U T U k g R E k g T 1 R U S U 1 J W l p B W k l P T k U g T S w z M X 0 m c X V v d D s s J n F 1 b 3 Q 7 U 2 V j d G l v b j E v b W F 0 c m l j Z S A o M i k v T W 9 k a W Z p Y 2 F 0 b y B 0 a X B v M S 5 7 Q V J D S E l U R V R U V V J F I E U g U F J P V E 9 D T 0 x M S S B Q R V I g U k V U S S B T U E F a S U F M S S B N L D M y f S Z x d W 9 0 O y w m c X V v d D t T Z W N 0 a W 9 u M S 9 t Y X R y a W N l I C g y K S 9 N b 2 R p Z m l j Y X R v I H R p c G 8 x L n t S T 0 J P V E l D Q S B J T k R V U 1 R S S U F M R S B N L D M z f S Z x d W 9 0 O y w m c X V v d D t T Z W N 0 a W 9 u M S 9 t Y X R y a W N l I C g y K S 9 N b 2 R p Z m l j Y X R v I H R p c G 8 x L n t B V F R J V k l U w 4 A g U F J P R 0 V U V F V B T E U g R E k g U 0 l T V E V N S S B J T l R F T E x J R 0 V O V E k g T S w z N H 0 m c X V v d D s s J n F 1 b 3 Q 7 U 2 V j d G l v b j E v b W F 0 c m l j Z S A o M i k v T W 9 k a W Z p Y 2 F 0 b y B 0 a X B v M S 5 7 Q V R U S V Z J V M O A I F B S T 0 d F V F R V Q U x F I E R J I F B S T 0 N F U 1 N J I E U g V E V D T k l D S E U g R E k g R E F U Q S B N S U 5 J T k c g T S w z N X 0 m c X V v d D s s J n F 1 b 3 Q 7 U 2 V j d G l v b j E v b W F 0 c m l j Z S A o M i k v T W 9 k a W Z p Y 2 F 0 b y B 0 a X B v M S 5 7 U F J P V E 9 D T 0 x T I E F O R C B B U k N I S V R F Q 1 R V U k V T I E Z P U i B T U E F D R S B O R V R X T 1 J L U y B N L D M 2 f S Z x d W 9 0 O y w m c X V v d D t T Z W N 0 a W 9 u M S 9 t Y X R y a W N l I C g y K S 9 N b 2 R p Z m l j Y X R v I H R p c G 8 x L n t B V F R J V k l U w 4 A g U F J P R 0 V U V F V B T E U g R E k g R k 9 O R E F N R U 5 U S S B E S S B D T 0 1 Q V V R F U i B H U k F Q S E l D U y B N L D M 3 f S Z x d W 9 0 O y w m c X V v d D t T Z W N 0 a W 9 u M S 9 t Y X R y a W N l I C g y K S 9 N b 2 R p Z m l j Y X R v I H R p c G 8 x L n t M Q U J P U k F U T 1 J Z I E 9 G I E J J T 0 l O R k 9 S T U F U S U N T I C A x L D M 4 f S Z x d W 9 0 O y w m c X V v d D t T Z W N 0 a W 9 u M S 9 t Y X R y a W N l I C g y K S 9 N b 2 R p Z m l j Y X R v I H R p c G 8 x L n t B V F R J V k l U w 4 A g U F J P R 0 V U V F V B T E U g R E k g S U 5 H R U d O R V J J Q S B E R U k g U 0 l T V E V N S S B T T 0 Z U V 0 F S R S B N L D M 5 f S Z x d W 9 0 O y w m c X V v d D t T Z W N 0 a W 9 u M S 9 t Y X R y a W N l I C g y K S 9 N b 2 R p Z m l j Y X R v I H R p c G 8 x L n t B V F R J V k l U w 4 A g U F J P R 0 V U V F V B T E U g R E k g T U V U T 0 R P T E 9 H S U U g R E k g U F J P R 0 V U V E F a S U 9 O R S B I Q V J E V 0 F S R S 1 T T 0 Z U V 0 F S R S B N L D Q w f S Z x d W 9 0 O y w m c X V v d D t T Z W N 0 a W 9 u M S 9 t Y X R y a W N l I C g y K S 9 N b 2 R p Z m l j Y X R v I H R p c G 8 x L n t B V F R J V k l U w 4 A g U F J P R 0 V U V F V B T E U g R E k g U k V U S S B E S S B D Q U x D T 0 x B V E 9 S S S B N L D Q x f S Z x d W 9 0 O y w m c X V v d D t T Z W N 0 a W 9 u M S 9 t Y X R y a W N l I C g y K S 9 N b 2 R p Z m l j Y X R v I H R p c G 8 x L n t T S V N U R U 1 J I E l O R k 9 S T U F U S V Z J I E 0 s N D J 9 J n F 1 b 3 Q 7 L C Z x d W 9 0 O 1 N l Y 3 R p b 2 4 x L 2 1 h d H J p Y 2 U g K D I p L 0 1 v Z G l m a W N h d G 8 g d G l w b z E u e 0 F U V E l W S V T D g C B Q U k 9 H R V R U V U F M R S B E S S B N Q V R F T U F U S U N B I E R J U 0 N S R V R B I E 0 s N D N 9 J n F 1 b 3 Q 7 L C Z x d W 9 0 O 1 N l Y 3 R p b 2 4 x L 2 1 h d H J p Y 2 U g K D I p L 0 1 v Z G l m a W N h d G 8 g d G l w b z E u e 0 F U V E l W S V T D g C B Q U k 9 H R V R U V U F M R S B E S S B H R V N U S U 9 O R S B E R U x M X H U w M D I 3 S U 5 O T 1 Z B W k l P T k U g R S B E R U k g U F J P R 0 V U V E k g T S w 0 N H 0 m c X V v d D s s J n F 1 b 3 Q 7 U 2 V j d G l v b j E v b W F 0 c m l j Z S A o M i k v T W 9 k a W Z p Y 2 F 0 b y B 0 a X B v M S 5 7 T U F U R U 1 B V E l D Q S B E S V N D U k V U Q S B N L D Q 1 f S Z x d W 9 0 O y w m c X V v d D t T Z W N 0 a W 9 u M S 9 t Y X R y a W N l I C g y K S 9 N b 2 R p Z m l j Y X R v I H R p c G 8 x L n t B V F R J V k l U w 4 A g U F J P R 0 V U V F V B T E U g R E k g Q 0 9 N U F V U R V I g V k l T S U 9 O I E F O R C B J T U F H R S B Q U k 9 D R V N T S U 5 H I E 0 s N D Z 9 J n F 1 b 3 Q 7 L C Z x d W 9 0 O 1 N l Y 3 R p b 2 4 x L 2 1 h d H J p Y 2 U g K D I p L 0 1 v Z G l m a W N h d G 8 g d G l w b z E u e 0 1 F V E 9 E S S B Q R V I g T E E g R 0 V T V E l P T k U g R E V J I F B S T 0 d F V F R J I E N P T V B M R V N T S S B N L D Q 3 f S Z x d W 9 0 O y w m c X V v d D t T Z W N 0 a W 9 u M S 9 t Y X R y a W N l I C g y K S 9 N b 2 R p Z m l j Y X R v I H R p c G 8 x L n t T S V N U R U 1 J I E R J I E N P T l R S T 0 x M T y B E S V N U U k l C V U l U T y B N L D Q 4 f S Z x d W 9 0 O y w m c X V v d D t T Z W N 0 a W 9 u M S 9 t Y X R y a W N l I C g y K S 9 N b 2 R p Z m l j Y X R v I H R p c G 8 x L n t D T 0 5 U U k 9 M T E k g Q V V U T 0 1 B V E l D S S B N L D Q 5 f S Z x d W 9 0 O y w m c X V v d D t T Z W N 0 a W 9 u M S 9 t Y X R y a W N l I C g y K S 9 N b 2 R p Z m l j Y X R v I H R p c G 8 x L n t U R U N O T 0 x P R 0 l F I F B F U i B M Q S B T S U N V U k V a W k E g T S w 1 M H 0 m c X V v d D s s J n F 1 b 3 Q 7 U 2 V j d G l v b j E v b W F 0 c m l j Z S A o M i k v T W 9 k a W Z p Y 2 F 0 b y B 0 a X B v M S 5 7 Q V R U S V Z J V M O A I F B S T 0 d F V F R V Q U x F I E R J I F N J U 1 R F T U k g S U 4 g V E V N U E 8 g U k V B T E U g T S w 1 M X 0 m c X V v d D s s J n F 1 b 3 Q 7 U 2 V j d G l v b j E v b W F 0 c m l j Z S A o M i k v T W 9 k a W Z p Y 2 F 0 b y B 0 a X B v M S 5 7 Q V R U S V Z J V M O A I F B S T 0 d F V F R V Q U x F I E R J I F R F Q 0 5 P T E 9 H S U U g R E V M T E U g Q k F T S S B E S S B E Q V R J I E 0 s N T J 9 J n F 1 b 3 Q 7 L C Z x d W 9 0 O 1 N l Y 3 R p b 2 4 x L 2 1 h d H J p Y 2 U g K D I p L 0 1 v Z G l m a W N h d G 8 g d G l w b z E u e 1 N J U 1 R F T U k g R S B B U F B M S U N B W k l P T k k g T V V M V E l N R U R J Q U x J L D U z f S Z x d W 9 0 O y w m c X V v d D t T Z W N 0 a W 9 u M S 9 t Y X R y a W N l I C g y K S 9 N b 2 R p Z m l j Y X R v I H R p c G 8 x L n t N V U x U S U 1 F R E l B I F N F U l Z J Q 0 V T I E F O R C B B U F B M S U N B V E l P T l M g T S w 1 N H 0 m c X V v d D s s J n F 1 b 3 Q 7 U 2 V j d G l v b j E v b W F 0 c m l j Z S A o M i k v T W 9 k a W Z p Y 2 F 0 b y B 0 a X B v M S 5 7 V E V P U k l B I E R F T E x c d T A w M j d J T k Z P U k 1 B W k l P T k U g T S w 1 N X 0 m c X V v d D s s J n F 1 b 3 Q 7 U 2 V j d G l v b j E v b W F 0 c m l j Z S A o M i k v T W 9 k a W Z p Y 2 F 0 b y B 0 a X B v M S 5 7 R E l B R 0 5 P U 1 R J Q 0 E g R S B D T 0 5 U U k 9 M T E 8 g T S w 1 N n 0 m c X V v d D s s J n F 1 b 3 Q 7 U 2 V j d G l v b j E v b W F 0 c m l j Z S A o M i k v T W 9 k a W Z p Y 2 F 0 b y B 0 a X B v M S 5 7 Q V R U S V Z J V M O A I F B S T 0 d F V F R V Q U x F I E R J I F N J U 1 R F T U k g S U 5 G T 1 J N Q V R J V k k g T S w 1 N 3 0 m c X V v d D s s J n F 1 b 3 Q 7 U 2 V j d G l v b j E v b W F 0 c m l j Z S A o M i k v T W 9 k a W Z p Y 2 F 0 b y B 0 a X B v M S 5 7 U 0 l T V E V N S S B J T k Z P U k 1 B V E l W S S B F I E J V U 0 l O R V N T I E l O V E V M T E l H R U 5 D R S A o Q y 5 J L i k s N T h 9 J n F 1 b 3 Q 7 L C Z x d W 9 0 O 1 N l Y 3 R p b 2 4 x L 2 1 h d H J p Y 2 U g K D I p L 0 1 v Z G l m a W N h d G 8 g d G l w b z E u e 0 J V U 0 l O R V N T I E l O V E V M T E l H R U 5 D R S B N L D U 5 f S Z x d W 9 0 O y w m c X V v d D t T Z W N 0 a W 9 u M S 9 t Y X R y a W N l I C g y K S 9 N b 2 R p Z m l j Y X R v I H R p c G 8 x L n t P V F R J T U l a W k F a S U 9 O R S B T V S B S R V R J I E 0 s N j B 9 J n F 1 b 3 Q 7 L C Z x d W 9 0 O 1 N l Y 3 R p b 2 4 x L 2 1 h d H J p Y 2 U g K D I p L 0 1 v Z G l m a W N h d G 8 g d G l w b z E u e 0 x B Q k 9 S Q V R P U k l P I E R J I F J J T E l F V k 8 g R S B Q T 1 N J W k l P T k F N R U 5 U T y B T Q V R F T E x J V E F S R S B N L D Y x f S Z x d W 9 0 O y w m c X V v d D t T Z W N 0 a W 9 u M S 9 t Y X R y a W N l I C g y K S 9 N b 2 R p Z m l j Y X R v I H R p c G 8 x L n t M Q U J P U k F U T 1 J J T y B E S S B D Q U x D T 0 x P I F B B U k F M T E V M T y B Q R V I g Q V B Q T E l D Q V p J T 0 5 J I E V O R V J H R V R J Q 0 h F I E U g T U V D Q 0 F O S U N I R S B B V k F O W k F U R S B N L U I s N j J 9 J n F 1 b 3 Q 7 L C Z x d W 9 0 O 1 N l Y 3 R p b 2 4 x L 2 1 h d H J p Y 2 U g K D I p L 0 1 v Z G l m a W N h d G 8 g d G l w b z E u e 0 R J U k l U V E 8 g R E V M T F x 1 M D A y N 0 l O R k 9 S T U F U S U N B I F Q s N j N 9 J n F 1 b 3 Q 7 L C Z x d W 9 0 O 1 N l Y 3 R p b 2 4 x L 2 1 h d H J p Y 2 U g K D I p L 0 1 v Z G l m a W N h d G 8 g d G l w b z E u e 0 F U V E l W S V T D g C B Q U k 9 H R V R U V U F M R S B E S S B E S U F H T k 9 T V E l D Q S B F I E N P T l R S T 0 x M T y B N L D Y 0 f S Z x d W 9 0 O y w m c X V v d D t T Z W N 0 a W 9 u M S 9 t Y X R y a W N l I C g y K S 9 N b 2 R p Z m l j Y X R v I H R p c G 8 x L n t S R V R J I E R J I F R F T E V D T 0 1 V T k l D Q V p J T 0 5 J I E 0 s N j V 9 J n F 1 b 3 Q 7 L C Z x d W 9 0 O 1 N l Y 3 R p b 2 4 x L 2 1 h d H J p Y 2 U g K D I p L 0 1 v Z G l m a W N h d G 8 g d G l w b z E u e 0 N P T V B V V E V S I E 5 F V F d P U k t T I E 0 s N j Z 9 J n F 1 b 3 Q 7 L C Z x d W 9 0 O 1 N l Y 3 R p b 2 4 x L 2 1 h d H J p Y 2 U g K D I p L 0 1 v Z G l m a W N h d G 8 g d G l w b z E u e 0 1 B V E V N Q V R J Q 0 E g Q 0 9 N U F V U Q V p J T 0 5 B T E U s N j d 9 J n F 1 b 3 Q 7 L C Z x d W 9 0 O 1 N l Y 3 R p b 2 4 x L 2 1 h d H J p Y 2 U g K D I p L 0 1 v Z G l m a W N h d G 8 g d G l w b z E u e 1 N J U 1 R F T U k g T U l E R E x F V 0 F S R S w 2 O H 0 m c X V v d D s s J n F 1 b 3 Q 7 U 2 V j d G l v b j E v b W F 0 c m l j Z S A o M i k v T W 9 k a W Z p Y 2 F 0 b y B 0 a X B v M S 5 7 R 1 J B R k l D Q S w 2 O X 0 m c X V v d D s s J n F 1 b 3 Q 7 U 2 V j d G l v b j E v b W F 0 c m l j Z S A o M i k v T W 9 k a W Z p Y 2 F 0 b y B 0 a X B v M S 5 7 Q U 5 B T E l T S S B T V E F U S U N B I E R J I F B S T 0 d S Q U 1 N S S w 3 M H 0 m c X V v d D s s J n F 1 b 3 Q 7 U 2 V j d G l v b j E v b W F 0 c m l j Z S A o M i k v T W 9 k a W Z p Y 2 F 0 b y B 0 a X B v M S 5 7 Q U x H T 1 J J V E 1 J I E F W Q U 5 a Q V R J L D c x f S Z x d W 9 0 O y w m c X V v d D t T Z W N 0 a W 9 u M S 9 t Y X R y a W N l I C g y K S 9 N b 2 R p Z m l j Y X R v I H R p c G 8 x L n t G T 0 5 E Q U 1 F T l R J I E x P R 0 l D S S B E R U x M X H U w M D I 3 S U 5 G T 1 J N Q V R J Q 0 E s N z J 9 J n F 1 b 3 Q 7 L C Z x d W 9 0 O 1 N l Y 3 R p b 2 4 x L 2 1 h d H J p Y 2 U g K D I p L 0 1 v Z G l m a W N h d G 8 g d G l w b z E u e 0 1 P R E V M T E k g R S A g U 0 l T V E V N S S B D T 0 5 D T 1 J S R U 5 U S S w 3 M 3 0 m c X V v d D s s J n F 1 b 3 Q 7 U 2 V j d G l v b j E v b W F 0 c m l j Z S A o M i k v T W 9 k a W Z p Y 2 F 0 b y B 0 a X B v M S 5 7 U 0 l T V E V N S S B E S S B F T E F C T 1 J B W k l P T k U g R E V M T F x 1 M D A y N 0 l O R k 9 S T U F a S U 9 O R S B N L D c 0 f S Z x d W 9 0 O y w m c X V v d D t T Z W N 0 a W 9 u M S 9 t Y X R y a W N l I C g y K S 9 N b 2 R p Z m l j Y X R v I H R p c G 8 x L n t Q U k 9 H U k F N T U F a S U 9 O R S B D T 0 5 D T 1 J S R U 5 U R S B F I E R J U 1 R S S U J V S V R B I E 0 s N z V 9 J n F 1 b 3 Q 7 L C Z x d W 9 0 O 1 N l Y 3 R p b 2 4 x L 2 1 h d H J p Y 2 U g K D I p L 0 1 v Z G l m a W N h d G 8 g d G l w b z E u e 0 l O V E V M T E l H R U 5 a Q S B B U l R J R k l D S U F M R S B N L D c 2 f S Z x d W 9 0 O y w m c X V v d D t T Z W N 0 a W 9 u M S 9 t Y X R y a W N l I C g y K S 9 N b 2 R p Z m l j Y X R v I H R p c G 8 x L n t B V F R J V k l U w 4 A g U F J P R 0 V U V F V B T E U g R E k g Q V B Q T E l D Q V p J T 0 5 J I E R J I E l O V E V M T E l H R U 5 a Q S B B U l R J R k l D S U F M R S B N L D c 3 f S Z x d W 9 0 O y w m c X V v d D t T Z W N 0 a W 9 u M S 9 t Y X R y a W N l I C g y K S 9 N b 2 R p Z m l j Y X R v I H R p c G 8 x L n t T S V N U R U 1 J I E 5 F V V J B T E k g T S w 3 O H 0 m c X V v d D s s J n F 1 b 3 Q 7 U 2 V j d G l v b j E v b W F 0 c m l j Z S A o M i k v T W 9 k a W Z p Y 2 F 0 b y B 0 a X B v M S 5 7 T U l D U k 9 F T E V U V F J P T k l D Q S B N L D c 5 f S Z x d W 9 0 O y w m c X V v d D t T Z W N 0 a W 9 u M S 9 t Y X R y a W N l I C g y K S 9 N b 2 R p Z m l j Y X R v I H R p c G 8 x L n t F T E V U V F J P T k l D Q S B E R U k g U 0 l T V E V N S S B E S U d J V E F M S S B N L D g w f S Z x d W 9 0 O y w m c X V v d D t T Z W N 0 a W 9 u M S 9 t Y X R y a W N l I C g y K S 9 N b 2 R p Z m l j Y X R v I H R p c G 8 x L n t F T E F C T 1 J B W k l P T k U g R U x F V F R S T 0 5 J Q 0 E g R E V J I F N F R 0 5 B T E k g R E l H S V R B T E k g T S w 4 M X 0 m c X V v d D s s J n F 1 b 3 Q 7 U 2 V j d G l v b j E v b W F 0 c m l j Z S A o M i k v T W 9 k a W Z p Y 2 F 0 b y B 0 a X B v M S 5 7 U F J P R 0 V U V E 8 g R E k g Q 0 l S Q 1 V J V E k g Q U 5 B T E 9 H S U N J I E 0 g L S B B L D g y f S Z x d W 9 0 O y w m c X V v d D t T Z W N 0 a W 9 u M S 9 t Y X R y a W N l I C g y K S 9 N b 2 R p Z m l j Y X R v I H R p c G 8 x L n t N R V R P R E k g T l V N R V J J Q 0 k g U E V S I E x c d T A w M j d J T k d F R 0 5 F U k l B I E 0 s O D N 9 J n F 1 b 3 Q 7 L C Z x d W 9 0 O 1 N l Y 3 R p b 2 4 x L 2 1 h d H J p Y 2 U g K D I p L 0 1 v Z G l m a W N h d G 8 g d G l w b z E u e 0 F O Q U x J U 0 k g T U F U R U 1 B V E l D Q S B N L D g 0 f S Z x d W 9 0 O y w m c X V v d D t T Z W N 0 a W 9 u M S 9 t Y X R y a W N l I C g y K S 9 N b 2 R p Z m l j Y X R v I H R p c G 8 x L n t M Q U J P U k F U T 1 J J T y B E S S B F T E V U V F J P T k l D Q S B E R U k g U 0 l T V E V N S S B E S U d J V E F M S S B N L D g 1 f S Z x d W 9 0 O y w m c X V v d D t T Z W N 0 a W 9 u M S 9 t Y X R y a W N l I C g y K S 9 N b 2 R p Z m l j Y X R v I H R p c G 8 x L n t D Q U 1 Q S S B F T E V U V F J P T U F H T k V U S U N J I E U g U 0 l T V E V N S S B E X H U w M D I 3 Q U 5 U R U 5 O Q S B N L D g 2 f S Z x d W 9 0 O y w m c X V v d D t T Z W N 0 a W 9 u M S 9 t Y X R y a W N l I C g y K S 9 N b 2 R p Z m l j Y X R v I H R p c G 8 x L n t F T E F C T 1 J B W k l P T k U g R E V M I E x J T k d V Q U d H S U 8 g T k F U V V J B T E U s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y a W N l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W N l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j Z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W N l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j h U M T c 6 M z g 6 M D M u M T M w N j M w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F c n J v c k N v d W 5 0 I i B W Y W x 1 Z T 0 i b D A i I C 8 + P E V u d H J 5 I F R 5 c G U 9 I k Z p b G x D b 3 V u d C I g V m F s d W U 9 I m w z M j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d G k v T W 9 k a W Z p Y 2 F 0 b y B 0 a X B v L n t D b 2 x 1 b W 4 x L D B 9 J n F 1 b 3 Q 7 L C Z x d W 9 0 O 1 N l Y 3 R p b 2 4 x L 3 Z v d G k v T W 9 k a W Z p Y 2 F 0 b y B 0 a X B v L n t D b 2 x 1 b W 4 y L D F 9 J n F 1 b 3 Q 7 L C Z x d W 9 0 O 1 N l Y 3 R p b 2 4 x L 3 Z v d G k v T W 9 k a W Z p Y 2 F 0 b y B 0 a X B v L n t D b 2 x 1 b W 4 z L D J 9 J n F 1 b 3 Q 7 L C Z x d W 9 0 O 1 N l Y 3 R p b 2 4 x L 3 Z v d G k v T W 9 k a W Z p Y 2 F 0 b y B 0 a X B v L n t D b 2 x 1 b W 4 0 L D N 9 J n F 1 b 3 Q 7 L C Z x d W 9 0 O 1 N l Y 3 R p b 2 4 x L 3 Z v d G k v T W 9 k a W Z p Y 2 F 0 b y B 0 a X B v L n t D b 2 x 1 b W 4 1 L D R 9 J n F 1 b 3 Q 7 L C Z x d W 9 0 O 1 N l Y 3 R p b 2 4 x L 3 Z v d G k v T W 9 k a W Z p Y 2 F 0 b y B 0 a X B v L n t D b 2 x 1 b W 4 2 L D V 9 J n F 1 b 3 Q 7 L C Z x d W 9 0 O 1 N l Y 3 R p b 2 4 x L 3 Z v d G k v T W 9 k a W Z p Y 2 F 0 b y B 0 a X B v L n t D b 2 x 1 b W 4 3 L D Z 9 J n F 1 b 3 Q 7 L C Z x d W 9 0 O 1 N l Y 3 R p b 2 4 x L 3 Z v d G k v T W 9 k a W Z p Y 2 F 0 b y B 0 a X B v L n t D b 2 x 1 b W 4 4 L D d 9 J n F 1 b 3 Q 7 L C Z x d W 9 0 O 1 N l Y 3 R p b 2 4 x L 3 Z v d G k v T W 9 k a W Z p Y 2 F 0 b y B 0 a X B v L n t D b 2 x 1 b W 4 5 L D h 9 J n F 1 b 3 Q 7 L C Z x d W 9 0 O 1 N l Y 3 R p b 2 4 x L 3 Z v d G k v T W 9 k a W Z p Y 2 F 0 b y B 0 a X B v L n t D b 2 x 1 b W 4 x M C w 5 f S Z x d W 9 0 O y w m c X V v d D t T Z W N 0 a W 9 u M S 9 2 b 3 R p L 0 1 v Z G l m a W N h d G 8 g d G l w b y 5 7 Q 2 9 s d W 1 u M T E s M T B 9 J n F 1 b 3 Q 7 L C Z x d W 9 0 O 1 N l Y 3 R p b 2 4 x L 3 Z v d G k v T W 9 k a W Z p Y 2 F 0 b y B 0 a X B v L n t D b 2 x 1 b W 4 x M i w x M X 0 m c X V v d D s s J n F 1 b 3 Q 7 U 2 V j d G l v b j E v d m 9 0 a S 9 N b 2 R p Z m l j Y X R v I H R p c G 8 u e 0 N v b H V t b j E z L D E y f S Z x d W 9 0 O y w m c X V v d D t T Z W N 0 a W 9 u M S 9 2 b 3 R p L 0 1 v Z G l m a W N h d G 8 g d G l w b y 5 7 Q 2 9 s d W 1 u M T Q s M T N 9 J n F 1 b 3 Q 7 L C Z x d W 9 0 O 1 N l Y 3 R p b 2 4 x L 3 Z v d G k v T W 9 k a W Z p Y 2 F 0 b y B 0 a X B v L n t D b 2 x 1 b W 4 x N S w x N H 0 m c X V v d D s s J n F 1 b 3 Q 7 U 2 V j d G l v b j E v d m 9 0 a S 9 N b 2 R p Z m l j Y X R v I H R p c G 8 u e 0 N v b H V t b j E 2 L D E 1 f S Z x d W 9 0 O y w m c X V v d D t T Z W N 0 a W 9 u M S 9 2 b 3 R p L 0 1 v Z G l m a W N h d G 8 g d G l w b y 5 7 Q 2 9 s d W 1 u M T c s M T Z 9 J n F 1 b 3 Q 7 L C Z x d W 9 0 O 1 N l Y 3 R p b 2 4 x L 3 Z v d G k v T W 9 k a W Z p Y 2 F 0 b y B 0 a X B v L n t D b 2 x 1 b W 4 x O C w x N 3 0 m c X V v d D s s J n F 1 b 3 Q 7 U 2 V j d G l v b j E v d m 9 0 a S 9 N b 2 R p Z m l j Y X R v I H R p c G 8 u e 0 N v b H V t b j E 5 L D E 4 f S Z x d W 9 0 O y w m c X V v d D t T Z W N 0 a W 9 u M S 9 2 b 3 R p L 0 1 v Z G l m a W N h d G 8 g d G l w b y 5 7 Q 2 9 s d W 1 u M j A s M T l 9 J n F 1 b 3 Q 7 L C Z x d W 9 0 O 1 N l Y 3 R p b 2 4 x L 3 Z v d G k v T W 9 k a W Z p Y 2 F 0 b y B 0 a X B v L n t D b 2 x 1 b W 4 y M S w y M H 0 m c X V v d D s s J n F 1 b 3 Q 7 U 2 V j d G l v b j E v d m 9 0 a S 9 N b 2 R p Z m l j Y X R v I H R p c G 8 u e 0 N v b H V t b j I y L D I x f S Z x d W 9 0 O y w m c X V v d D t T Z W N 0 a W 9 u M S 9 2 b 3 R p L 0 1 v Z G l m a W N h d G 8 g d G l w b y 5 7 Q 2 9 s d W 1 u M j M s M j J 9 J n F 1 b 3 Q 7 L C Z x d W 9 0 O 1 N l Y 3 R p b 2 4 x L 3 Z v d G k v T W 9 k a W Z p Y 2 F 0 b y B 0 a X B v L n t D b 2 x 1 b W 4 y N C w y M 3 0 m c X V v d D s s J n F 1 b 3 Q 7 U 2 V j d G l v b j E v d m 9 0 a S 9 N b 2 R p Z m l j Y X R v I H R p c G 8 u e 0 N v b H V t b j I 1 L D I 0 f S Z x d W 9 0 O y w m c X V v d D t T Z W N 0 a W 9 u M S 9 2 b 3 R p L 0 1 v Z G l m a W N h d G 8 g d G l w b y 5 7 Q 2 9 s d W 1 u M j Y s M j V 9 J n F 1 b 3 Q 7 L C Z x d W 9 0 O 1 N l Y 3 R p b 2 4 x L 3 Z v d G k v T W 9 k a W Z p Y 2 F 0 b y B 0 a X B v L n t D b 2 x 1 b W 4 y N y w y N n 0 m c X V v d D s s J n F 1 b 3 Q 7 U 2 V j d G l v b j E v d m 9 0 a S 9 N b 2 R p Z m l j Y X R v I H R p c G 8 u e 0 N v b H V t b j I 4 L D I 3 f S Z x d W 9 0 O y w m c X V v d D t T Z W N 0 a W 9 u M S 9 2 b 3 R p L 0 1 v Z G l m a W N h d G 8 g d G l w b y 5 7 Q 2 9 s d W 1 u M j k s M j h 9 J n F 1 b 3 Q 7 L C Z x d W 9 0 O 1 N l Y 3 R p b 2 4 x L 3 Z v d G k v T W 9 k a W Z p Y 2 F 0 b y B 0 a X B v L n t D b 2 x 1 b W 4 z M C w y O X 0 m c X V v d D s s J n F 1 b 3 Q 7 U 2 V j d G l v b j E v d m 9 0 a S 9 N b 2 R p Z m l j Y X R v I H R p c G 8 u e 0 N v b H V t b j M x L D M w f S Z x d W 9 0 O y w m c X V v d D t T Z W N 0 a W 9 u M S 9 2 b 3 R p L 0 1 v Z G l m a W N h d G 8 g d G l w b y 5 7 Q 2 9 s d W 1 u M z I s M z F 9 J n F 1 b 3 Q 7 L C Z x d W 9 0 O 1 N l Y 3 R p b 2 4 x L 3 Z v d G k v T W 9 k a W Z p Y 2 F 0 b y B 0 a X B v L n t D b 2 x 1 b W 4 z M y w z M n 0 m c X V v d D s s J n F 1 b 3 Q 7 U 2 V j d G l v b j E v d m 9 0 a S 9 N b 2 R p Z m l j Y X R v I H R p c G 8 u e 0 N v b H V t b j M 0 L D M z f S Z x d W 9 0 O y w m c X V v d D t T Z W N 0 a W 9 u M S 9 2 b 3 R p L 0 1 v Z G l m a W N h d G 8 g d G l w b y 5 7 Q 2 9 s d W 1 u M z U s M z R 9 J n F 1 b 3 Q 7 L C Z x d W 9 0 O 1 N l Y 3 R p b 2 4 x L 3 Z v d G k v T W 9 k a W Z p Y 2 F 0 b y B 0 a X B v L n t D b 2 x 1 b W 4 z N i w z N X 0 m c X V v d D s s J n F 1 b 3 Q 7 U 2 V j d G l v b j E v d m 9 0 a S 9 N b 2 R p Z m l j Y X R v I H R p c G 8 u e 0 N v b H V t b j M 3 L D M 2 f S Z x d W 9 0 O y w m c X V v d D t T Z W N 0 a W 9 u M S 9 2 b 3 R p L 0 1 v Z G l m a W N h d G 8 g d G l w b y 5 7 Q 2 9 s d W 1 u M z g s M z d 9 J n F 1 b 3 Q 7 L C Z x d W 9 0 O 1 N l Y 3 R p b 2 4 x L 3 Z v d G k v T W 9 k a W Z p Y 2 F 0 b y B 0 a X B v L n t D b 2 x 1 b W 4 z O S w z O H 0 m c X V v d D s s J n F 1 b 3 Q 7 U 2 V j d G l v b j E v d m 9 0 a S 9 N b 2 R p Z m l j Y X R v I H R p c G 8 u e 0 N v b H V t b j Q w L D M 5 f S Z x d W 9 0 O y w m c X V v d D t T Z W N 0 a W 9 u M S 9 2 b 3 R p L 0 1 v Z G l m a W N h d G 8 g d G l w b y 5 7 Q 2 9 s d W 1 u N D E s N D B 9 J n F 1 b 3 Q 7 L C Z x d W 9 0 O 1 N l Y 3 R p b 2 4 x L 3 Z v d G k v T W 9 k a W Z p Y 2 F 0 b y B 0 a X B v L n t D b 2 x 1 b W 4 0 M i w 0 M X 0 m c X V v d D s s J n F 1 b 3 Q 7 U 2 V j d G l v b j E v d m 9 0 a S 9 N b 2 R p Z m l j Y X R v I H R p c G 8 u e 0 N v b H V t b j Q z L D Q y f S Z x d W 9 0 O y w m c X V v d D t T Z W N 0 a W 9 u M S 9 2 b 3 R p L 0 1 v Z G l m a W N h d G 8 g d G l w b y 5 7 Q 2 9 s d W 1 u N D Q s N D N 9 J n F 1 b 3 Q 7 L C Z x d W 9 0 O 1 N l Y 3 R p b 2 4 x L 3 Z v d G k v T W 9 k a W Z p Y 2 F 0 b y B 0 a X B v L n t D b 2 x 1 b W 4 0 N S w 0 N H 0 m c X V v d D s s J n F 1 b 3 Q 7 U 2 V j d G l v b j E v d m 9 0 a S 9 N b 2 R p Z m l j Y X R v I H R p c G 8 u e 0 N v b H V t b j Q 2 L D Q 1 f S Z x d W 9 0 O y w m c X V v d D t T Z W N 0 a W 9 u M S 9 2 b 3 R p L 0 1 v Z G l m a W N h d G 8 g d G l w b y 5 7 Q 2 9 s d W 1 u N D c s N D Z 9 J n F 1 b 3 Q 7 L C Z x d W 9 0 O 1 N l Y 3 R p b 2 4 x L 3 Z v d G k v T W 9 k a W Z p Y 2 F 0 b y B 0 a X B v L n t D b 2 x 1 b W 4 0 O C w 0 N 3 0 m c X V v d D s s J n F 1 b 3 Q 7 U 2 V j d G l v b j E v d m 9 0 a S 9 N b 2 R p Z m l j Y X R v I H R p c G 8 u e 0 N v b H V t b j Q 5 L D Q 4 f S Z x d W 9 0 O y w m c X V v d D t T Z W N 0 a W 9 u M S 9 2 b 3 R p L 0 1 v Z G l m a W N h d G 8 g d G l w b y 5 7 Q 2 9 s d W 1 u N T A s N D l 9 J n F 1 b 3 Q 7 L C Z x d W 9 0 O 1 N l Y 3 R p b 2 4 x L 3 Z v d G k v T W 9 k a W Z p Y 2 F 0 b y B 0 a X B v L n t D b 2 x 1 b W 4 1 M S w 1 M H 0 m c X V v d D s s J n F 1 b 3 Q 7 U 2 V j d G l v b j E v d m 9 0 a S 9 N b 2 R p Z m l j Y X R v I H R p c G 8 u e 0 N v b H V t b j U y L D U x f S Z x d W 9 0 O y w m c X V v d D t T Z W N 0 a W 9 u M S 9 2 b 3 R p L 0 1 v Z G l m a W N h d G 8 g d G l w b y 5 7 Q 2 9 s d W 1 u N T M s N T J 9 J n F 1 b 3 Q 7 L C Z x d W 9 0 O 1 N l Y 3 R p b 2 4 x L 3 Z v d G k v T W 9 k a W Z p Y 2 F 0 b y B 0 a X B v L n t D b 2 x 1 b W 4 1 N C w 1 M 3 0 m c X V v d D s s J n F 1 b 3 Q 7 U 2 V j d G l v b j E v d m 9 0 a S 9 N b 2 R p Z m l j Y X R v I H R p c G 8 u e 0 N v b H V t b j U 1 L D U 0 f S Z x d W 9 0 O y w m c X V v d D t T Z W N 0 a W 9 u M S 9 2 b 3 R p L 0 1 v Z G l m a W N h d G 8 g d G l w b y 5 7 Q 2 9 s d W 1 u N T Y s N T V 9 J n F 1 b 3 Q 7 L C Z x d W 9 0 O 1 N l Y 3 R p b 2 4 x L 3 Z v d G k v T W 9 k a W Z p Y 2 F 0 b y B 0 a X B v L n t D b 2 x 1 b W 4 1 N y w 1 N n 0 m c X V v d D s s J n F 1 b 3 Q 7 U 2 V j d G l v b j E v d m 9 0 a S 9 N b 2 R p Z m l j Y X R v I H R p c G 8 u e 0 N v b H V t b j U 4 L D U 3 f S Z x d W 9 0 O y w m c X V v d D t T Z W N 0 a W 9 u M S 9 2 b 3 R p L 0 1 v Z G l m a W N h d G 8 g d G l w b y 5 7 Q 2 9 s d W 1 u N T k s N T h 9 J n F 1 b 3 Q 7 L C Z x d W 9 0 O 1 N l Y 3 R p b 2 4 x L 3 Z v d G k v T W 9 k a W Z p Y 2 F 0 b y B 0 a X B v L n t D b 2 x 1 b W 4 2 M C w 1 O X 0 m c X V v d D s s J n F 1 b 3 Q 7 U 2 V j d G l v b j E v d m 9 0 a S 9 N b 2 R p Z m l j Y X R v I H R p c G 8 u e 0 N v b H V t b j Y x L D Y w f S Z x d W 9 0 O y w m c X V v d D t T Z W N 0 a W 9 u M S 9 2 b 3 R p L 0 1 v Z G l m a W N h d G 8 g d G l w b y 5 7 Q 2 9 s d W 1 u N j I s N j F 9 J n F 1 b 3 Q 7 L C Z x d W 9 0 O 1 N l Y 3 R p b 2 4 x L 3 Z v d G k v T W 9 k a W Z p Y 2 F 0 b y B 0 a X B v L n t D b 2 x 1 b W 4 2 M y w 2 M n 0 m c X V v d D s s J n F 1 b 3 Q 7 U 2 V j d G l v b j E v d m 9 0 a S 9 N b 2 R p Z m l j Y X R v I H R p c G 8 u e 0 N v b H V t b j Y 0 L D Y z f S Z x d W 9 0 O y w m c X V v d D t T Z W N 0 a W 9 u M S 9 2 b 3 R p L 0 1 v Z G l m a W N h d G 8 g d G l w b y 5 7 Q 2 9 s d W 1 u N j U s N j R 9 J n F 1 b 3 Q 7 L C Z x d W 9 0 O 1 N l Y 3 R p b 2 4 x L 3 Z v d G k v T W 9 k a W Z p Y 2 F 0 b y B 0 a X B v L n t D b 2 x 1 b W 4 2 N i w 2 N X 0 m c X V v d D s s J n F 1 b 3 Q 7 U 2 V j d G l v b j E v d m 9 0 a S 9 N b 2 R p Z m l j Y X R v I H R p c G 8 u e 0 N v b H V t b j Y 3 L D Y 2 f S Z x d W 9 0 O y w m c X V v d D t T Z W N 0 a W 9 u M S 9 2 b 3 R p L 0 1 v Z G l m a W N h d G 8 g d G l w b y 5 7 Q 2 9 s d W 1 u N j g s N j d 9 J n F 1 b 3 Q 7 L C Z x d W 9 0 O 1 N l Y 3 R p b 2 4 x L 3 Z v d G k v T W 9 k a W Z p Y 2 F 0 b y B 0 a X B v L n t D b 2 x 1 b W 4 2 O S w 2 O H 0 m c X V v d D s s J n F 1 b 3 Q 7 U 2 V j d G l v b j E v d m 9 0 a S 9 N b 2 R p Z m l j Y X R v I H R p c G 8 u e 0 N v b H V t b j c w L D Y 5 f S Z x d W 9 0 O y w m c X V v d D t T Z W N 0 a W 9 u M S 9 2 b 3 R p L 0 1 v Z G l m a W N h d G 8 g d G l w b y 5 7 Q 2 9 s d W 1 u N z E s N z B 9 J n F 1 b 3 Q 7 L C Z x d W 9 0 O 1 N l Y 3 R p b 2 4 x L 3 Z v d G k v T W 9 k a W Z p Y 2 F 0 b y B 0 a X B v L n t D b 2 x 1 b W 4 3 M i w 3 M X 0 m c X V v d D s s J n F 1 b 3 Q 7 U 2 V j d G l v b j E v d m 9 0 a S 9 N b 2 R p Z m l j Y X R v I H R p c G 8 u e 0 N v b H V t b j c z L D c y f S Z x d W 9 0 O y w m c X V v d D t T Z W N 0 a W 9 u M S 9 2 b 3 R p L 0 1 v Z G l m a W N h d G 8 g d G l w b y 5 7 Q 2 9 s d W 1 u N z Q s N z N 9 J n F 1 b 3 Q 7 L C Z x d W 9 0 O 1 N l Y 3 R p b 2 4 x L 3 Z v d G k v T W 9 k a W Z p Y 2 F 0 b y B 0 a X B v L n t D b 2 x 1 b W 4 3 N S w 3 N H 0 m c X V v d D s s J n F 1 b 3 Q 7 U 2 V j d G l v b j E v d m 9 0 a S 9 N b 2 R p Z m l j Y X R v I H R p c G 8 u e 0 N v b H V t b j c 2 L D c 1 f S Z x d W 9 0 O y w m c X V v d D t T Z W N 0 a W 9 u M S 9 2 b 3 R p L 0 1 v Z G l m a W N h d G 8 g d G l w b y 5 7 Q 2 9 s d W 1 u N z c s N z Z 9 J n F 1 b 3 Q 7 L C Z x d W 9 0 O 1 N l Y 3 R p b 2 4 x L 3 Z v d G k v T W 9 k a W Z p Y 2 F 0 b y B 0 a X B v L n t D b 2 x 1 b W 4 3 O C w 3 N 3 0 m c X V v d D s s J n F 1 b 3 Q 7 U 2 V j d G l v b j E v d m 9 0 a S 9 N b 2 R p Z m l j Y X R v I H R p c G 8 u e 0 N v b H V t b j c 5 L D c 4 f S Z x d W 9 0 O y w m c X V v d D t T Z W N 0 a W 9 u M S 9 2 b 3 R p L 0 1 v Z G l m a W N h d G 8 g d G l w b y 5 7 Q 2 9 s d W 1 u O D A s N z l 9 J n F 1 b 3 Q 7 L C Z x d W 9 0 O 1 N l Y 3 R p b 2 4 x L 3 Z v d G k v T W 9 k a W Z p Y 2 F 0 b y B 0 a X B v L n t D b 2 x 1 b W 4 4 M S w 4 M H 0 m c X V v d D s s J n F 1 b 3 Q 7 U 2 V j d G l v b j E v d m 9 0 a S 9 N b 2 R p Z m l j Y X R v I H R p c G 8 u e 0 N v b H V t b j g y L D g x f S Z x d W 9 0 O y w m c X V v d D t T Z W N 0 a W 9 u M S 9 2 b 3 R p L 0 1 v Z G l m a W N h d G 8 g d G l w b y 5 7 Q 2 9 s d W 1 u O D M s O D J 9 J n F 1 b 3 Q 7 L C Z x d W 9 0 O 1 N l Y 3 R p b 2 4 x L 3 Z v d G k v T W 9 k a W Z p Y 2 F 0 b y B 0 a X B v L n t D b 2 x 1 b W 4 4 N C w 4 M 3 0 m c X V v d D s s J n F 1 b 3 Q 7 U 2 V j d G l v b j E v d m 9 0 a S 9 N b 2 R p Z m l j Y X R v I H R p c G 8 u e 0 N v b H V t b j g 1 L D g 0 f S Z x d W 9 0 O y w m c X V v d D t T Z W N 0 a W 9 u M S 9 2 b 3 R p L 0 1 v Z G l m a W N h d G 8 g d G l w b y 5 7 Q 2 9 s d W 1 u O D Y s O D V 9 J n F 1 b 3 Q 7 L C Z x d W 9 0 O 1 N l Y 3 R p b 2 4 x L 3 Z v d G k v T W 9 k a W Z p Y 2 F 0 b y B 0 a X B v L n t D b 2 x 1 b W 4 4 N y w 4 N n 0 m c X V v d D s s J n F 1 b 3 Q 7 U 2 V j d G l v b j E v d m 9 0 a S 9 N b 2 R p Z m l j Y X R v I H R p c G 8 u e 0 N v b H V t b j g 4 L D g 3 f S Z x d W 9 0 O y w m c X V v d D t T Z W N 0 a W 9 u M S 9 2 b 3 R p L 0 1 v Z G l m a W N h d G 8 g d G l w b y 5 7 Q 2 9 s d W 1 u O D k s O D h 9 J n F 1 b 3 Q 7 L C Z x d W 9 0 O 1 N l Y 3 R p b 2 4 x L 3 Z v d G k v T W 9 k a W Z p Y 2 F 0 b y B 0 a X B v L n t D b 2 x 1 b W 4 5 M C w 4 O X 0 m c X V v d D s s J n F 1 b 3 Q 7 U 2 V j d G l v b j E v d m 9 0 a S 9 N b 2 R p Z m l j Y X R v I H R p c G 8 u e 0 N v b H V t b j k x L D k w f S Z x d W 9 0 O y w m c X V v d D t T Z W N 0 a W 9 u M S 9 2 b 3 R p L 0 1 v Z G l m a W N h d G 8 g d G l w b y 5 7 Q 2 9 s d W 1 u O T I s O T F 9 J n F 1 b 3 Q 7 L C Z x d W 9 0 O 1 N l Y 3 R p b 2 4 x L 3 Z v d G k v T W 9 k a W Z p Y 2 F 0 b y B 0 a X B v L n t D b 2 x 1 b W 4 5 M y w 5 M n 0 m c X V v d D s s J n F 1 b 3 Q 7 U 2 V j d G l v b j E v d m 9 0 a S 9 N b 2 R p Z m l j Y X R v I H R p c G 8 u e 0 N v b H V t b j k 0 L D k z f S Z x d W 9 0 O y w m c X V v d D t T Z W N 0 a W 9 u M S 9 2 b 3 R p L 0 1 v Z G l m a W N h d G 8 g d G l w b y 5 7 Q 2 9 s d W 1 u O T U s O T R 9 J n F 1 b 3 Q 7 L C Z x d W 9 0 O 1 N l Y 3 R p b 2 4 x L 3 Z v d G k v T W 9 k a W Z p Y 2 F 0 b y B 0 a X B v L n t D b 2 x 1 b W 4 5 N i w 5 N X 0 m c X V v d D s s J n F 1 b 3 Q 7 U 2 V j d G l v b j E v d m 9 0 a S 9 N b 2 R p Z m l j Y X R v I H R p c G 8 u e 0 N v b H V t b j k 3 L D k 2 f S Z x d W 9 0 O y w m c X V v d D t T Z W N 0 a W 9 u M S 9 2 b 3 R p L 0 1 v Z G l m a W N h d G 8 g d G l w b y 5 7 Q 2 9 s d W 1 u O T g s O T d 9 J n F 1 b 3 Q 7 L C Z x d W 9 0 O 1 N l Y 3 R p b 2 4 x L 3 Z v d G k v T W 9 k a W Z p Y 2 F 0 b y B 0 a X B v L n t D b 2 x 1 b W 4 5 O S w 5 O H 0 m c X V v d D s s J n F 1 b 3 Q 7 U 2 V j d G l v b j E v d m 9 0 a S 9 N b 2 R p Z m l j Y X R v I H R p c G 8 u e 0 N v b H V t b j E w M C w 5 O X 0 m c X V v d D s s J n F 1 b 3 Q 7 U 2 V j d G l v b j E v d m 9 0 a S 9 N b 2 R p Z m l j Y X R v I H R p c G 8 u e 0 N v b H V t b j E w M S w x M D B 9 J n F 1 b 3 Q 7 L C Z x d W 9 0 O 1 N l Y 3 R p b 2 4 x L 3 Z v d G k v T W 9 k a W Z p Y 2 F 0 b y B 0 a X B v L n t D b 2 x 1 b W 4 x M D I s M T A x f S Z x d W 9 0 O y w m c X V v d D t T Z W N 0 a W 9 u M S 9 2 b 3 R p L 0 1 v Z G l m a W N h d G 8 g d G l w b y 5 7 Q 2 9 s d W 1 u M T A z L D E w M n 0 m c X V v d D t d L C Z x d W 9 0 O 0 N v b H V t b k N v d W 5 0 J n F 1 b 3 Q 7 O j E w M y w m c X V v d D t L Z X l D b 2 x 1 b W 5 O Y W 1 l c y Z x d W 9 0 O z p b X S w m c X V v d D t D b 2 x 1 b W 5 J Z G V u d G l 0 a W V z J n F 1 b 3 Q 7 O l s m c X V v d D t T Z W N 0 a W 9 u M S 9 2 b 3 R p L 0 1 v Z G l m a W N h d G 8 g d G l w b y 5 7 Q 2 9 s d W 1 u M S w w f S Z x d W 9 0 O y w m c X V v d D t T Z W N 0 a W 9 u M S 9 2 b 3 R p L 0 1 v Z G l m a W N h d G 8 g d G l w b y 5 7 Q 2 9 s d W 1 u M i w x f S Z x d W 9 0 O y w m c X V v d D t T Z W N 0 a W 9 u M S 9 2 b 3 R p L 0 1 v Z G l m a W N h d G 8 g d G l w b y 5 7 Q 2 9 s d W 1 u M y w y f S Z x d W 9 0 O y w m c X V v d D t T Z W N 0 a W 9 u M S 9 2 b 3 R p L 0 1 v Z G l m a W N h d G 8 g d G l w b y 5 7 Q 2 9 s d W 1 u N C w z f S Z x d W 9 0 O y w m c X V v d D t T Z W N 0 a W 9 u M S 9 2 b 3 R p L 0 1 v Z G l m a W N h d G 8 g d G l w b y 5 7 Q 2 9 s d W 1 u N S w 0 f S Z x d W 9 0 O y w m c X V v d D t T Z W N 0 a W 9 u M S 9 2 b 3 R p L 0 1 v Z G l m a W N h d G 8 g d G l w b y 5 7 Q 2 9 s d W 1 u N i w 1 f S Z x d W 9 0 O y w m c X V v d D t T Z W N 0 a W 9 u M S 9 2 b 3 R p L 0 1 v Z G l m a W N h d G 8 g d G l w b y 5 7 Q 2 9 s d W 1 u N y w 2 f S Z x d W 9 0 O y w m c X V v d D t T Z W N 0 a W 9 u M S 9 2 b 3 R p L 0 1 v Z G l m a W N h d G 8 g d G l w b y 5 7 Q 2 9 s d W 1 u O C w 3 f S Z x d W 9 0 O y w m c X V v d D t T Z W N 0 a W 9 u M S 9 2 b 3 R p L 0 1 v Z G l m a W N h d G 8 g d G l w b y 5 7 Q 2 9 s d W 1 u O S w 4 f S Z x d W 9 0 O y w m c X V v d D t T Z W N 0 a W 9 u M S 9 2 b 3 R p L 0 1 v Z G l m a W N h d G 8 g d G l w b y 5 7 Q 2 9 s d W 1 u M T A s O X 0 m c X V v d D s s J n F 1 b 3 Q 7 U 2 V j d G l v b j E v d m 9 0 a S 9 N b 2 R p Z m l j Y X R v I H R p c G 8 u e 0 N v b H V t b j E x L D E w f S Z x d W 9 0 O y w m c X V v d D t T Z W N 0 a W 9 u M S 9 2 b 3 R p L 0 1 v Z G l m a W N h d G 8 g d G l w b y 5 7 Q 2 9 s d W 1 u M T I s M T F 9 J n F 1 b 3 Q 7 L C Z x d W 9 0 O 1 N l Y 3 R p b 2 4 x L 3 Z v d G k v T W 9 k a W Z p Y 2 F 0 b y B 0 a X B v L n t D b 2 x 1 b W 4 x M y w x M n 0 m c X V v d D s s J n F 1 b 3 Q 7 U 2 V j d G l v b j E v d m 9 0 a S 9 N b 2 R p Z m l j Y X R v I H R p c G 8 u e 0 N v b H V t b j E 0 L D E z f S Z x d W 9 0 O y w m c X V v d D t T Z W N 0 a W 9 u M S 9 2 b 3 R p L 0 1 v Z G l m a W N h d G 8 g d G l w b y 5 7 Q 2 9 s d W 1 u M T U s M T R 9 J n F 1 b 3 Q 7 L C Z x d W 9 0 O 1 N l Y 3 R p b 2 4 x L 3 Z v d G k v T W 9 k a W Z p Y 2 F 0 b y B 0 a X B v L n t D b 2 x 1 b W 4 x N i w x N X 0 m c X V v d D s s J n F 1 b 3 Q 7 U 2 V j d G l v b j E v d m 9 0 a S 9 N b 2 R p Z m l j Y X R v I H R p c G 8 u e 0 N v b H V t b j E 3 L D E 2 f S Z x d W 9 0 O y w m c X V v d D t T Z W N 0 a W 9 u M S 9 2 b 3 R p L 0 1 v Z G l m a W N h d G 8 g d G l w b y 5 7 Q 2 9 s d W 1 u M T g s M T d 9 J n F 1 b 3 Q 7 L C Z x d W 9 0 O 1 N l Y 3 R p b 2 4 x L 3 Z v d G k v T W 9 k a W Z p Y 2 F 0 b y B 0 a X B v L n t D b 2 x 1 b W 4 x O S w x O H 0 m c X V v d D s s J n F 1 b 3 Q 7 U 2 V j d G l v b j E v d m 9 0 a S 9 N b 2 R p Z m l j Y X R v I H R p c G 8 u e 0 N v b H V t b j I w L D E 5 f S Z x d W 9 0 O y w m c X V v d D t T Z W N 0 a W 9 u M S 9 2 b 3 R p L 0 1 v Z G l m a W N h d G 8 g d G l w b y 5 7 Q 2 9 s d W 1 u M j E s M j B 9 J n F 1 b 3 Q 7 L C Z x d W 9 0 O 1 N l Y 3 R p b 2 4 x L 3 Z v d G k v T W 9 k a W Z p Y 2 F 0 b y B 0 a X B v L n t D b 2 x 1 b W 4 y M i w y M X 0 m c X V v d D s s J n F 1 b 3 Q 7 U 2 V j d G l v b j E v d m 9 0 a S 9 N b 2 R p Z m l j Y X R v I H R p c G 8 u e 0 N v b H V t b j I z L D I y f S Z x d W 9 0 O y w m c X V v d D t T Z W N 0 a W 9 u M S 9 2 b 3 R p L 0 1 v Z G l m a W N h d G 8 g d G l w b y 5 7 Q 2 9 s d W 1 u M j Q s M j N 9 J n F 1 b 3 Q 7 L C Z x d W 9 0 O 1 N l Y 3 R p b 2 4 x L 3 Z v d G k v T W 9 k a W Z p Y 2 F 0 b y B 0 a X B v L n t D b 2 x 1 b W 4 y N S w y N H 0 m c X V v d D s s J n F 1 b 3 Q 7 U 2 V j d G l v b j E v d m 9 0 a S 9 N b 2 R p Z m l j Y X R v I H R p c G 8 u e 0 N v b H V t b j I 2 L D I 1 f S Z x d W 9 0 O y w m c X V v d D t T Z W N 0 a W 9 u M S 9 2 b 3 R p L 0 1 v Z G l m a W N h d G 8 g d G l w b y 5 7 Q 2 9 s d W 1 u M j c s M j Z 9 J n F 1 b 3 Q 7 L C Z x d W 9 0 O 1 N l Y 3 R p b 2 4 x L 3 Z v d G k v T W 9 k a W Z p Y 2 F 0 b y B 0 a X B v L n t D b 2 x 1 b W 4 y O C w y N 3 0 m c X V v d D s s J n F 1 b 3 Q 7 U 2 V j d G l v b j E v d m 9 0 a S 9 N b 2 R p Z m l j Y X R v I H R p c G 8 u e 0 N v b H V t b j I 5 L D I 4 f S Z x d W 9 0 O y w m c X V v d D t T Z W N 0 a W 9 u M S 9 2 b 3 R p L 0 1 v Z G l m a W N h d G 8 g d G l w b y 5 7 Q 2 9 s d W 1 u M z A s M j l 9 J n F 1 b 3 Q 7 L C Z x d W 9 0 O 1 N l Y 3 R p b 2 4 x L 3 Z v d G k v T W 9 k a W Z p Y 2 F 0 b y B 0 a X B v L n t D b 2 x 1 b W 4 z M S w z M H 0 m c X V v d D s s J n F 1 b 3 Q 7 U 2 V j d G l v b j E v d m 9 0 a S 9 N b 2 R p Z m l j Y X R v I H R p c G 8 u e 0 N v b H V t b j M y L D M x f S Z x d W 9 0 O y w m c X V v d D t T Z W N 0 a W 9 u M S 9 2 b 3 R p L 0 1 v Z G l m a W N h d G 8 g d G l w b y 5 7 Q 2 9 s d W 1 u M z M s M z J 9 J n F 1 b 3 Q 7 L C Z x d W 9 0 O 1 N l Y 3 R p b 2 4 x L 3 Z v d G k v T W 9 k a W Z p Y 2 F 0 b y B 0 a X B v L n t D b 2 x 1 b W 4 z N C w z M 3 0 m c X V v d D s s J n F 1 b 3 Q 7 U 2 V j d G l v b j E v d m 9 0 a S 9 N b 2 R p Z m l j Y X R v I H R p c G 8 u e 0 N v b H V t b j M 1 L D M 0 f S Z x d W 9 0 O y w m c X V v d D t T Z W N 0 a W 9 u M S 9 2 b 3 R p L 0 1 v Z G l m a W N h d G 8 g d G l w b y 5 7 Q 2 9 s d W 1 u M z Y s M z V 9 J n F 1 b 3 Q 7 L C Z x d W 9 0 O 1 N l Y 3 R p b 2 4 x L 3 Z v d G k v T W 9 k a W Z p Y 2 F 0 b y B 0 a X B v L n t D b 2 x 1 b W 4 z N y w z N n 0 m c X V v d D s s J n F 1 b 3 Q 7 U 2 V j d G l v b j E v d m 9 0 a S 9 N b 2 R p Z m l j Y X R v I H R p c G 8 u e 0 N v b H V t b j M 4 L D M 3 f S Z x d W 9 0 O y w m c X V v d D t T Z W N 0 a W 9 u M S 9 2 b 3 R p L 0 1 v Z G l m a W N h d G 8 g d G l w b y 5 7 Q 2 9 s d W 1 u M z k s M z h 9 J n F 1 b 3 Q 7 L C Z x d W 9 0 O 1 N l Y 3 R p b 2 4 x L 3 Z v d G k v T W 9 k a W Z p Y 2 F 0 b y B 0 a X B v L n t D b 2 x 1 b W 4 0 M C w z O X 0 m c X V v d D s s J n F 1 b 3 Q 7 U 2 V j d G l v b j E v d m 9 0 a S 9 N b 2 R p Z m l j Y X R v I H R p c G 8 u e 0 N v b H V t b j Q x L D Q w f S Z x d W 9 0 O y w m c X V v d D t T Z W N 0 a W 9 u M S 9 2 b 3 R p L 0 1 v Z G l m a W N h d G 8 g d G l w b y 5 7 Q 2 9 s d W 1 u N D I s N D F 9 J n F 1 b 3 Q 7 L C Z x d W 9 0 O 1 N l Y 3 R p b 2 4 x L 3 Z v d G k v T W 9 k a W Z p Y 2 F 0 b y B 0 a X B v L n t D b 2 x 1 b W 4 0 M y w 0 M n 0 m c X V v d D s s J n F 1 b 3 Q 7 U 2 V j d G l v b j E v d m 9 0 a S 9 N b 2 R p Z m l j Y X R v I H R p c G 8 u e 0 N v b H V t b j Q 0 L D Q z f S Z x d W 9 0 O y w m c X V v d D t T Z W N 0 a W 9 u M S 9 2 b 3 R p L 0 1 v Z G l m a W N h d G 8 g d G l w b y 5 7 Q 2 9 s d W 1 u N D U s N D R 9 J n F 1 b 3 Q 7 L C Z x d W 9 0 O 1 N l Y 3 R p b 2 4 x L 3 Z v d G k v T W 9 k a W Z p Y 2 F 0 b y B 0 a X B v L n t D b 2 x 1 b W 4 0 N i w 0 N X 0 m c X V v d D s s J n F 1 b 3 Q 7 U 2 V j d G l v b j E v d m 9 0 a S 9 N b 2 R p Z m l j Y X R v I H R p c G 8 u e 0 N v b H V t b j Q 3 L D Q 2 f S Z x d W 9 0 O y w m c X V v d D t T Z W N 0 a W 9 u M S 9 2 b 3 R p L 0 1 v Z G l m a W N h d G 8 g d G l w b y 5 7 Q 2 9 s d W 1 u N D g s N D d 9 J n F 1 b 3 Q 7 L C Z x d W 9 0 O 1 N l Y 3 R p b 2 4 x L 3 Z v d G k v T W 9 k a W Z p Y 2 F 0 b y B 0 a X B v L n t D b 2 x 1 b W 4 0 O S w 0 O H 0 m c X V v d D s s J n F 1 b 3 Q 7 U 2 V j d G l v b j E v d m 9 0 a S 9 N b 2 R p Z m l j Y X R v I H R p c G 8 u e 0 N v b H V t b j U w L D Q 5 f S Z x d W 9 0 O y w m c X V v d D t T Z W N 0 a W 9 u M S 9 2 b 3 R p L 0 1 v Z G l m a W N h d G 8 g d G l w b y 5 7 Q 2 9 s d W 1 u N T E s N T B 9 J n F 1 b 3 Q 7 L C Z x d W 9 0 O 1 N l Y 3 R p b 2 4 x L 3 Z v d G k v T W 9 k a W Z p Y 2 F 0 b y B 0 a X B v L n t D b 2 x 1 b W 4 1 M i w 1 M X 0 m c X V v d D s s J n F 1 b 3 Q 7 U 2 V j d G l v b j E v d m 9 0 a S 9 N b 2 R p Z m l j Y X R v I H R p c G 8 u e 0 N v b H V t b j U z L D U y f S Z x d W 9 0 O y w m c X V v d D t T Z W N 0 a W 9 u M S 9 2 b 3 R p L 0 1 v Z G l m a W N h d G 8 g d G l w b y 5 7 Q 2 9 s d W 1 u N T Q s N T N 9 J n F 1 b 3 Q 7 L C Z x d W 9 0 O 1 N l Y 3 R p b 2 4 x L 3 Z v d G k v T W 9 k a W Z p Y 2 F 0 b y B 0 a X B v L n t D b 2 x 1 b W 4 1 N S w 1 N H 0 m c X V v d D s s J n F 1 b 3 Q 7 U 2 V j d G l v b j E v d m 9 0 a S 9 N b 2 R p Z m l j Y X R v I H R p c G 8 u e 0 N v b H V t b j U 2 L D U 1 f S Z x d W 9 0 O y w m c X V v d D t T Z W N 0 a W 9 u M S 9 2 b 3 R p L 0 1 v Z G l m a W N h d G 8 g d G l w b y 5 7 Q 2 9 s d W 1 u N T c s N T Z 9 J n F 1 b 3 Q 7 L C Z x d W 9 0 O 1 N l Y 3 R p b 2 4 x L 3 Z v d G k v T W 9 k a W Z p Y 2 F 0 b y B 0 a X B v L n t D b 2 x 1 b W 4 1 O C w 1 N 3 0 m c X V v d D s s J n F 1 b 3 Q 7 U 2 V j d G l v b j E v d m 9 0 a S 9 N b 2 R p Z m l j Y X R v I H R p c G 8 u e 0 N v b H V t b j U 5 L D U 4 f S Z x d W 9 0 O y w m c X V v d D t T Z W N 0 a W 9 u M S 9 2 b 3 R p L 0 1 v Z G l m a W N h d G 8 g d G l w b y 5 7 Q 2 9 s d W 1 u N j A s N T l 9 J n F 1 b 3 Q 7 L C Z x d W 9 0 O 1 N l Y 3 R p b 2 4 x L 3 Z v d G k v T W 9 k a W Z p Y 2 F 0 b y B 0 a X B v L n t D b 2 x 1 b W 4 2 M S w 2 M H 0 m c X V v d D s s J n F 1 b 3 Q 7 U 2 V j d G l v b j E v d m 9 0 a S 9 N b 2 R p Z m l j Y X R v I H R p c G 8 u e 0 N v b H V t b j Y y L D Y x f S Z x d W 9 0 O y w m c X V v d D t T Z W N 0 a W 9 u M S 9 2 b 3 R p L 0 1 v Z G l m a W N h d G 8 g d G l w b y 5 7 Q 2 9 s d W 1 u N j M s N j J 9 J n F 1 b 3 Q 7 L C Z x d W 9 0 O 1 N l Y 3 R p b 2 4 x L 3 Z v d G k v T W 9 k a W Z p Y 2 F 0 b y B 0 a X B v L n t D b 2 x 1 b W 4 2 N C w 2 M 3 0 m c X V v d D s s J n F 1 b 3 Q 7 U 2 V j d G l v b j E v d m 9 0 a S 9 N b 2 R p Z m l j Y X R v I H R p c G 8 u e 0 N v b H V t b j Y 1 L D Y 0 f S Z x d W 9 0 O y w m c X V v d D t T Z W N 0 a W 9 u M S 9 2 b 3 R p L 0 1 v Z G l m a W N h d G 8 g d G l w b y 5 7 Q 2 9 s d W 1 u N j Y s N j V 9 J n F 1 b 3 Q 7 L C Z x d W 9 0 O 1 N l Y 3 R p b 2 4 x L 3 Z v d G k v T W 9 k a W Z p Y 2 F 0 b y B 0 a X B v L n t D b 2 x 1 b W 4 2 N y w 2 N n 0 m c X V v d D s s J n F 1 b 3 Q 7 U 2 V j d G l v b j E v d m 9 0 a S 9 N b 2 R p Z m l j Y X R v I H R p c G 8 u e 0 N v b H V t b j Y 4 L D Y 3 f S Z x d W 9 0 O y w m c X V v d D t T Z W N 0 a W 9 u M S 9 2 b 3 R p L 0 1 v Z G l m a W N h d G 8 g d G l w b y 5 7 Q 2 9 s d W 1 u N j k s N j h 9 J n F 1 b 3 Q 7 L C Z x d W 9 0 O 1 N l Y 3 R p b 2 4 x L 3 Z v d G k v T W 9 k a W Z p Y 2 F 0 b y B 0 a X B v L n t D b 2 x 1 b W 4 3 M C w 2 O X 0 m c X V v d D s s J n F 1 b 3 Q 7 U 2 V j d G l v b j E v d m 9 0 a S 9 N b 2 R p Z m l j Y X R v I H R p c G 8 u e 0 N v b H V t b j c x L D c w f S Z x d W 9 0 O y w m c X V v d D t T Z W N 0 a W 9 u M S 9 2 b 3 R p L 0 1 v Z G l m a W N h d G 8 g d G l w b y 5 7 Q 2 9 s d W 1 u N z I s N z F 9 J n F 1 b 3 Q 7 L C Z x d W 9 0 O 1 N l Y 3 R p b 2 4 x L 3 Z v d G k v T W 9 k a W Z p Y 2 F 0 b y B 0 a X B v L n t D b 2 x 1 b W 4 3 M y w 3 M n 0 m c X V v d D s s J n F 1 b 3 Q 7 U 2 V j d G l v b j E v d m 9 0 a S 9 N b 2 R p Z m l j Y X R v I H R p c G 8 u e 0 N v b H V t b j c 0 L D c z f S Z x d W 9 0 O y w m c X V v d D t T Z W N 0 a W 9 u M S 9 2 b 3 R p L 0 1 v Z G l m a W N h d G 8 g d G l w b y 5 7 Q 2 9 s d W 1 u N z U s N z R 9 J n F 1 b 3 Q 7 L C Z x d W 9 0 O 1 N l Y 3 R p b 2 4 x L 3 Z v d G k v T W 9 k a W Z p Y 2 F 0 b y B 0 a X B v L n t D b 2 x 1 b W 4 3 N i w 3 N X 0 m c X V v d D s s J n F 1 b 3 Q 7 U 2 V j d G l v b j E v d m 9 0 a S 9 N b 2 R p Z m l j Y X R v I H R p c G 8 u e 0 N v b H V t b j c 3 L D c 2 f S Z x d W 9 0 O y w m c X V v d D t T Z W N 0 a W 9 u M S 9 2 b 3 R p L 0 1 v Z G l m a W N h d G 8 g d G l w b y 5 7 Q 2 9 s d W 1 u N z g s N z d 9 J n F 1 b 3 Q 7 L C Z x d W 9 0 O 1 N l Y 3 R p b 2 4 x L 3 Z v d G k v T W 9 k a W Z p Y 2 F 0 b y B 0 a X B v L n t D b 2 x 1 b W 4 3 O S w 3 O H 0 m c X V v d D s s J n F 1 b 3 Q 7 U 2 V j d G l v b j E v d m 9 0 a S 9 N b 2 R p Z m l j Y X R v I H R p c G 8 u e 0 N v b H V t b j g w L D c 5 f S Z x d W 9 0 O y w m c X V v d D t T Z W N 0 a W 9 u M S 9 2 b 3 R p L 0 1 v Z G l m a W N h d G 8 g d G l w b y 5 7 Q 2 9 s d W 1 u O D E s O D B 9 J n F 1 b 3 Q 7 L C Z x d W 9 0 O 1 N l Y 3 R p b 2 4 x L 3 Z v d G k v T W 9 k a W Z p Y 2 F 0 b y B 0 a X B v L n t D b 2 x 1 b W 4 4 M i w 4 M X 0 m c X V v d D s s J n F 1 b 3 Q 7 U 2 V j d G l v b j E v d m 9 0 a S 9 N b 2 R p Z m l j Y X R v I H R p c G 8 u e 0 N v b H V t b j g z L D g y f S Z x d W 9 0 O y w m c X V v d D t T Z W N 0 a W 9 u M S 9 2 b 3 R p L 0 1 v Z G l m a W N h d G 8 g d G l w b y 5 7 Q 2 9 s d W 1 u O D Q s O D N 9 J n F 1 b 3 Q 7 L C Z x d W 9 0 O 1 N l Y 3 R p b 2 4 x L 3 Z v d G k v T W 9 k a W Z p Y 2 F 0 b y B 0 a X B v L n t D b 2 x 1 b W 4 4 N S w 4 N H 0 m c X V v d D s s J n F 1 b 3 Q 7 U 2 V j d G l v b j E v d m 9 0 a S 9 N b 2 R p Z m l j Y X R v I H R p c G 8 u e 0 N v b H V t b j g 2 L D g 1 f S Z x d W 9 0 O y w m c X V v d D t T Z W N 0 a W 9 u M S 9 2 b 3 R p L 0 1 v Z G l m a W N h d G 8 g d G l w b y 5 7 Q 2 9 s d W 1 u O D c s O D Z 9 J n F 1 b 3 Q 7 L C Z x d W 9 0 O 1 N l Y 3 R p b 2 4 x L 3 Z v d G k v T W 9 k a W Z p Y 2 F 0 b y B 0 a X B v L n t D b 2 x 1 b W 4 4 O C w 4 N 3 0 m c X V v d D s s J n F 1 b 3 Q 7 U 2 V j d G l v b j E v d m 9 0 a S 9 N b 2 R p Z m l j Y X R v I H R p c G 8 u e 0 N v b H V t b j g 5 L D g 4 f S Z x d W 9 0 O y w m c X V v d D t T Z W N 0 a W 9 u M S 9 2 b 3 R p L 0 1 v Z G l m a W N h d G 8 g d G l w b y 5 7 Q 2 9 s d W 1 u O T A s O D l 9 J n F 1 b 3 Q 7 L C Z x d W 9 0 O 1 N l Y 3 R p b 2 4 x L 3 Z v d G k v T W 9 k a W Z p Y 2 F 0 b y B 0 a X B v L n t D b 2 x 1 b W 4 5 M S w 5 M H 0 m c X V v d D s s J n F 1 b 3 Q 7 U 2 V j d G l v b j E v d m 9 0 a S 9 N b 2 R p Z m l j Y X R v I H R p c G 8 u e 0 N v b H V t b j k y L D k x f S Z x d W 9 0 O y w m c X V v d D t T Z W N 0 a W 9 u M S 9 2 b 3 R p L 0 1 v Z G l m a W N h d G 8 g d G l w b y 5 7 Q 2 9 s d W 1 u O T M s O T J 9 J n F 1 b 3 Q 7 L C Z x d W 9 0 O 1 N l Y 3 R p b 2 4 x L 3 Z v d G k v T W 9 k a W Z p Y 2 F 0 b y B 0 a X B v L n t D b 2 x 1 b W 4 5 N C w 5 M 3 0 m c X V v d D s s J n F 1 b 3 Q 7 U 2 V j d G l v b j E v d m 9 0 a S 9 N b 2 R p Z m l j Y X R v I H R p c G 8 u e 0 N v b H V t b j k 1 L D k 0 f S Z x d W 9 0 O y w m c X V v d D t T Z W N 0 a W 9 u M S 9 2 b 3 R p L 0 1 v Z G l m a W N h d G 8 g d G l w b y 5 7 Q 2 9 s d W 1 u O T Y s O T V 9 J n F 1 b 3 Q 7 L C Z x d W 9 0 O 1 N l Y 3 R p b 2 4 x L 3 Z v d G k v T W 9 k a W Z p Y 2 F 0 b y B 0 a X B v L n t D b 2 x 1 b W 4 5 N y w 5 N n 0 m c X V v d D s s J n F 1 b 3 Q 7 U 2 V j d G l v b j E v d m 9 0 a S 9 N b 2 R p Z m l j Y X R v I H R p c G 8 u e 0 N v b H V t b j k 4 L D k 3 f S Z x d W 9 0 O y w m c X V v d D t T Z W N 0 a W 9 u M S 9 2 b 3 R p L 0 1 v Z G l m a W N h d G 8 g d G l w b y 5 7 Q 2 9 s d W 1 u O T k s O T h 9 J n F 1 b 3 Q 7 L C Z x d W 9 0 O 1 N l Y 3 R p b 2 4 x L 3 Z v d G k v T W 9 k a W Z p Y 2 F 0 b y B 0 a X B v L n t D b 2 x 1 b W 4 x M D A s O T l 9 J n F 1 b 3 Q 7 L C Z x d W 9 0 O 1 N l Y 3 R p b 2 4 x L 3 Z v d G k v T W 9 k a W Z p Y 2 F 0 b y B 0 a X B v L n t D b 2 x 1 b W 4 x M D E s M T A w f S Z x d W 9 0 O y w m c X V v d D t T Z W N 0 a W 9 u M S 9 2 b 3 R p L 0 1 v Z G l m a W N h d G 8 g d G l w b y 5 7 Q 2 9 s d W 1 u M T A y L D E w M X 0 m c X V v d D s s J n F 1 b 3 Q 7 U 2 V j d G l v b j E v d m 9 0 a S 9 N b 2 R p Z m l j Y X R v I H R p c G 8 u e 0 N v b H V t b j E w M y w x M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3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G a W x s R X J y b 3 J D b 3 V u d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N y 0 w N i 0 y O F Q x N z o 0 M j o w M S 4 2 M D I 3 N D E w W i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b 3 R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p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a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I 4 V D E 3 O j Q y O j U 1 L j Y 0 M j k x N j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Q U x D T 0 x B V E 9 S S S B F T E V U V F J P T k l D S S B N J n F 1 b 3 Q 7 L C Z x d W 9 0 O 0 d F U 1 R J T 0 5 F I E R F T E x c d T A w M j d J T k 5 P V k F a S U 9 O R S B F I E R F S S B Q U k 9 H R V R U S S B N J n F 1 b 3 Q 7 L C Z x d W 9 0 O 1 N J U 1 R F T U k g T U 9 C S U x J I E 0 m c X V v d D s s J n F 1 b 3 Q 7 Q V R U S V Z J V M O A I F B S T 0 d F V F R V Q U x F I E R J I F N J U 1 R F T U k g R E l H S V R B T E k g T S Z x d W 9 0 O y w m c X V v d D t G T 0 5 E Q U 1 F T l R J I E R J I E l O V E V M T E l H R U 5 a Q S B B U l R J R k l D S U F M R S B N J n F 1 b 3 Q 7 L C Z x d W 9 0 O 1 N J Q 1 V S R V p a Q S B E R U x M X H U w M D I 3 S U 5 G T 1 J N Q V p J T 0 5 F I E 0 m c X V v d D s s J n F 1 b 3 Q 7 Q V R U S V Z J V M O A I F B S T 0 d F V F R V Q U x F I E R J I F N J U 1 R F T U k g T U 9 C S U x J I E 0 m c X V v d D s s J n F 1 b 3 Q 7 U k l D R V J D Q S B P U E V S Q V R J V k E g T S Z x d W 9 0 O y w m c X V v d D t T S V N U R U 1 J I E R J U 1 R S S U J V S V R J I E 0 m c X V v d D s s J n F 1 b 3 Q 7 S U 5 H R U d O R V J J Q S B E R U k g U 0 l T V E V N S S B T T 0 Z U V 0 F S R S B N J n F 1 b 3 Q 7 L C Z x d W 9 0 O 1 N J U 1 R F T U k g T 1 B F U k F U S V Z J I E 0 m c X V v d D s s J n F 1 b 3 Q 7 T E l O R 1 V B R 0 d J I E U g T U 9 E R U x M S S B D T 0 1 Q V V R B W k l P T k F M S S B N J n F 1 b 3 Q 7 L C Z x d W 9 0 O 0 F U V E l W S V T D g C B Q U k 9 H R V R U V U F M R S B E S S B T S V N U R U 1 J I E R J U 1 R S S U J V S V R J I E 0 m c X V v d D s s J n F 1 b 3 Q 7 V E V D T k 9 M T 0 d J R S B E R U x M R S B C Q V N J I E R J I E R B V E k g T S Z x d W 9 0 O y w m c X V v d D t S R V R J I E R J I E N B T E N P T E F U T 1 J J I E 0 m c X V v d D s s J n F 1 b 3 Q 7 Q V R U S V Z J V M O A I F B S T 0 d F V F R V Q U x F I E R J I F N J Q 1 V S R V p a Q S B E R U x M X H U w M D I 3 S U 5 G T 1 J N Q V p J T 0 5 F I E 0 m c X V v d D s s J n F 1 b 3 Q 7 U 0 l T V E V N S S B J T i B U R U 1 Q T y B S R U F M R S B N J n F 1 b 3 Q 7 L C Z x d W 9 0 O 0 F M R 0 9 S S V R N S S B E S S B P V F R J T U l a W k F a S U 9 O R S B N J n F 1 b 3 Q 7 L C Z x d W 9 0 O 1 N J U 1 R F T U k g S U 5 U R U x M S U d F T l R J I E 0 m c X V v d D s s J n F 1 b 3 Q 7 Q V R U S V Z J V M O A I F B S T 0 d F V F R V Q U x F I E R J I E x J T k d V Q U d H S S B F I E 1 P R E V M T E k g Q 0 9 N U F V U Q V p J T 0 5 B T E k g T S Z x d W 9 0 O y w m c X V v d D t D T 0 1 Q V V R F U i B W S V N J T 0 4 g Q U 5 E I E l N Q U d F I F B S T 0 N F U 1 N J T k c g T S Z x d W 9 0 O y w m c X V v d D t M T 0 d J Q 0 h F I F J J Q 0 9 O R k l H V V J B Q k l M S S B N J n F 1 b 3 Q 7 L C Z x d W 9 0 O 0 Z P T k R B T U V O V E k g R E k g Q 0 9 N U F V U R V I g R 1 J B U E h J Q 1 M g T S Z x d W 9 0 O y w m c X V v d D t B V F R J V k l U w 4 A g U F J P R 0 V U V F V B T E U g R E k g Q 0 F M Q 0 9 M Q V R P U k k g R U x F V F R S T 0 5 J Q 0 k g T S Z x d W 9 0 O y w m c X V v d D t Q U k 9 D R V N T S S B F I F R F Q 0 5 J Q 0 h F I E R J I E R B V E E g T U l O S U 5 H I E 0 m c X V v d D s s J n F 1 b 3 Q 7 Q V R U S V Z J V M O A I F B S T 0 d F V F R V Q U x F I E R J I F J J Q 0 V S Q 0 E g T 1 B F U k F U S V Z B I E 0 m c X V v d D s s J n F 1 b 3 Q 7 Q V R U S V Z J V M O A I F B S T 0 d F V F R V Q U x F I E R J I E Z P T k R B T U V O V E k g R E k g S U 5 U R U x M S U d F T l p B I E F S V E l G S U N J Q U x F I E 0 m c X V v d D s s J n F 1 b 3 Q 7 U 0 l T V E V N S S B E S U d J V E F M S S B N J n F 1 b 3 Q 7 L C Z x d W 9 0 O 0 1 F V E 9 E T 0 x P R 0 l F I E R J I F B S T 0 d F V F R B W k l P T k U g S E F S R F d B U k U t U 0 9 G V F d B U k U g T S Z x d W 9 0 O y w m c X V v d D t B V F R J V k l U w 4 A g U F J P R 0 V U V F V B T E U g R E k g U 0 l T V E V N S S B P U E V S Q V R J V k k g T S Z x d W 9 0 O y w m c X V v d D t N T 0 J J T E l U Q V x 1 M D A y N y B J T l R F U k 5 B W k l P T k F M R S Z x d W 9 0 O y w m c X V v d D t B V F R J V k l U w 4 A g U F J P R 0 V U V F V B T E U g R E k g Q U x H T 1 J J V E 1 J I E R J I E 9 U V E l N S V p a Q V p J T 0 5 F I E 0 m c X V v d D s s J n F 1 b 3 Q 7 Q V J D S E l U R V R U V V J F I E U g U F J P V E 9 D T 0 x M S S B Q R V I g U k V U S S B T U E F a S U F M S S B N J n F 1 b 3 Q 7 L C Z x d W 9 0 O 1 J P Q k 9 U S U N B I E l O R F V T V F J J Q U x F I E 0 m c X V v d D s s J n F 1 b 3 Q 7 Q V R U S V Z J V M O A I F B S T 0 d F V F R V Q U x F I E R J I F N J U 1 R F T U k g S U 5 U R U x M S U d F T l R J I E 0 m c X V v d D s s J n F 1 b 3 Q 7 Q V R U S V Z J V M O A I F B S T 0 d F V F R V Q U x F I E R J I F B S T 0 N F U 1 N J I E U g V E V D T k l D S E U g R E k g R E F U Q S B N S U 5 J T k c g T S Z x d W 9 0 O y w m c X V v d D t Q U k 9 U T 0 N P T F M g Q U 5 E I E F S Q 0 h J V E V D V F V S R V M g R k 9 S I F N Q Q U N F I E 5 F V F d P U k t T I E 0 m c X V v d D s s J n F 1 b 3 Q 7 Q V R U S V Z J V M O A I F B S T 0 d F V F R V Q U x F I E R J I E Z P T k R B T U V O V E k g R E k g Q 0 9 N U F V U R V I g R 1 J B U E h J Q 1 M g T S Z x d W 9 0 O y w m c X V v d D t M Q U J P U k F U T 1 J Z I E 9 G I E J J T 0 l O R k 9 S T U F U S U N T I C A x J n F 1 b 3 Q 7 L C Z x d W 9 0 O 0 F U V E l W S V T D g C B Q U k 9 H R V R U V U F M R S B E S S B J T k d F R 0 5 F U k l B I E R F S S B T S V N U R U 1 J I F N P R l R X Q V J F I E 0 m c X V v d D s s J n F 1 b 3 Q 7 Q V R U S V Z J V M O A I F B S T 0 d F V F R V Q U x F I E R J I E 1 F V E 9 E T 0 x P R 0 l F I E R J I F B S T 0 d F V F R B W k l P T k U g S E F S R F d B U k U t U 0 9 G V F d B U k U g T S Z x d W 9 0 O y w m c X V v d D t B V F R J V k l U w 4 A g U F J P R 0 V U V F V B T E U g R E k g U k V U S S B E S S B D Q U x D T 0 x B V E 9 S S S B N J n F 1 b 3 Q 7 L C Z x d W 9 0 O 1 N J U 1 R F T U k g S U 5 G T 1 J N Q V R J V k k g T S Z x d W 9 0 O y w m c X V v d D t B V F R J V k l U w 4 A g U F J P R 0 V U V F V B T E U g R E k g T U F U R U 1 B V E l D Q S B E S V N D U k V U Q S B N J n F 1 b 3 Q 7 L C Z x d W 9 0 O 0 F U V E l W S V T D g C B Q U k 9 H R V R U V U F M R S B E S S B H R V N U S U 9 O R S B E R U x M X H U w M D I 3 S U 5 O T 1 Z B W k l P T k U g R S B E R U k g U F J P R 0 V U V E k g T S Z x d W 9 0 O y w m c X V v d D t N Q V R F T U F U S U N B I E R J U 0 N S R V R B I E 0 m c X V v d D s s J n F 1 b 3 Q 7 Q V R U S V Z J V M O A I F B S T 0 d F V F R V Q U x F I E R J I E N P T V B V V E V S I F Z J U 0 l P T i B B T k Q g S U 1 B R 0 U g U F J P Q 0 V T U 0 l O R y B N J n F 1 b 3 Q 7 L C Z x d W 9 0 O 0 1 F V E 9 E S S B Q R V I g T E E g R 0 V T V E l P T k U g R E V J I F B S T 0 d F V F R J I E N P T V B M R V N T S S B N J n F 1 b 3 Q 7 L C Z x d W 9 0 O 1 N J U 1 R F T U k g R E k g Q 0 9 O V F J P T E x P I E R J U 1 R S S U J V S V R P I E 0 m c X V v d D s s J n F 1 b 3 Q 7 U 0 l T V E V N S S B B I E 1 J Q 1 J P U F J P Q 0 V T U 0 9 S R S B N J n F 1 b 3 Q 7 L C Z x d W 9 0 O 0 l O R 0 V H T k V S S U E g R E V M I F N P R l R X Q V J F I E 0 m c X V v d D s s J n F 1 b 3 Q 7 Q 0 9 O V F J P T E x J I E F V V E 9 N Q V R J Q 0 k g T S Z x d W 9 0 O y w m c X V v d D t U R U N O T 0 x P R 0 l F I F B F U i B M Q S B T S U N V U k V a W k E g T S Z x d W 9 0 O y w m c X V v d D t B V F R J V k l U w 4 A g U F J P R 0 V U V F V B T E U g R E k g U 0 l T V E V N S S B J T i B U R U 1 Q T y B S R U F M R S B N J n F 1 b 3 Q 7 L C Z x d W 9 0 O 0 9 U V E l N S V p a Q V p J T 0 5 F I E R F T E x F I F J J U 0 9 S U 0 U g T S Z x d W 9 0 O y w m c X V v d D t N T 0 R F T E x J I E U g T U V U T 0 R J I F B F U i B J T C B T V V B Q T 1 J U T y B B T E x F I E R F Q 0 l T S U 9 O S S B N J n F 1 b 3 Q 7 L C Z x d W 9 0 O 0 F Q U E x J Q 0 F a S U 9 O S S B E S S B J T l R F T E x J R 0 V O W k E g Q V J U S U Z J Q 0 l B T E U g T S Z x d W 9 0 O y w m c X V v d D t B V F R J V k l U w 4 A g U F J P R 0 V U V F V B T E U g R E k g V E V D T k 9 M T 0 d J R S B E R U x M R S B C Q V N J I E R J I E R B V E k g T S Z x d W 9 0 O y w m c X V v d D t T S V N U R U 1 J I E U g Q V B Q T E l D Q V p J T 0 5 J I E 1 V T F R J T U V E S U F M S S Z x d W 9 0 O y w m c X V v d D t N V U x U S U 1 F R E l B I F N F U l Z J Q 0 V T I E F O R C B B U F B M S U N B V E l P T l M g T S Z x d W 9 0 O y w m c X V v d D t U R U 9 S S U E g R E V M T F x 1 M D A y N 0 l O R k 9 S T U F a S U 9 O R S B N J n F 1 b 3 Q 7 L C Z x d W 9 0 O 0 R J Q U d O T 1 N U S U N B I E U g Q 0 9 O V F J P T E x P I E 0 m c X V v d D s s J n F 1 b 3 Q 7 Q V R U S V Z J V M O A I F B S T 0 d F V F R V Q U x F I E R J I F N J U 1 R F T U k g S U 5 G T 1 J N Q V R J V k k g T S Z x d W 9 0 O y w m c X V v d D t N R V R P R E k g T l V N R V J J Q 0 k g U E V S I E x B I E d S Q U Z J Q 0 E g T S Z x d W 9 0 O y w m c X V v d D t T S V N U R U 1 J I E l O R k 9 S T U F U S V Z J I E U g Q l V T S U 5 F U 1 M g S U 5 U R U x M S U d F T k N F I C h D L k k u K S Z x d W 9 0 O y w m c X V v d D t C V V N J T k V T U y B J T l R F T E x J R 0 V O Q 0 U g T S Z x d W 9 0 O y w m c X V v d D t P V F R J T U l a W k F a S U 9 O R S B T V S B S R V R J I E 0 m c X V v d D s s J n F 1 b 3 Q 7 T E F C T 1 J B V E 9 S S U 8 g R E k g U k l M S U V W T y B F I F B P U 0 l a S U 9 O Q U 1 F T l R P I F N B V E V M T E l U Q V J F I E 0 m c X V v d D s s J n F 1 b 3 Q 7 T E F C T 1 J B V E 9 S S U 8 g R E k g Q 0 F M Q 0 9 M T y B Q Q V J B T E x F T E 8 g U E V S I E F Q U E x J Q 0 F a S U 9 O S S B F T k V S R 0 V U S U N I R S B F I E 1 F Q 0 N B T k l D S E U g Q V Z B T l p B V E U g T S 1 C J n F 1 b 3 Q 7 L C Z x d W 9 0 O 0 R J U k l U V E 8 g R E V M T F x 1 M D A y N 0 l O R k 9 S T U F U S U N B I F Q m c X V v d D s s J n F 1 b 3 Q 7 Q V R U S V Z J V M O A I F B S T 0 d F V F R V Q U x F I E R J I E R J Q U d O T 1 N U S U N B I E U g Q 0 9 O V F J P T E x P I E 0 m c X V v d D s s J n F 1 b 3 Q 7 U k V U S S B E S S B U R U x F Q 0 9 N V U 5 J Q 0 F a S U 9 O S S B N J n F 1 b 3 Q 7 L C Z x d W 9 0 O 0 l O R 0 V H T k V S S U E g Q 0 x J T k l D Q S B N J n F 1 b 3 Q 7 L C Z x d W 9 0 O 1 N J U 1 R F T U k g S U 5 G T 1 J N Q V R J V k k g Q V Z B T l p B V E k g T S Z x d W 9 0 O y w m c X V v d D t C V V N J T k V T U y B Q U k 9 D R V N T I E 1 B T k F H R U 1 F T l Q m c X V v d D s s J n F 1 b 3 Q 7 Q U 5 B T E l T S S B F I F B S T 0 d F V F R B W k l P T k U g R E V J I F B S T 0 N F U 1 N J I E 9 S R 0 F O S V p a Q V R J V k k g T S Z x d W 9 0 O y w m c X V v d D t Q U k l O Q 0 l Q T E V T I E 9 G I E 1 B T k F H R U 1 F T l Q m c X V v d D s s J n F 1 b 3 Q 7 V E l S T 0 N J T k l P I E 0 m c X V v d D s s J n F 1 b 3 Q 7 U k V U S S B F I F R F T E V U U k F G R k l D T y B N J n F 1 b 3 Q 7 L C Z x d W 9 0 O 0 5 V T 1 Z F I F R F Q 0 5 P T E 9 H S U U g R S B E S V J J V F R P I E 0 m c X V v d D s s J n F 1 b 3 Q 7 Q 0 9 N U F V U R V I g T k V U V 0 9 S S 1 M g T S Z x d W 9 0 O y w m c X V v d D t N Q V R F T U F U S U N B I E N P T V B V V E F a S U 9 O Q U x F J n F 1 b 3 Q 7 L C Z x d W 9 0 O 1 N J U 1 R F T U k g T U l E R E x F V 0 F S R S Z x d W 9 0 O y w m c X V v d D t H U k F G S U N B J n F 1 b 3 Q 7 L C Z x d W 9 0 O 0 F O Q U x J U 0 k g U 1 R B V E l D Q S B E S S B Q U k 9 H U k F N T U k m c X V v d D s s J n F 1 b 3 Q 7 Q U x H T 1 J J V E 1 J I E F W Q U 5 a Q V R J J n F 1 b 3 Q 7 L C Z x d W 9 0 O 0 Z P T k R B T U V O V E k g T E 9 H S U N J I E R F T E x c d T A w M j d J T k Z P U k 1 B V E l D Q S Z x d W 9 0 O y w m c X V v d D t N T 0 R F T E x J I E U g I F N J U 1 R F T U k g Q 0 9 O Q 0 9 S U k V O V E k m c X V v d D s s J n F 1 b 3 Q 7 U 0 l T V E V N S S B E S S B F T E F C T 1 J B W k l P T k U g R E V M T F x 1 M D A y N 0 l O R k 9 S T U F a S U 9 O R S B N J n F 1 b 3 Q 7 L C Z x d W 9 0 O 1 B S T 0 d S Q U 1 N Q V p J T 0 5 F I E N P T k N P U l J F T l R F I E U g R E l T V F J J Q l V J V E E g T S Z x d W 9 0 O y w m c X V v d D t J T l R F T E x J R 0 V O W k E g Q V J U S U Z J Q 0 l B T E U g T S Z x d W 9 0 O y w m c X V v d D t B V F R J V k l U w 4 A g U F J P R 0 V U V F V B T E U g R E k g Q V B Q T E l D Q V p J T 0 5 J I E R J I E l O V E V M T E l H R U 5 a Q S B B U l R J R k l D S U F M R S B N J n F 1 b 3 Q 7 L C Z x d W 9 0 O 1 N J U 1 R F T U k g T k V V U k F M S S B N J n F 1 b 3 Q 7 L C Z x d W 9 0 O 0 1 J Q 1 J P R U x F V F R S T 0 5 J Q 0 E g T S Z x d W 9 0 O y w m c X V v d D t F T E V U V F J P T k l D Q S B E R U k g U 0 l T V E V N S S B E S U d J V E F M S S B N J n F 1 b 3 Q 7 L C Z x d W 9 0 O 0 V M Q U J P U k F a S U 9 O R S B F T E V U V F J P T k l D Q S B E R U k g U 0 V H T k F M S S B E S U d J V E F M S S B N J n F 1 b 3 Q 7 L C Z x d W 9 0 O 1 B S T 0 d F V F R P I E R J I E N J U k N V S V R J I E F O Q U x P R 0 l D S S B N I C 0 g Q S Z x d W 9 0 O y w m c X V v d D t N R V R P R E k g T l V N R V J J Q 0 k g U E V S I E x c d T A w M j d J T k d F R 0 5 F U k l B I E 0 m c X V v d D s s J n F 1 b 3 Q 7 Q U 5 B T E l T S S B N Q V R F T U F U S U N B I E 0 m c X V v d D s s J n F 1 b 3 Q 7 T E F C T 1 J B V E 9 S S U 8 g R E k g R U x F V F R S T 0 5 J Q 0 E g R E V J I F N J U 1 R F T U k g R E l H S V R B T E k g T S Z x d W 9 0 O y w m c X V v d D t D Q U 1 Q S S B F T E V U V F J P T U F H T k V U S U N J I E U g U 0 l T V E V N S S B E X H U w M D I 3 Q U 5 U R U 5 O Q S B N J n F 1 b 3 Q 7 L C Z x d W 9 0 O 0 V M Q U J P U k F a S U 9 O R S B E R U w g T E l O R 1 V B R 0 d J T y B O Q V R V U k F M R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V y c m 9 y Q 2 9 1 b n Q i I F Z h b H V l P S J s M C I g L z 4 8 R W 5 0 c n k g V H l w Z T 0 i R m l s b E N v d W 5 0 I i B W Y W x 1 Z T 0 i b D M y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0 a S A o M y k v T W 9 k a W Z p Y 2 F 0 b y B 0 a X B v M S 5 7 Q 2 9 s d W 1 u M S w w f S Z x d W 9 0 O y w m c X V v d D t T Z W N 0 a W 9 u M S 9 2 b 3 R p I C g z K S 9 N b 2 R p Z m l j Y X R v I H R p c G 8 u e 0 N v b H V t b j I s M X 0 m c X V v d D s s J n F 1 b 3 Q 7 U 2 V j d G l v b j E v d m 9 0 a S A o M y k v T W 9 k a W Z p Y 2 F 0 b y B 0 a X B v L n t D b 2 x 1 b W 4 z L D J 9 J n F 1 b 3 Q 7 L C Z x d W 9 0 O 1 N l Y 3 R p b 2 4 x L 3 Z v d G k g K D M p L 0 1 v Z G l m a W N h d G 8 g d G l w b y 5 7 Q 2 9 s d W 1 u N C w z f S Z x d W 9 0 O y w m c X V v d D t T Z W N 0 a W 9 u M S 9 2 b 3 R p I C g z K S 9 N b 2 R p Z m l j Y X R v I H R p c G 8 u e 0 N v b H V t b j U s N H 0 m c X V v d D s s J n F 1 b 3 Q 7 U 2 V j d G l v b j E v d m 9 0 a S A o M y k v T W 9 k a W Z p Y 2 F 0 b y B 0 a X B v L n t D b 2 x 1 b W 4 2 L D V 9 J n F 1 b 3 Q 7 L C Z x d W 9 0 O 1 N l Y 3 R p b 2 4 x L 3 Z v d G k g K D M p L 0 1 v Z G l m a W N h d G 8 g d G l w b y 5 7 Q 2 9 s d W 1 u N y w 2 f S Z x d W 9 0 O y w m c X V v d D t T Z W N 0 a W 9 u M S 9 2 b 3 R p I C g z K S 9 N b 2 R p Z m l j Y X R v I H R p c G 8 u e 0 N v b H V t b j g s N 3 0 m c X V v d D s s J n F 1 b 3 Q 7 U 2 V j d G l v b j E v d m 9 0 a S A o M y k v T W 9 k a W Z p Y 2 F 0 b y B 0 a X B v L n t D b 2 x 1 b W 4 5 L D h 9 J n F 1 b 3 Q 7 L C Z x d W 9 0 O 1 N l Y 3 R p b 2 4 x L 3 Z v d G k g K D M p L 0 1 v Z G l m a W N h d G 8 g d G l w b y 5 7 Q 2 9 s d W 1 u M T A s O X 0 m c X V v d D s s J n F 1 b 3 Q 7 U 2 V j d G l v b j E v d m 9 0 a S A o M y k v T W 9 k a W Z p Y 2 F 0 b y B 0 a X B v L n t D b 2 x 1 b W 4 x M S w x M H 0 m c X V v d D s s J n F 1 b 3 Q 7 U 2 V j d G l v b j E v d m 9 0 a S A o M y k v T W 9 k a W Z p Y 2 F 0 b y B 0 a X B v L n t D b 2 x 1 b W 4 x M i w x M X 0 m c X V v d D s s J n F 1 b 3 Q 7 U 2 V j d G l v b j E v d m 9 0 a S A o M y k v T W 9 k a W Z p Y 2 F 0 b y B 0 a X B v L n t D b 2 x 1 b W 4 x M y w x M n 0 m c X V v d D s s J n F 1 b 3 Q 7 U 2 V j d G l v b j E v d m 9 0 a S A o M y k v T W 9 k a W Z p Y 2 F 0 b y B 0 a X B v L n t D b 2 x 1 b W 4 x N C w x M 3 0 m c X V v d D s s J n F 1 b 3 Q 7 U 2 V j d G l v b j E v d m 9 0 a S A o M y k v T W 9 k a W Z p Y 2 F 0 b y B 0 a X B v L n t D b 2 x 1 b W 4 x N S w x N H 0 m c X V v d D s s J n F 1 b 3 Q 7 U 2 V j d G l v b j E v d m 9 0 a S A o M y k v T W 9 k a W Z p Y 2 F 0 b y B 0 a X B v L n t D b 2 x 1 b W 4 x N i w x N X 0 m c X V v d D s s J n F 1 b 3 Q 7 U 2 V j d G l v b j E v d m 9 0 a S A o M y k v T W 9 k a W Z p Y 2 F 0 b y B 0 a X B v L n t D b 2 x 1 b W 4 x N y w x N n 0 m c X V v d D s s J n F 1 b 3 Q 7 U 2 V j d G l v b j E v d m 9 0 a S A o M y k v T W 9 k a W Z p Y 2 F 0 b y B 0 a X B v L n t D b 2 x 1 b W 4 x O C w x N 3 0 m c X V v d D s s J n F 1 b 3 Q 7 U 2 V j d G l v b j E v d m 9 0 a S A o M y k v T W 9 k a W Z p Y 2 F 0 b y B 0 a X B v L n t D b 2 x 1 b W 4 x O S w x O H 0 m c X V v d D s s J n F 1 b 3 Q 7 U 2 V j d G l v b j E v d m 9 0 a S A o M y k v T W 9 k a W Z p Y 2 F 0 b y B 0 a X B v L n t D b 2 x 1 b W 4 y M C w x O X 0 m c X V v d D s s J n F 1 b 3 Q 7 U 2 V j d G l v b j E v d m 9 0 a S A o M y k v T W 9 k a W Z p Y 2 F 0 b y B 0 a X B v L n t D b 2 x 1 b W 4 y M S w y M H 0 m c X V v d D s s J n F 1 b 3 Q 7 U 2 V j d G l v b j E v d m 9 0 a S A o M y k v T W 9 k a W Z p Y 2 F 0 b y B 0 a X B v L n t D b 2 x 1 b W 4 y M i w y M X 0 m c X V v d D s s J n F 1 b 3 Q 7 U 2 V j d G l v b j E v d m 9 0 a S A o M y k v T W 9 k a W Z p Y 2 F 0 b y B 0 a X B v L n t D b 2 x 1 b W 4 y M y w y M n 0 m c X V v d D s s J n F 1 b 3 Q 7 U 2 V j d G l v b j E v d m 9 0 a S A o M y k v T W 9 k a W Z p Y 2 F 0 b y B 0 a X B v L n t D b 2 x 1 b W 4 y N C w y M 3 0 m c X V v d D s s J n F 1 b 3 Q 7 U 2 V j d G l v b j E v d m 9 0 a S A o M y k v T W 9 k a W Z p Y 2 F 0 b y B 0 a X B v L n t D b 2 x 1 b W 4 y N S w y N H 0 m c X V v d D s s J n F 1 b 3 Q 7 U 2 V j d G l v b j E v d m 9 0 a S A o M y k v T W 9 k a W Z p Y 2 F 0 b y B 0 a X B v L n t D b 2 x 1 b W 4 y N i w y N X 0 m c X V v d D s s J n F 1 b 3 Q 7 U 2 V j d G l v b j E v d m 9 0 a S A o M y k v T W 9 k a W Z p Y 2 F 0 b y B 0 a X B v L n t D b 2 x 1 b W 4 y N y w y N n 0 m c X V v d D s s J n F 1 b 3 Q 7 U 2 V j d G l v b j E v d m 9 0 a S A o M y k v T W 9 k a W Z p Y 2 F 0 b y B 0 a X B v L n t D b 2 x 1 b W 4 y O C w y N 3 0 m c X V v d D s s J n F 1 b 3 Q 7 U 2 V j d G l v b j E v d m 9 0 a S A o M y k v T W 9 k a W Z p Y 2 F 0 b y B 0 a X B v L n t D b 2 x 1 b W 4 y O S w y O H 0 m c X V v d D s s J n F 1 b 3 Q 7 U 2 V j d G l v b j E v d m 9 0 a S A o M y k v T W 9 k a W Z p Y 2 F 0 b y B 0 a X B v L n t D b 2 x 1 b W 4 z M C w y O X 0 m c X V v d D s s J n F 1 b 3 Q 7 U 2 V j d G l v b j E v d m 9 0 a S A o M y k v T W 9 k a W Z p Y 2 F 0 b y B 0 a X B v L n t D b 2 x 1 b W 4 z M S w z M H 0 m c X V v d D s s J n F 1 b 3 Q 7 U 2 V j d G l v b j E v d m 9 0 a S A o M y k v T W 9 k a W Z p Y 2 F 0 b y B 0 a X B v L n t D b 2 x 1 b W 4 z M i w z M X 0 m c X V v d D s s J n F 1 b 3 Q 7 U 2 V j d G l v b j E v d m 9 0 a S A o M y k v T W 9 k a W Z p Y 2 F 0 b y B 0 a X B v L n t D b 2 x 1 b W 4 z M y w z M n 0 m c X V v d D s s J n F 1 b 3 Q 7 U 2 V j d G l v b j E v d m 9 0 a S A o M y k v T W 9 k a W Z p Y 2 F 0 b y B 0 a X B v L n t D b 2 x 1 b W 4 z N C w z M 3 0 m c X V v d D s s J n F 1 b 3 Q 7 U 2 V j d G l v b j E v d m 9 0 a S A o M y k v T W 9 k a W Z p Y 2 F 0 b y B 0 a X B v L n t D b 2 x 1 b W 4 z N S w z N H 0 m c X V v d D s s J n F 1 b 3 Q 7 U 2 V j d G l v b j E v d m 9 0 a S A o M y k v T W 9 k a W Z p Y 2 F 0 b y B 0 a X B v L n t D b 2 x 1 b W 4 z N i w z N X 0 m c X V v d D s s J n F 1 b 3 Q 7 U 2 V j d G l v b j E v d m 9 0 a S A o M y k v T W 9 k a W Z p Y 2 F 0 b y B 0 a X B v L n t D b 2 x 1 b W 4 z N y w z N n 0 m c X V v d D s s J n F 1 b 3 Q 7 U 2 V j d G l v b j E v d m 9 0 a S A o M y k v T W 9 k a W Z p Y 2 F 0 b y B 0 a X B v L n t D b 2 x 1 b W 4 z O C w z N 3 0 m c X V v d D s s J n F 1 b 3 Q 7 U 2 V j d G l v b j E v d m 9 0 a S A o M y k v T W 9 k a W Z p Y 2 F 0 b y B 0 a X B v L n t D b 2 x 1 b W 4 z O S w z O H 0 m c X V v d D s s J n F 1 b 3 Q 7 U 2 V j d G l v b j E v d m 9 0 a S A o M y k v T W 9 k a W Z p Y 2 F 0 b y B 0 a X B v L n t D b 2 x 1 b W 4 0 M C w z O X 0 m c X V v d D s s J n F 1 b 3 Q 7 U 2 V j d G l v b j E v d m 9 0 a S A o M y k v T W 9 k a W Z p Y 2 F 0 b y B 0 a X B v L n t D b 2 x 1 b W 4 0 M S w 0 M H 0 m c X V v d D s s J n F 1 b 3 Q 7 U 2 V j d G l v b j E v d m 9 0 a S A o M y k v T W 9 k a W Z p Y 2 F 0 b y B 0 a X B v L n t D b 2 x 1 b W 4 0 M i w 0 M X 0 m c X V v d D s s J n F 1 b 3 Q 7 U 2 V j d G l v b j E v d m 9 0 a S A o M y k v T W 9 k a W Z p Y 2 F 0 b y B 0 a X B v L n t D b 2 x 1 b W 4 0 M y w 0 M n 0 m c X V v d D s s J n F 1 b 3 Q 7 U 2 V j d G l v b j E v d m 9 0 a S A o M y k v T W 9 k a W Z p Y 2 F 0 b y B 0 a X B v L n t D b 2 x 1 b W 4 0 N C w 0 M 3 0 m c X V v d D s s J n F 1 b 3 Q 7 U 2 V j d G l v b j E v d m 9 0 a S A o M y k v T W 9 k a W Z p Y 2 F 0 b y B 0 a X B v L n t D b 2 x 1 b W 4 0 N S w 0 N H 0 m c X V v d D s s J n F 1 b 3 Q 7 U 2 V j d G l v b j E v d m 9 0 a S A o M y k v T W 9 k a W Z p Y 2 F 0 b y B 0 a X B v L n t D b 2 x 1 b W 4 0 N i w 0 N X 0 m c X V v d D s s J n F 1 b 3 Q 7 U 2 V j d G l v b j E v d m 9 0 a S A o M y k v T W 9 k a W Z p Y 2 F 0 b y B 0 a X B v L n t D b 2 x 1 b W 4 0 N y w 0 N n 0 m c X V v d D s s J n F 1 b 3 Q 7 U 2 V j d G l v b j E v d m 9 0 a S A o M y k v T W 9 k a W Z p Y 2 F 0 b y B 0 a X B v L n t D b 2 x 1 b W 4 0 O C w 0 N 3 0 m c X V v d D s s J n F 1 b 3 Q 7 U 2 V j d G l v b j E v d m 9 0 a S A o M y k v T W 9 k a W Z p Y 2 F 0 b y B 0 a X B v L n t D b 2 x 1 b W 4 0 O S w 0 O H 0 m c X V v d D s s J n F 1 b 3 Q 7 U 2 V j d G l v b j E v d m 9 0 a S A o M y k v T W 9 k a W Z p Y 2 F 0 b y B 0 a X B v L n t D b 2 x 1 b W 4 1 M C w 0 O X 0 m c X V v d D s s J n F 1 b 3 Q 7 U 2 V j d G l v b j E v d m 9 0 a S A o M y k v T W 9 k a W Z p Y 2 F 0 b y B 0 a X B v L n t D b 2 x 1 b W 4 1 M S w 1 M H 0 m c X V v d D s s J n F 1 b 3 Q 7 U 2 V j d G l v b j E v d m 9 0 a S A o M y k v T W 9 k a W Z p Y 2 F 0 b y B 0 a X B v L n t D b 2 x 1 b W 4 1 M i w 1 M X 0 m c X V v d D s s J n F 1 b 3 Q 7 U 2 V j d G l v b j E v d m 9 0 a S A o M y k v T W 9 k a W Z p Y 2 F 0 b y B 0 a X B v L n t D b 2 x 1 b W 4 1 M y w 1 M n 0 m c X V v d D s s J n F 1 b 3 Q 7 U 2 V j d G l v b j E v d m 9 0 a S A o M y k v T W 9 k a W Z p Y 2 F 0 b y B 0 a X B v L n t D b 2 x 1 b W 4 1 N C w 1 M 3 0 m c X V v d D s s J n F 1 b 3 Q 7 U 2 V j d G l v b j E v d m 9 0 a S A o M y k v T W 9 k a W Z p Y 2 F 0 b y B 0 a X B v L n t D b 2 x 1 b W 4 1 N S w 1 N H 0 m c X V v d D s s J n F 1 b 3 Q 7 U 2 V j d G l v b j E v d m 9 0 a S A o M y k v T W 9 k a W Z p Y 2 F 0 b y B 0 a X B v L n t D b 2 x 1 b W 4 1 N i w 1 N X 0 m c X V v d D s s J n F 1 b 3 Q 7 U 2 V j d G l v b j E v d m 9 0 a S A o M y k v T W 9 k a W Z p Y 2 F 0 b y B 0 a X B v L n t D b 2 x 1 b W 4 1 N y w 1 N n 0 m c X V v d D s s J n F 1 b 3 Q 7 U 2 V j d G l v b j E v d m 9 0 a S A o M y k v T W 9 k a W Z p Y 2 F 0 b y B 0 a X B v L n t D b 2 x 1 b W 4 1 O C w 1 N 3 0 m c X V v d D s s J n F 1 b 3 Q 7 U 2 V j d G l v b j E v d m 9 0 a S A o M y k v T W 9 k a W Z p Y 2 F 0 b y B 0 a X B v L n t D b 2 x 1 b W 4 1 O S w 1 O H 0 m c X V v d D s s J n F 1 b 3 Q 7 U 2 V j d G l v b j E v d m 9 0 a S A o M y k v T W 9 k a W Z p Y 2 F 0 b y B 0 a X B v L n t D b 2 x 1 b W 4 2 M C w 1 O X 0 m c X V v d D s s J n F 1 b 3 Q 7 U 2 V j d G l v b j E v d m 9 0 a S A o M y k v T W 9 k a W Z p Y 2 F 0 b y B 0 a X B v L n t D b 2 x 1 b W 4 2 M S w 2 M H 0 m c X V v d D s s J n F 1 b 3 Q 7 U 2 V j d G l v b j E v d m 9 0 a S A o M y k v T W 9 k a W Z p Y 2 F 0 b y B 0 a X B v L n t D b 2 x 1 b W 4 2 M i w 2 M X 0 m c X V v d D s s J n F 1 b 3 Q 7 U 2 V j d G l v b j E v d m 9 0 a S A o M y k v T W 9 k a W Z p Y 2 F 0 b y B 0 a X B v L n t D b 2 x 1 b W 4 2 M y w 2 M n 0 m c X V v d D s s J n F 1 b 3 Q 7 U 2 V j d G l v b j E v d m 9 0 a S A o M y k v T W 9 k a W Z p Y 2 F 0 b y B 0 a X B v L n t D b 2 x 1 b W 4 2 N C w 2 M 3 0 m c X V v d D s s J n F 1 b 3 Q 7 U 2 V j d G l v b j E v d m 9 0 a S A o M y k v T W 9 k a W Z p Y 2 F 0 b y B 0 a X B v L n t D b 2 x 1 b W 4 2 N S w 2 N H 0 m c X V v d D s s J n F 1 b 3 Q 7 U 2 V j d G l v b j E v d m 9 0 a S A o M y k v T W 9 k a W Z p Y 2 F 0 b y B 0 a X B v L n t D b 2 x 1 b W 4 2 N i w 2 N X 0 m c X V v d D s s J n F 1 b 3 Q 7 U 2 V j d G l v b j E v d m 9 0 a S A o M y k v T W 9 k a W Z p Y 2 F 0 b y B 0 a X B v L n t D b 2 x 1 b W 4 2 N y w 2 N n 0 m c X V v d D s s J n F 1 b 3 Q 7 U 2 V j d G l v b j E v d m 9 0 a S A o M y k v T W 9 k a W Z p Y 2 F 0 b y B 0 a X B v L n t D b 2 x 1 b W 4 2 O C w 2 N 3 0 m c X V v d D s s J n F 1 b 3 Q 7 U 2 V j d G l v b j E v d m 9 0 a S A o M y k v T W 9 k a W Z p Y 2 F 0 b y B 0 a X B v L n t D b 2 x 1 b W 4 2 O S w 2 O H 0 m c X V v d D s s J n F 1 b 3 Q 7 U 2 V j d G l v b j E v d m 9 0 a S A o M y k v T W 9 k a W Z p Y 2 F 0 b y B 0 a X B v L n t D b 2 x 1 b W 4 3 M C w 2 O X 0 m c X V v d D s s J n F 1 b 3 Q 7 U 2 V j d G l v b j E v d m 9 0 a S A o M y k v T W 9 k a W Z p Y 2 F 0 b y B 0 a X B v L n t D b 2 x 1 b W 4 3 M S w 3 M H 0 m c X V v d D s s J n F 1 b 3 Q 7 U 2 V j d G l v b j E v d m 9 0 a S A o M y k v T W 9 k a W Z p Y 2 F 0 b y B 0 a X B v L n t D b 2 x 1 b W 4 3 M i w 3 M X 0 m c X V v d D s s J n F 1 b 3 Q 7 U 2 V j d G l v b j E v d m 9 0 a S A o M y k v T W 9 k a W Z p Y 2 F 0 b y B 0 a X B v L n t D b 2 x 1 b W 4 3 M y w 3 M n 0 m c X V v d D s s J n F 1 b 3 Q 7 U 2 V j d G l v b j E v d m 9 0 a S A o M y k v T W 9 k a W Z p Y 2 F 0 b y B 0 a X B v L n t D b 2 x 1 b W 4 3 N C w 3 M 3 0 m c X V v d D s s J n F 1 b 3 Q 7 U 2 V j d G l v b j E v d m 9 0 a S A o M y k v T W 9 k a W Z p Y 2 F 0 b y B 0 a X B v L n t D b 2 x 1 b W 4 3 N S w 3 N H 0 m c X V v d D s s J n F 1 b 3 Q 7 U 2 V j d G l v b j E v d m 9 0 a S A o M y k v T W 9 k a W Z p Y 2 F 0 b y B 0 a X B v L n t D b 2 x 1 b W 4 3 N i w 3 N X 0 m c X V v d D s s J n F 1 b 3 Q 7 U 2 V j d G l v b j E v d m 9 0 a S A o M y k v T W 9 k a W Z p Y 2 F 0 b y B 0 a X B v L n t D b 2 x 1 b W 4 3 N y w 3 N n 0 m c X V v d D s s J n F 1 b 3 Q 7 U 2 V j d G l v b j E v d m 9 0 a S A o M y k v T W 9 k a W Z p Y 2 F 0 b y B 0 a X B v L n t D b 2 x 1 b W 4 3 O C w 3 N 3 0 m c X V v d D s s J n F 1 b 3 Q 7 U 2 V j d G l v b j E v d m 9 0 a S A o M y k v T W 9 k a W Z p Y 2 F 0 b y B 0 a X B v L n t D b 2 x 1 b W 4 3 O S w 3 O H 0 m c X V v d D s s J n F 1 b 3 Q 7 U 2 V j d G l v b j E v d m 9 0 a S A o M y k v T W 9 k a W Z p Y 2 F 0 b y B 0 a X B v L n t D b 2 x 1 b W 4 4 M C w 3 O X 0 m c X V v d D s s J n F 1 b 3 Q 7 U 2 V j d G l v b j E v d m 9 0 a S A o M y k v T W 9 k a W Z p Y 2 F 0 b y B 0 a X B v L n t D b 2 x 1 b W 4 4 M S w 4 M H 0 m c X V v d D s s J n F 1 b 3 Q 7 U 2 V j d G l v b j E v d m 9 0 a S A o M y k v T W 9 k a W Z p Y 2 F 0 b y B 0 a X B v L n t D b 2 x 1 b W 4 4 M i w 4 M X 0 m c X V v d D s s J n F 1 b 3 Q 7 U 2 V j d G l v b j E v d m 9 0 a S A o M y k v T W 9 k a W Z p Y 2 F 0 b y B 0 a X B v L n t D b 2 x 1 b W 4 4 M y w 4 M n 0 m c X V v d D s s J n F 1 b 3 Q 7 U 2 V j d G l v b j E v d m 9 0 a S A o M y k v T W 9 k a W Z p Y 2 F 0 b y B 0 a X B v L n t D b 2 x 1 b W 4 4 N C w 4 M 3 0 m c X V v d D s s J n F 1 b 3 Q 7 U 2 V j d G l v b j E v d m 9 0 a S A o M y k v T W 9 k a W Z p Y 2 F 0 b y B 0 a X B v L n t D b 2 x 1 b W 4 4 N S w 4 N H 0 m c X V v d D s s J n F 1 b 3 Q 7 U 2 V j d G l v b j E v d m 9 0 a S A o M y k v T W 9 k a W Z p Y 2 F 0 b y B 0 a X B v L n t D b 2 x 1 b W 4 4 N i w 4 N X 0 m c X V v d D s s J n F 1 b 3 Q 7 U 2 V j d G l v b j E v d m 9 0 a S A o M y k v T W 9 k a W Z p Y 2 F 0 b y B 0 a X B v L n t D b 2 x 1 b W 4 4 N y w 4 N n 0 m c X V v d D s s J n F 1 b 3 Q 7 U 2 V j d G l v b j E v d m 9 0 a S A o M y k v T W 9 k a W Z p Y 2 F 0 b y B 0 a X B v L n t D b 2 x 1 b W 4 4 O C w 4 N 3 0 m c X V v d D s s J n F 1 b 3 Q 7 U 2 V j d G l v b j E v d m 9 0 a S A o M y k v T W 9 k a W Z p Y 2 F 0 b y B 0 a X B v L n t D b 2 x 1 b W 4 4 O S w 4 O H 0 m c X V v d D s s J n F 1 b 3 Q 7 U 2 V j d G l v b j E v d m 9 0 a S A o M y k v T W 9 k a W Z p Y 2 F 0 b y B 0 a X B v L n t D b 2 x 1 b W 4 5 M C w 4 O X 0 m c X V v d D s s J n F 1 b 3 Q 7 U 2 V j d G l v b j E v d m 9 0 a S A o M y k v T W 9 k a W Z p Y 2 F 0 b y B 0 a X B v L n t D b 2 x 1 b W 4 5 M S w 5 M H 0 m c X V v d D s s J n F 1 b 3 Q 7 U 2 V j d G l v b j E v d m 9 0 a S A o M y k v T W 9 k a W Z p Y 2 F 0 b y B 0 a X B v L n t D b 2 x 1 b W 4 5 M i w 5 M X 0 m c X V v d D s s J n F 1 b 3 Q 7 U 2 V j d G l v b j E v d m 9 0 a S A o M y k v T W 9 k a W Z p Y 2 F 0 b y B 0 a X B v L n t D b 2 x 1 b W 4 5 M y w 5 M n 0 m c X V v d D s s J n F 1 b 3 Q 7 U 2 V j d G l v b j E v d m 9 0 a S A o M y k v T W 9 k a W Z p Y 2 F 0 b y B 0 a X B v L n t D b 2 x 1 b W 4 5 N C w 5 M 3 0 m c X V v d D s s J n F 1 b 3 Q 7 U 2 V j d G l v b j E v d m 9 0 a S A o M y k v T W 9 k a W Z p Y 2 F 0 b y B 0 a X B v L n t D b 2 x 1 b W 4 5 N S w 5 N H 0 m c X V v d D s s J n F 1 b 3 Q 7 U 2 V j d G l v b j E v d m 9 0 a S A o M y k v T W 9 k a W Z p Y 2 F 0 b y B 0 a X B v L n t D b 2 x 1 b W 4 5 N i w 5 N X 0 m c X V v d D s s J n F 1 b 3 Q 7 U 2 V j d G l v b j E v d m 9 0 a S A o M y k v T W 9 k a W Z p Y 2 F 0 b y B 0 a X B v L n t D b 2 x 1 b W 4 5 N y w 5 N n 0 m c X V v d D s s J n F 1 b 3 Q 7 U 2 V j d G l v b j E v d m 9 0 a S A o M y k v T W 9 k a W Z p Y 2 F 0 b y B 0 a X B v L n t D b 2 x 1 b W 4 5 O C w 5 N 3 0 m c X V v d D s s J n F 1 b 3 Q 7 U 2 V j d G l v b j E v d m 9 0 a S A o M y k v T W 9 k a W Z p Y 2 F 0 b y B 0 a X B v L n t D b 2 x 1 b W 4 5 O S w 5 O H 0 m c X V v d D s s J n F 1 b 3 Q 7 U 2 V j d G l v b j E v d m 9 0 a S A o M y k v T W 9 k a W Z p Y 2 F 0 b y B 0 a X B v L n t D b 2 x 1 b W 4 x M D A s O T l 9 J n F 1 b 3 Q 7 L C Z x d W 9 0 O 1 N l Y 3 R p b 2 4 x L 3 Z v d G k g K D M p L 0 1 v Z G l m a W N h d G 8 g d G l w b y 5 7 Q 2 9 s d W 1 u M T A x L D E w M H 0 m c X V v d D s s J n F 1 b 3 Q 7 U 2 V j d G l v b j E v d m 9 0 a S A o M y k v T W 9 k a W Z p Y 2 F 0 b y B 0 a X B v L n t D b 2 x 1 b W 4 x M D I s M T A x f S Z x d W 9 0 O y w m c X V v d D t T Z W N 0 a W 9 u M S 9 2 b 3 R p I C g z K S 9 N b 2 R p Z m l j Y X R v I H R p c G 8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m 9 0 a S A o M y k v T W 9 k a W Z p Y 2 F 0 b y B 0 a X B v M S 5 7 Q 2 9 s d W 1 u M S w w f S Z x d W 9 0 O y w m c X V v d D t T Z W N 0 a W 9 u M S 9 2 b 3 R p I C g z K S 9 N b 2 R p Z m l j Y X R v I H R p c G 8 u e 0 N v b H V t b j I s M X 0 m c X V v d D s s J n F 1 b 3 Q 7 U 2 V j d G l v b j E v d m 9 0 a S A o M y k v T W 9 k a W Z p Y 2 F 0 b y B 0 a X B v L n t D b 2 x 1 b W 4 z L D J 9 J n F 1 b 3 Q 7 L C Z x d W 9 0 O 1 N l Y 3 R p b 2 4 x L 3 Z v d G k g K D M p L 0 1 v Z G l m a W N h d G 8 g d G l w b y 5 7 Q 2 9 s d W 1 u N C w z f S Z x d W 9 0 O y w m c X V v d D t T Z W N 0 a W 9 u M S 9 2 b 3 R p I C g z K S 9 N b 2 R p Z m l j Y X R v I H R p c G 8 u e 0 N v b H V t b j U s N H 0 m c X V v d D s s J n F 1 b 3 Q 7 U 2 V j d G l v b j E v d m 9 0 a S A o M y k v T W 9 k a W Z p Y 2 F 0 b y B 0 a X B v L n t D b 2 x 1 b W 4 2 L D V 9 J n F 1 b 3 Q 7 L C Z x d W 9 0 O 1 N l Y 3 R p b 2 4 x L 3 Z v d G k g K D M p L 0 1 v Z G l m a W N h d G 8 g d G l w b y 5 7 Q 2 9 s d W 1 u N y w 2 f S Z x d W 9 0 O y w m c X V v d D t T Z W N 0 a W 9 u M S 9 2 b 3 R p I C g z K S 9 N b 2 R p Z m l j Y X R v I H R p c G 8 u e 0 N v b H V t b j g s N 3 0 m c X V v d D s s J n F 1 b 3 Q 7 U 2 V j d G l v b j E v d m 9 0 a S A o M y k v T W 9 k a W Z p Y 2 F 0 b y B 0 a X B v L n t D b 2 x 1 b W 4 5 L D h 9 J n F 1 b 3 Q 7 L C Z x d W 9 0 O 1 N l Y 3 R p b 2 4 x L 3 Z v d G k g K D M p L 0 1 v Z G l m a W N h d G 8 g d G l w b y 5 7 Q 2 9 s d W 1 u M T A s O X 0 m c X V v d D s s J n F 1 b 3 Q 7 U 2 V j d G l v b j E v d m 9 0 a S A o M y k v T W 9 k a W Z p Y 2 F 0 b y B 0 a X B v L n t D b 2 x 1 b W 4 x M S w x M H 0 m c X V v d D s s J n F 1 b 3 Q 7 U 2 V j d G l v b j E v d m 9 0 a S A o M y k v T W 9 k a W Z p Y 2 F 0 b y B 0 a X B v L n t D b 2 x 1 b W 4 x M i w x M X 0 m c X V v d D s s J n F 1 b 3 Q 7 U 2 V j d G l v b j E v d m 9 0 a S A o M y k v T W 9 k a W Z p Y 2 F 0 b y B 0 a X B v L n t D b 2 x 1 b W 4 x M y w x M n 0 m c X V v d D s s J n F 1 b 3 Q 7 U 2 V j d G l v b j E v d m 9 0 a S A o M y k v T W 9 k a W Z p Y 2 F 0 b y B 0 a X B v L n t D b 2 x 1 b W 4 x N C w x M 3 0 m c X V v d D s s J n F 1 b 3 Q 7 U 2 V j d G l v b j E v d m 9 0 a S A o M y k v T W 9 k a W Z p Y 2 F 0 b y B 0 a X B v L n t D b 2 x 1 b W 4 x N S w x N H 0 m c X V v d D s s J n F 1 b 3 Q 7 U 2 V j d G l v b j E v d m 9 0 a S A o M y k v T W 9 k a W Z p Y 2 F 0 b y B 0 a X B v L n t D b 2 x 1 b W 4 x N i w x N X 0 m c X V v d D s s J n F 1 b 3 Q 7 U 2 V j d G l v b j E v d m 9 0 a S A o M y k v T W 9 k a W Z p Y 2 F 0 b y B 0 a X B v L n t D b 2 x 1 b W 4 x N y w x N n 0 m c X V v d D s s J n F 1 b 3 Q 7 U 2 V j d G l v b j E v d m 9 0 a S A o M y k v T W 9 k a W Z p Y 2 F 0 b y B 0 a X B v L n t D b 2 x 1 b W 4 x O C w x N 3 0 m c X V v d D s s J n F 1 b 3 Q 7 U 2 V j d G l v b j E v d m 9 0 a S A o M y k v T W 9 k a W Z p Y 2 F 0 b y B 0 a X B v L n t D b 2 x 1 b W 4 x O S w x O H 0 m c X V v d D s s J n F 1 b 3 Q 7 U 2 V j d G l v b j E v d m 9 0 a S A o M y k v T W 9 k a W Z p Y 2 F 0 b y B 0 a X B v L n t D b 2 x 1 b W 4 y M C w x O X 0 m c X V v d D s s J n F 1 b 3 Q 7 U 2 V j d G l v b j E v d m 9 0 a S A o M y k v T W 9 k a W Z p Y 2 F 0 b y B 0 a X B v L n t D b 2 x 1 b W 4 y M S w y M H 0 m c X V v d D s s J n F 1 b 3 Q 7 U 2 V j d G l v b j E v d m 9 0 a S A o M y k v T W 9 k a W Z p Y 2 F 0 b y B 0 a X B v L n t D b 2 x 1 b W 4 y M i w y M X 0 m c X V v d D s s J n F 1 b 3 Q 7 U 2 V j d G l v b j E v d m 9 0 a S A o M y k v T W 9 k a W Z p Y 2 F 0 b y B 0 a X B v L n t D b 2 x 1 b W 4 y M y w y M n 0 m c X V v d D s s J n F 1 b 3 Q 7 U 2 V j d G l v b j E v d m 9 0 a S A o M y k v T W 9 k a W Z p Y 2 F 0 b y B 0 a X B v L n t D b 2 x 1 b W 4 y N C w y M 3 0 m c X V v d D s s J n F 1 b 3 Q 7 U 2 V j d G l v b j E v d m 9 0 a S A o M y k v T W 9 k a W Z p Y 2 F 0 b y B 0 a X B v L n t D b 2 x 1 b W 4 y N S w y N H 0 m c X V v d D s s J n F 1 b 3 Q 7 U 2 V j d G l v b j E v d m 9 0 a S A o M y k v T W 9 k a W Z p Y 2 F 0 b y B 0 a X B v L n t D b 2 x 1 b W 4 y N i w y N X 0 m c X V v d D s s J n F 1 b 3 Q 7 U 2 V j d G l v b j E v d m 9 0 a S A o M y k v T W 9 k a W Z p Y 2 F 0 b y B 0 a X B v L n t D b 2 x 1 b W 4 y N y w y N n 0 m c X V v d D s s J n F 1 b 3 Q 7 U 2 V j d G l v b j E v d m 9 0 a S A o M y k v T W 9 k a W Z p Y 2 F 0 b y B 0 a X B v L n t D b 2 x 1 b W 4 y O C w y N 3 0 m c X V v d D s s J n F 1 b 3 Q 7 U 2 V j d G l v b j E v d m 9 0 a S A o M y k v T W 9 k a W Z p Y 2 F 0 b y B 0 a X B v L n t D b 2 x 1 b W 4 y O S w y O H 0 m c X V v d D s s J n F 1 b 3 Q 7 U 2 V j d G l v b j E v d m 9 0 a S A o M y k v T W 9 k a W Z p Y 2 F 0 b y B 0 a X B v L n t D b 2 x 1 b W 4 z M C w y O X 0 m c X V v d D s s J n F 1 b 3 Q 7 U 2 V j d G l v b j E v d m 9 0 a S A o M y k v T W 9 k a W Z p Y 2 F 0 b y B 0 a X B v L n t D b 2 x 1 b W 4 z M S w z M H 0 m c X V v d D s s J n F 1 b 3 Q 7 U 2 V j d G l v b j E v d m 9 0 a S A o M y k v T W 9 k a W Z p Y 2 F 0 b y B 0 a X B v L n t D b 2 x 1 b W 4 z M i w z M X 0 m c X V v d D s s J n F 1 b 3 Q 7 U 2 V j d G l v b j E v d m 9 0 a S A o M y k v T W 9 k a W Z p Y 2 F 0 b y B 0 a X B v L n t D b 2 x 1 b W 4 z M y w z M n 0 m c X V v d D s s J n F 1 b 3 Q 7 U 2 V j d G l v b j E v d m 9 0 a S A o M y k v T W 9 k a W Z p Y 2 F 0 b y B 0 a X B v L n t D b 2 x 1 b W 4 z N C w z M 3 0 m c X V v d D s s J n F 1 b 3 Q 7 U 2 V j d G l v b j E v d m 9 0 a S A o M y k v T W 9 k a W Z p Y 2 F 0 b y B 0 a X B v L n t D b 2 x 1 b W 4 z N S w z N H 0 m c X V v d D s s J n F 1 b 3 Q 7 U 2 V j d G l v b j E v d m 9 0 a S A o M y k v T W 9 k a W Z p Y 2 F 0 b y B 0 a X B v L n t D b 2 x 1 b W 4 z N i w z N X 0 m c X V v d D s s J n F 1 b 3 Q 7 U 2 V j d G l v b j E v d m 9 0 a S A o M y k v T W 9 k a W Z p Y 2 F 0 b y B 0 a X B v L n t D b 2 x 1 b W 4 z N y w z N n 0 m c X V v d D s s J n F 1 b 3 Q 7 U 2 V j d G l v b j E v d m 9 0 a S A o M y k v T W 9 k a W Z p Y 2 F 0 b y B 0 a X B v L n t D b 2 x 1 b W 4 z O C w z N 3 0 m c X V v d D s s J n F 1 b 3 Q 7 U 2 V j d G l v b j E v d m 9 0 a S A o M y k v T W 9 k a W Z p Y 2 F 0 b y B 0 a X B v L n t D b 2 x 1 b W 4 z O S w z O H 0 m c X V v d D s s J n F 1 b 3 Q 7 U 2 V j d G l v b j E v d m 9 0 a S A o M y k v T W 9 k a W Z p Y 2 F 0 b y B 0 a X B v L n t D b 2 x 1 b W 4 0 M C w z O X 0 m c X V v d D s s J n F 1 b 3 Q 7 U 2 V j d G l v b j E v d m 9 0 a S A o M y k v T W 9 k a W Z p Y 2 F 0 b y B 0 a X B v L n t D b 2 x 1 b W 4 0 M S w 0 M H 0 m c X V v d D s s J n F 1 b 3 Q 7 U 2 V j d G l v b j E v d m 9 0 a S A o M y k v T W 9 k a W Z p Y 2 F 0 b y B 0 a X B v L n t D b 2 x 1 b W 4 0 M i w 0 M X 0 m c X V v d D s s J n F 1 b 3 Q 7 U 2 V j d G l v b j E v d m 9 0 a S A o M y k v T W 9 k a W Z p Y 2 F 0 b y B 0 a X B v L n t D b 2 x 1 b W 4 0 M y w 0 M n 0 m c X V v d D s s J n F 1 b 3 Q 7 U 2 V j d G l v b j E v d m 9 0 a S A o M y k v T W 9 k a W Z p Y 2 F 0 b y B 0 a X B v L n t D b 2 x 1 b W 4 0 N C w 0 M 3 0 m c X V v d D s s J n F 1 b 3 Q 7 U 2 V j d G l v b j E v d m 9 0 a S A o M y k v T W 9 k a W Z p Y 2 F 0 b y B 0 a X B v L n t D b 2 x 1 b W 4 0 N S w 0 N H 0 m c X V v d D s s J n F 1 b 3 Q 7 U 2 V j d G l v b j E v d m 9 0 a S A o M y k v T W 9 k a W Z p Y 2 F 0 b y B 0 a X B v L n t D b 2 x 1 b W 4 0 N i w 0 N X 0 m c X V v d D s s J n F 1 b 3 Q 7 U 2 V j d G l v b j E v d m 9 0 a S A o M y k v T W 9 k a W Z p Y 2 F 0 b y B 0 a X B v L n t D b 2 x 1 b W 4 0 N y w 0 N n 0 m c X V v d D s s J n F 1 b 3 Q 7 U 2 V j d G l v b j E v d m 9 0 a S A o M y k v T W 9 k a W Z p Y 2 F 0 b y B 0 a X B v L n t D b 2 x 1 b W 4 0 O C w 0 N 3 0 m c X V v d D s s J n F 1 b 3 Q 7 U 2 V j d G l v b j E v d m 9 0 a S A o M y k v T W 9 k a W Z p Y 2 F 0 b y B 0 a X B v L n t D b 2 x 1 b W 4 0 O S w 0 O H 0 m c X V v d D s s J n F 1 b 3 Q 7 U 2 V j d G l v b j E v d m 9 0 a S A o M y k v T W 9 k a W Z p Y 2 F 0 b y B 0 a X B v L n t D b 2 x 1 b W 4 1 M C w 0 O X 0 m c X V v d D s s J n F 1 b 3 Q 7 U 2 V j d G l v b j E v d m 9 0 a S A o M y k v T W 9 k a W Z p Y 2 F 0 b y B 0 a X B v L n t D b 2 x 1 b W 4 1 M S w 1 M H 0 m c X V v d D s s J n F 1 b 3 Q 7 U 2 V j d G l v b j E v d m 9 0 a S A o M y k v T W 9 k a W Z p Y 2 F 0 b y B 0 a X B v L n t D b 2 x 1 b W 4 1 M i w 1 M X 0 m c X V v d D s s J n F 1 b 3 Q 7 U 2 V j d G l v b j E v d m 9 0 a S A o M y k v T W 9 k a W Z p Y 2 F 0 b y B 0 a X B v L n t D b 2 x 1 b W 4 1 M y w 1 M n 0 m c X V v d D s s J n F 1 b 3 Q 7 U 2 V j d G l v b j E v d m 9 0 a S A o M y k v T W 9 k a W Z p Y 2 F 0 b y B 0 a X B v L n t D b 2 x 1 b W 4 1 N C w 1 M 3 0 m c X V v d D s s J n F 1 b 3 Q 7 U 2 V j d G l v b j E v d m 9 0 a S A o M y k v T W 9 k a W Z p Y 2 F 0 b y B 0 a X B v L n t D b 2 x 1 b W 4 1 N S w 1 N H 0 m c X V v d D s s J n F 1 b 3 Q 7 U 2 V j d G l v b j E v d m 9 0 a S A o M y k v T W 9 k a W Z p Y 2 F 0 b y B 0 a X B v L n t D b 2 x 1 b W 4 1 N i w 1 N X 0 m c X V v d D s s J n F 1 b 3 Q 7 U 2 V j d G l v b j E v d m 9 0 a S A o M y k v T W 9 k a W Z p Y 2 F 0 b y B 0 a X B v L n t D b 2 x 1 b W 4 1 N y w 1 N n 0 m c X V v d D s s J n F 1 b 3 Q 7 U 2 V j d G l v b j E v d m 9 0 a S A o M y k v T W 9 k a W Z p Y 2 F 0 b y B 0 a X B v L n t D b 2 x 1 b W 4 1 O C w 1 N 3 0 m c X V v d D s s J n F 1 b 3 Q 7 U 2 V j d G l v b j E v d m 9 0 a S A o M y k v T W 9 k a W Z p Y 2 F 0 b y B 0 a X B v L n t D b 2 x 1 b W 4 1 O S w 1 O H 0 m c X V v d D s s J n F 1 b 3 Q 7 U 2 V j d G l v b j E v d m 9 0 a S A o M y k v T W 9 k a W Z p Y 2 F 0 b y B 0 a X B v L n t D b 2 x 1 b W 4 2 M C w 1 O X 0 m c X V v d D s s J n F 1 b 3 Q 7 U 2 V j d G l v b j E v d m 9 0 a S A o M y k v T W 9 k a W Z p Y 2 F 0 b y B 0 a X B v L n t D b 2 x 1 b W 4 2 M S w 2 M H 0 m c X V v d D s s J n F 1 b 3 Q 7 U 2 V j d G l v b j E v d m 9 0 a S A o M y k v T W 9 k a W Z p Y 2 F 0 b y B 0 a X B v L n t D b 2 x 1 b W 4 2 M i w 2 M X 0 m c X V v d D s s J n F 1 b 3 Q 7 U 2 V j d G l v b j E v d m 9 0 a S A o M y k v T W 9 k a W Z p Y 2 F 0 b y B 0 a X B v L n t D b 2 x 1 b W 4 2 M y w 2 M n 0 m c X V v d D s s J n F 1 b 3 Q 7 U 2 V j d G l v b j E v d m 9 0 a S A o M y k v T W 9 k a W Z p Y 2 F 0 b y B 0 a X B v L n t D b 2 x 1 b W 4 2 N C w 2 M 3 0 m c X V v d D s s J n F 1 b 3 Q 7 U 2 V j d G l v b j E v d m 9 0 a S A o M y k v T W 9 k a W Z p Y 2 F 0 b y B 0 a X B v L n t D b 2 x 1 b W 4 2 N S w 2 N H 0 m c X V v d D s s J n F 1 b 3 Q 7 U 2 V j d G l v b j E v d m 9 0 a S A o M y k v T W 9 k a W Z p Y 2 F 0 b y B 0 a X B v L n t D b 2 x 1 b W 4 2 N i w 2 N X 0 m c X V v d D s s J n F 1 b 3 Q 7 U 2 V j d G l v b j E v d m 9 0 a S A o M y k v T W 9 k a W Z p Y 2 F 0 b y B 0 a X B v L n t D b 2 x 1 b W 4 2 N y w 2 N n 0 m c X V v d D s s J n F 1 b 3 Q 7 U 2 V j d G l v b j E v d m 9 0 a S A o M y k v T W 9 k a W Z p Y 2 F 0 b y B 0 a X B v L n t D b 2 x 1 b W 4 2 O C w 2 N 3 0 m c X V v d D s s J n F 1 b 3 Q 7 U 2 V j d G l v b j E v d m 9 0 a S A o M y k v T W 9 k a W Z p Y 2 F 0 b y B 0 a X B v L n t D b 2 x 1 b W 4 2 O S w 2 O H 0 m c X V v d D s s J n F 1 b 3 Q 7 U 2 V j d G l v b j E v d m 9 0 a S A o M y k v T W 9 k a W Z p Y 2 F 0 b y B 0 a X B v L n t D b 2 x 1 b W 4 3 M C w 2 O X 0 m c X V v d D s s J n F 1 b 3 Q 7 U 2 V j d G l v b j E v d m 9 0 a S A o M y k v T W 9 k a W Z p Y 2 F 0 b y B 0 a X B v L n t D b 2 x 1 b W 4 3 M S w 3 M H 0 m c X V v d D s s J n F 1 b 3 Q 7 U 2 V j d G l v b j E v d m 9 0 a S A o M y k v T W 9 k a W Z p Y 2 F 0 b y B 0 a X B v L n t D b 2 x 1 b W 4 3 M i w 3 M X 0 m c X V v d D s s J n F 1 b 3 Q 7 U 2 V j d G l v b j E v d m 9 0 a S A o M y k v T W 9 k a W Z p Y 2 F 0 b y B 0 a X B v L n t D b 2 x 1 b W 4 3 M y w 3 M n 0 m c X V v d D s s J n F 1 b 3 Q 7 U 2 V j d G l v b j E v d m 9 0 a S A o M y k v T W 9 k a W Z p Y 2 F 0 b y B 0 a X B v L n t D b 2 x 1 b W 4 3 N C w 3 M 3 0 m c X V v d D s s J n F 1 b 3 Q 7 U 2 V j d G l v b j E v d m 9 0 a S A o M y k v T W 9 k a W Z p Y 2 F 0 b y B 0 a X B v L n t D b 2 x 1 b W 4 3 N S w 3 N H 0 m c X V v d D s s J n F 1 b 3 Q 7 U 2 V j d G l v b j E v d m 9 0 a S A o M y k v T W 9 k a W Z p Y 2 F 0 b y B 0 a X B v L n t D b 2 x 1 b W 4 3 N i w 3 N X 0 m c X V v d D s s J n F 1 b 3 Q 7 U 2 V j d G l v b j E v d m 9 0 a S A o M y k v T W 9 k a W Z p Y 2 F 0 b y B 0 a X B v L n t D b 2 x 1 b W 4 3 N y w 3 N n 0 m c X V v d D s s J n F 1 b 3 Q 7 U 2 V j d G l v b j E v d m 9 0 a S A o M y k v T W 9 k a W Z p Y 2 F 0 b y B 0 a X B v L n t D b 2 x 1 b W 4 3 O C w 3 N 3 0 m c X V v d D s s J n F 1 b 3 Q 7 U 2 V j d G l v b j E v d m 9 0 a S A o M y k v T W 9 k a W Z p Y 2 F 0 b y B 0 a X B v L n t D b 2 x 1 b W 4 3 O S w 3 O H 0 m c X V v d D s s J n F 1 b 3 Q 7 U 2 V j d G l v b j E v d m 9 0 a S A o M y k v T W 9 k a W Z p Y 2 F 0 b y B 0 a X B v L n t D b 2 x 1 b W 4 4 M C w 3 O X 0 m c X V v d D s s J n F 1 b 3 Q 7 U 2 V j d G l v b j E v d m 9 0 a S A o M y k v T W 9 k a W Z p Y 2 F 0 b y B 0 a X B v L n t D b 2 x 1 b W 4 4 M S w 4 M H 0 m c X V v d D s s J n F 1 b 3 Q 7 U 2 V j d G l v b j E v d m 9 0 a S A o M y k v T W 9 k a W Z p Y 2 F 0 b y B 0 a X B v L n t D b 2 x 1 b W 4 4 M i w 4 M X 0 m c X V v d D s s J n F 1 b 3 Q 7 U 2 V j d G l v b j E v d m 9 0 a S A o M y k v T W 9 k a W Z p Y 2 F 0 b y B 0 a X B v L n t D b 2 x 1 b W 4 4 M y w 4 M n 0 m c X V v d D s s J n F 1 b 3 Q 7 U 2 V j d G l v b j E v d m 9 0 a S A o M y k v T W 9 k a W Z p Y 2 F 0 b y B 0 a X B v L n t D b 2 x 1 b W 4 4 N C w 4 M 3 0 m c X V v d D s s J n F 1 b 3 Q 7 U 2 V j d G l v b j E v d m 9 0 a S A o M y k v T W 9 k a W Z p Y 2 F 0 b y B 0 a X B v L n t D b 2 x 1 b W 4 4 N S w 4 N H 0 m c X V v d D s s J n F 1 b 3 Q 7 U 2 V j d G l v b j E v d m 9 0 a S A o M y k v T W 9 k a W Z p Y 2 F 0 b y B 0 a X B v L n t D b 2 x 1 b W 4 4 N i w 4 N X 0 m c X V v d D s s J n F 1 b 3 Q 7 U 2 V j d G l v b j E v d m 9 0 a S A o M y k v T W 9 k a W Z p Y 2 F 0 b y B 0 a X B v L n t D b 2 x 1 b W 4 4 N y w 4 N n 0 m c X V v d D s s J n F 1 b 3 Q 7 U 2 V j d G l v b j E v d m 9 0 a S A o M y k v T W 9 k a W Z p Y 2 F 0 b y B 0 a X B v L n t D b 2 x 1 b W 4 4 O C w 4 N 3 0 m c X V v d D s s J n F 1 b 3 Q 7 U 2 V j d G l v b j E v d m 9 0 a S A o M y k v T W 9 k a W Z p Y 2 F 0 b y B 0 a X B v L n t D b 2 x 1 b W 4 4 O S w 4 O H 0 m c X V v d D s s J n F 1 b 3 Q 7 U 2 V j d G l v b j E v d m 9 0 a S A o M y k v T W 9 k a W Z p Y 2 F 0 b y B 0 a X B v L n t D b 2 x 1 b W 4 5 M C w 4 O X 0 m c X V v d D s s J n F 1 b 3 Q 7 U 2 V j d G l v b j E v d m 9 0 a S A o M y k v T W 9 k a W Z p Y 2 F 0 b y B 0 a X B v L n t D b 2 x 1 b W 4 5 M S w 5 M H 0 m c X V v d D s s J n F 1 b 3 Q 7 U 2 V j d G l v b j E v d m 9 0 a S A o M y k v T W 9 k a W Z p Y 2 F 0 b y B 0 a X B v L n t D b 2 x 1 b W 4 5 M i w 5 M X 0 m c X V v d D s s J n F 1 b 3 Q 7 U 2 V j d G l v b j E v d m 9 0 a S A o M y k v T W 9 k a W Z p Y 2 F 0 b y B 0 a X B v L n t D b 2 x 1 b W 4 5 M y w 5 M n 0 m c X V v d D s s J n F 1 b 3 Q 7 U 2 V j d G l v b j E v d m 9 0 a S A o M y k v T W 9 k a W Z p Y 2 F 0 b y B 0 a X B v L n t D b 2 x 1 b W 4 5 N C w 5 M 3 0 m c X V v d D s s J n F 1 b 3 Q 7 U 2 V j d G l v b j E v d m 9 0 a S A o M y k v T W 9 k a W Z p Y 2 F 0 b y B 0 a X B v L n t D b 2 x 1 b W 4 5 N S w 5 N H 0 m c X V v d D s s J n F 1 b 3 Q 7 U 2 V j d G l v b j E v d m 9 0 a S A o M y k v T W 9 k a W Z p Y 2 F 0 b y B 0 a X B v L n t D b 2 x 1 b W 4 5 N i w 5 N X 0 m c X V v d D s s J n F 1 b 3 Q 7 U 2 V j d G l v b j E v d m 9 0 a S A o M y k v T W 9 k a W Z p Y 2 F 0 b y B 0 a X B v L n t D b 2 x 1 b W 4 5 N y w 5 N n 0 m c X V v d D s s J n F 1 b 3 Q 7 U 2 V j d G l v b j E v d m 9 0 a S A o M y k v T W 9 k a W Z p Y 2 F 0 b y B 0 a X B v L n t D b 2 x 1 b W 4 5 O C w 5 N 3 0 m c X V v d D s s J n F 1 b 3 Q 7 U 2 V j d G l v b j E v d m 9 0 a S A o M y k v T W 9 k a W Z p Y 2 F 0 b y B 0 a X B v L n t D b 2 x 1 b W 4 5 O S w 5 O H 0 m c X V v d D s s J n F 1 b 3 Q 7 U 2 V j d G l v b j E v d m 9 0 a S A o M y k v T W 9 k a W Z p Y 2 F 0 b y B 0 a X B v L n t D b 2 x 1 b W 4 x M D A s O T l 9 J n F 1 b 3 Q 7 L C Z x d W 9 0 O 1 N l Y 3 R p b 2 4 x L 3 Z v d G k g K D M p L 0 1 v Z G l m a W N h d G 8 g d G l w b y 5 7 Q 2 9 s d W 1 u M T A x L D E w M H 0 m c X V v d D s s J n F 1 b 3 Q 7 U 2 V j d G l v b j E v d m 9 0 a S A o M y k v T W 9 k a W Z p Y 2 F 0 b y B 0 a X B v L n t D b 2 x 1 b W 4 x M D I s M T A x f S Z x d W 9 0 O y w m c X V v d D t T Z W N 0 a W 9 u M S 9 2 b 3 R p I C g z K S 9 N b 2 R p Z m l j Y X R v I H R p c G 8 u e 0 N v b H V t b j E w M y w x M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3 R p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p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a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p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X N z d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y O F Q x N z o 1 N j o 0 O S 4 3 O T M y N z Q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D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F z c 3 V u d G 8 v T W 9 k a W Z p Y 2 F 0 b y B 0 a X B v L n t D b 2 x 1 b W 4 x L D B 9 J n F 1 b 3 Q 7 L C Z x d W 9 0 O 1 N l Y 3 R p b 2 4 x L 3 J p Y X N z d W 5 0 b y 9 N b 2 R p Z m l j Y X R v I H R p c G 8 u e 0 N v b H V t b j I s M X 0 m c X V v d D s s J n F 1 b 3 Q 7 U 2 V j d G l v b j E v c m l h c 3 N 1 b n R v L 0 1 v Z G l m a W N h d G 8 g d G l w b y 5 7 Q 2 9 s d W 1 u M y w y f S Z x d W 9 0 O y w m c X V v d D t T Z W N 0 a W 9 u M S 9 y a W F z c 3 V u d G 8 v T W 9 k a W Z p Y 2 F 0 b y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Y X N z d W 5 0 b y 9 N b 2 R p Z m l j Y X R v I H R p c G 8 u e 0 N v b H V t b j E s M H 0 m c X V v d D s s J n F 1 b 3 Q 7 U 2 V j d G l v b j E v c m l h c 3 N 1 b n R v L 0 1 v Z G l m a W N h d G 8 g d G l w b y 5 7 Q 2 9 s d W 1 u M i w x f S Z x d W 9 0 O y w m c X V v d D t T Z W N 0 a W 9 u M S 9 y a W F z c 3 V u d G 8 v T W 9 k a W Z p Y 2 F 0 b y B 0 a X B v L n t D b 2 x 1 b W 4 z L D J 9 J n F 1 b 3 Q 7 L C Z x d W 9 0 O 1 N l Y 3 R p b 2 4 x L 3 J p Y X N z d W 5 0 b y 9 N b 2 R p Z m l j Y X R v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Y X N z d W 5 0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h c 3 N 1 b n R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h c 3 N 1 b n R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l z b 2 5 f Z n J l c X V l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z V D E 1 O j Q 3 O j Q 5 L j c 1 N j k 4 M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Q U x D T 0 x B V E 9 S S S B F T E V U V F J P T k l D S S B N J n F 1 b 3 Q 7 L C Z x d W 9 0 O 1 N J U 1 R F T U k g T U 9 C S U x J I E 0 m c X V v d D s s J n F 1 b 3 Q 7 Q V R U S V Z J V M O A I F B S T 0 d F V F R V Q U x F I E R J I F N J U 1 R F T U k g R E l H S V R B T E k g T S Z x d W 9 0 O y w m c X V v d D t G T 0 5 E Q U 1 F T l R J I E R J I E l O V E V M T E l H R U 5 a Q S B B U l R J R k l D S U F M R S B N J n F 1 b 3 Q 7 L C Z x d W 9 0 O 1 N J Q 1 V S R V p a Q S B E R U x M X H U w M D I 3 S U 5 G T 1 J N Q V p J T 0 5 F I E 0 m c X V v d D s s J n F 1 b 3 Q 7 Q V R U S V Z J V M O A I F B S T 0 d F V F R V Q U x F I E R J I F N J U 1 R F T U k g T U 9 C S U x J I E 0 m c X V v d D s s J n F 1 b 3 Q 7 U 0 l T V E V N S S B E S V N U U k l C V U l U S S B N J n F 1 b 3 Q 7 L C Z x d W 9 0 O 0 l O R 0 V H T k V S S U E g R E V J I F N J U 1 R F T U k g U 0 9 G V F d B U k U g T S Z x d W 9 0 O y w m c X V v d D t T S V N U R U 1 J I E 9 Q R V J B V E l W S S B N J n F 1 b 3 Q 7 L C Z x d W 9 0 O 0 x J T k d V Q U d H S S B F I E 1 P R E V M T E k g Q 0 9 N U F V U Q V p J T 0 5 B T E k g T S Z x d W 9 0 O y w m c X V v d D t B V F R J V k l U w 4 A g U F J P R 0 V U V F V B T E U g R E k g U 0 l T V E V N S S B E S V N U U k l C V U l U S S B N J n F 1 b 3 Q 7 L C Z x d W 9 0 O 1 R F Q 0 5 P T E 9 H S U U g R E V M T E U g Q k F T S S B E S S B E Q V R J I E 0 m c X V v d D s s J n F 1 b 3 Q 7 U k V U S S B E S S B D Q U x D T 0 x B V E 9 S S S B N J n F 1 b 3 Q 7 L C Z x d W 9 0 O 0 F U V E l W S V T D g C B Q U k 9 H R V R U V U F M R S B E S S B T S U N V U k V a W k E g R E V M T F x 1 M D A y N 0 l O R k 9 S T U F a S U 9 O R S B N J n F 1 b 3 Q 7 L C Z x d W 9 0 O 1 N J U 1 R F T U k g S U 4 g V E V N U E 8 g U k V B T E U g T S Z x d W 9 0 O y w m c X V v d D t B T E d P U k l U T U k g R E k g T 1 R U S U 1 J W l p B W k l P T k U g T S Z x d W 9 0 O y w m c X V v d D t T S V N U R U 1 J I E l O V E V M T E l H R U 5 U S S B N J n F 1 b 3 Q 7 L C Z x d W 9 0 O 0 F U V E l W S V T D g C B Q U k 9 H R V R U V U F M R S B E S S B M S U 5 H V U F H R 0 k g R S B N T 0 R F T E x J I E N P T V B V V E F a S U 9 O Q U x J I E 0 m c X V v d D s s J n F 1 b 3 Q 7 Q 0 9 N U F V U R V I g V k l T S U 9 O I E F O R C B J T U F H R S B Q U k 9 D R V N T S U 5 H I E 0 m c X V v d D s s J n F 1 b 3 Q 7 T E 9 H S U N I R S B S S U N P T k Z J R 1 V S Q U J J T E k g T S Z x d W 9 0 O y w m c X V v d D t G T 0 5 E Q U 1 F T l R J I E R J I E N P T V B V V E V S I E d S Q V B I S U N T I E 0 m c X V v d D s s J n F 1 b 3 Q 7 Q V R U S V Z J V M O A I F B S T 0 d F V F R V Q U x F I E R J I E N B T E N P T E F U T 1 J J I E V M R V R U U k 9 O S U N J I E 0 m c X V v d D s s J n F 1 b 3 Q 7 U F J P Q 0 V T U 0 k g R S B U R U N O S U N I R S B E S S B E Q V R B I E 1 J T k l O R y B N J n F 1 b 3 Q 7 L C Z x d W 9 0 O 0 F U V E l W S V T D g C B Q U k 9 H R V R U V U F M R S B E S S B S S U N F U k N B I E 9 Q R V J B V E l W Q S B N J n F 1 b 3 Q 7 L C Z x d W 9 0 O 0 F U V E l W S V T D g C B Q U k 9 H R V R U V U F M R S B E S S B G T 0 5 E Q U 1 F T l R J I E R J I E l O V E V M T E l H R U 5 a Q S B B U l R J R k l D S U F M R S B N J n F 1 b 3 Q 7 L C Z x d W 9 0 O 1 N J U 1 R F T U k g R E l H S V R B T E k g T S Z x d W 9 0 O y w m c X V v d D t N R V R P R E 9 M T 0 d J R S B E S S B Q U k 9 H R V R U Q V p J T 0 5 F I E h B U k R X Q V J F L V N P R l R X Q V J F I E 0 m c X V v d D s s J n F 1 b 3 Q 7 Q V R U S V Z J V M O A I F B S T 0 d F V F R V Q U x F I E R J I F N J U 1 R F T U k g T 1 B F U k F U S V Z J I E 0 m c X V v d D s s J n F 1 b 3 Q 7 T U 9 C S U x J V E F c d T A w M j c g S U 5 U R V J O Q V p J T 0 5 B T E U m c X V v d D s s J n F 1 b 3 Q 7 Q V R U S V Z J V M O A I F B S T 0 d F V F R V Q U x F I E R J I E F M R 0 9 S S V R N S S B E S S B P V F R J T U l a W k F a S U 9 O R S B N J n F 1 b 3 Q 7 L C Z x d W 9 0 O 0 F S Q 0 h J V E V U V F V S R S B F I F B S T 1 R P Q 0 9 M T E k g U E V S I F J F V E k g U 1 B B W k l B T E k g T S Z x d W 9 0 O y w m c X V v d D t S T 0 J P V E l D Q S B J T k R V U 1 R S S U F M R S B N J n F 1 b 3 Q 7 L C Z x d W 9 0 O 0 F U V E l W S V T D g C B Q U k 9 H R V R U V U F M R S B E S S B T S V N U R U 1 J I E l O V E V M T E l H R U 5 U S S B N J n F 1 b 3 Q 7 L C Z x d W 9 0 O 0 F U V E l W S V T D g C B Q U k 9 H R V R U V U F M R S B E S S B Q U k 9 D R V N T S S B F I F R F Q 0 5 J Q 0 h F I E R J I E R B V E E g T U l O S U 5 H I E 0 m c X V v d D s s J n F 1 b 3 Q 7 U F J P V E 9 D T 0 x T I E F O R C B B U k N I S V R F Q 1 R V U k V T I E Z P U i B T U E F D R S B O R V R X T 1 J L U y B N J n F 1 b 3 Q 7 L C Z x d W 9 0 O 0 F U V E l W S V T D g C B Q U k 9 H R V R U V U F M R S B E S S B G T 0 5 E Q U 1 F T l R J I E R J I E N P T V B V V E V S I E d S Q V B I S U N T I E 0 m c X V v d D s s J n F 1 b 3 Q 7 T E F C T 1 J B V E 9 S W S B P R i B C S U 9 J T k Z P U k 1 B V E l D U y A g M S Z x d W 9 0 O y w m c X V v d D t B V F R J V k l U w 4 A g U F J P R 0 V U V F V B T E U g R E k g S U 5 H R U d O R V J J Q S B E R U k g U 0 l T V E V N S S B T T 0 Z U V 0 F S R S B N J n F 1 b 3 Q 7 L C Z x d W 9 0 O 0 F U V E l W S V T D g C B Q U k 9 H R V R U V U F M R S B E S S B N R V R P R E 9 M T 0 d J R S B E S S B Q U k 9 H R V R U Q V p J T 0 5 F I E h B U k R X Q V J F L V N P R l R X Q V J F I E 0 m c X V v d D s s J n F 1 b 3 Q 7 Q V R U S V Z J V M O A I F B S T 0 d F V F R V Q U x F I E R J I F J F V E k g R E k g Q 0 F M Q 0 9 M Q V R P U k k g T S Z x d W 9 0 O y w m c X V v d D t T S V N U R U 1 J I E l O R k 9 S T U F U S V Z J I E 0 m c X V v d D s s J n F 1 b 3 Q 7 Q V R U S V Z J V M O A I F B S T 0 d F V F R V Q U x F I E R J I E 1 B V E V N Q V R J Q 0 E g R E l T Q 1 J F V E E g T S Z x d W 9 0 O y w m c X V v d D t B V F R J V k l U w 4 A g U F J P R 0 V U V F V B T E U g R E k g R 0 V T V E l P T k U g R E V M T F x 1 M D A y N 0 l O T k 9 W Q V p J T 0 5 F I E U g R E V J I F B S T 0 d F V F R J I E 0 m c X V v d D s s J n F 1 b 3 Q 7 T U F U R U 1 B V E l D Q S B E S V N D U k V U Q S B N J n F 1 b 3 Q 7 L C Z x d W 9 0 O 0 F U V E l W S V T D g C B Q U k 9 H R V R U V U F M R S B E S S B D T 0 1 Q V V R F U i B W S V N J T 0 4 g Q U 5 E I E l N Q U d F I F B S T 0 N F U 1 N J T k c g T S Z x d W 9 0 O y w m c X V v d D t N R V R P R E k g U E V S I E x B I E d F U 1 R J T 0 5 F I E R F S S B Q U k 9 H R V R U S S B D T 0 1 Q T E V T U 0 k g T S Z x d W 9 0 O y w m c X V v d D t T S V N U R U 1 J I E R J I E N P T l R S T 0 x M T y B E S V N U U k l C V U l U T y B N J n F 1 b 3 Q 7 L C Z x d W 9 0 O 0 N P T l R S T 0 x M S S B B V V R P T U F U S U N J I E 0 m c X V v d D s s J n F 1 b 3 Q 7 V E V D T k 9 M T 0 d J R S B Q R V I g T E E g U 0 l D V V J F W l p B I E 0 m c X V v d D s s J n F 1 b 3 Q 7 Q V R U S V Z J V M O A I F B S T 0 d F V F R V Q U x F I E R J I F N J U 1 R F T U k g S U 4 g V E V N U E 8 g U k V B T E U g T S Z x d W 9 0 O y w m c X V v d D t B V F R J V k l U w 4 A g U F J P R 0 V U V F V B T E U g R E k g V E V D T k 9 M T 0 d J R S B E R U x M R S B C Q V N J I E R J I E R B V E k g T S Z x d W 9 0 O y w m c X V v d D t T S V N U R U 1 J I E U g Q V B Q T E l D Q V p J T 0 5 J I E 1 V T F R J T U V E S U F M S S Z x d W 9 0 O y w m c X V v d D t N V U x U S U 1 F R E l B I F N F U l Z J Q 0 V T I E F O R C B B U F B M S U N B V E l P T l M g T S Z x d W 9 0 O y w m c X V v d D t U R U 9 S S U E g R E V M T F x 1 M D A y N 0 l O R k 9 S T U F a S U 9 O R S B N J n F 1 b 3 Q 7 L C Z x d W 9 0 O 0 R J Q U d O T 1 N U S U N B I E U g Q 0 9 O V F J P T E x P I E 0 m c X V v d D s s J n F 1 b 3 Q 7 Q V R U S V Z J V M O A I F B S T 0 d F V F R V Q U x F I E R J I F N J U 1 R F T U k g S U 5 G T 1 J N Q V R J V k k g T S Z x d W 9 0 O y w m c X V v d D t T S V N U R U 1 J I E l O R k 9 S T U F U S V Z J I E U g Q l V T S U 5 F U 1 M g S U 5 U R U x M S U d F T k N F I C h D L k k u K S Z x d W 9 0 O y w m c X V v d D t C V V N J T k V T U y B J T l R F T E x J R 0 V O Q 0 U g T S Z x d W 9 0 O y w m c X V v d D t P V F R J T U l a W k F a S U 9 O R S B T V S B S R V R J I E 0 m c X V v d D s s J n F 1 b 3 Q 7 T E F C T 1 J B V E 9 S S U 8 g R E k g U k l M S U V W T y B F I F B P U 0 l a S U 9 O Q U 1 F T l R P I F N B V E V M T E l U Q V J F I E 0 m c X V v d D s s J n F 1 b 3 Q 7 T E F C T 1 J B V E 9 S S U 8 g R E k g Q 0 F M Q 0 9 M T y B Q Q V J B T E x F T E 8 g U E V S I E F Q U E x J Q 0 F a S U 9 O S S B F T k V S R 0 V U S U N I R S B F I E 1 F Q 0 N B T k l D S E U g Q V Z B T l p B V E U g T S 1 C J n F 1 b 3 Q 7 L C Z x d W 9 0 O 0 R J U k l U V E 8 g R E V M T F x 1 M D A y N 0 l O R k 9 S T U F U S U N B I F Q m c X V v d D s s J n F 1 b 3 Q 7 Q V R U S V Z J V M O A I F B S T 0 d F V F R V Q U x F I E R J I E R J Q U d O T 1 N U S U N B I E U g Q 0 9 O V F J P T E x P I E 0 m c X V v d D s s J n F 1 b 3 Q 7 U k V U S S B E S S B U R U x F Q 0 9 N V U 5 J Q 0 F a S U 9 O S S B N J n F 1 b 3 Q 7 L C Z x d W 9 0 O 0 N P T V B V V E V S I E 5 F V F d P U k t T I E 0 m c X V v d D s s J n F 1 b 3 Q 7 T U F U R U 1 B V E l D Q S B D T 0 1 Q V V R B W k l P T k F M R S Z x d W 9 0 O y w m c X V v d D t T S V N U R U 1 J I E 1 J R E R M R V d B U k U m c X V v d D s s J n F 1 b 3 Q 7 R 1 J B R k l D Q S Z x d W 9 0 O y w m c X V v d D t B T k F M S V N J I F N U Q V R J Q 0 E g R E k g U F J P R 1 J B T U 1 J J n F 1 b 3 Q 7 L C Z x d W 9 0 O 0 F M R 0 9 S S V R N S S B B V k F O W k F U S S Z x d W 9 0 O y w m c X V v d D t G T 0 5 E Q U 1 F T l R J I E x P R 0 l D S S B E R U x M X H U w M D I 3 S U 5 G T 1 J N Q V R J Q 0 E m c X V v d D s s J n F 1 b 3 Q 7 T U 9 E R U x M S S B F I C B T S V N U R U 1 J I E N P T k N P U l J F T l R J J n F 1 b 3 Q 7 L C Z x d W 9 0 O 1 N J U 1 R F T U k g R E k g R U x B Q k 9 S Q V p J T 0 5 F I E R F T E x c d T A w M j d J T k Z P U k 1 B W k l P T k U g T S Z x d W 9 0 O y w m c X V v d D t Q U k 9 H U k F N T U F a S U 9 O R S B D T 0 5 D T 1 J S R U 5 U R S B F I E R J U 1 R S S U J V S V R B I E 0 m c X V v d D s s J n F 1 b 3 Q 7 S U 5 U R U x M S U d F T l p B I E F S V E l G S U N J Q U x F I E 0 m c X V v d D s s J n F 1 b 3 Q 7 Q V R U S V Z J V M O A I F B S T 0 d F V F R V Q U x F I E R J I E F Q U E x J Q 0 F a S U 9 O S S B E S S B J T l R F T E x J R 0 V O W k E g Q V J U S U Z J Q 0 l B T E U g T S Z x d W 9 0 O y w m c X V v d D t T S V N U R U 1 J I E 5 F V V J B T E k g T S Z x d W 9 0 O y w m c X V v d D t N S U N S T 0 V M R V R U U k 9 O S U N B I E 0 m c X V v d D s s J n F 1 b 3 Q 7 R U x F V F R S T 0 5 J Q 0 E g R E V J I F N J U 1 R F T U k g R E l H S V R B T E k g T S Z x d W 9 0 O y w m c X V v d D t F T E F C T 1 J B W k l P T k U g R U x F V F R S T 0 5 J Q 0 E g R E V J I F N F R 0 5 B T E k g R E l H S V R B T E k g T S Z x d W 9 0 O y w m c X V v d D t Q U k 9 H R V R U T y B E S S B D S V J D V U l U S S B B T k F M T 0 d J Q 0 k g T S A t I E E m c X V v d D s s J n F 1 b 3 Q 7 T U V U T 0 R J I E 5 V T U V S S U N J I F B F U i B M X H U w M D I 3 S U 5 H R U d O R V J J Q S B N J n F 1 b 3 Q 7 L C Z x d W 9 0 O 0 F O Q U x J U 0 k g T U F U R U 1 B V E l D Q S B N J n F 1 b 3 Q 7 L C Z x d W 9 0 O 0 x B Q k 9 S Q V R P U k l P I E R J I E V M R V R U U k 9 O S U N B I E R F S S B T S V N U R U 1 J I E R J R 0 l U Q U x J I E 0 m c X V v d D s s J n F 1 b 3 Q 7 Q 0 F N U E k g R U x F V F R S T 0 1 B R 0 5 F V E l D S S B F I F N J U 1 R F T U k g R F x 1 M D A y N 0 F O V E V O T k E g T S Z x d W 9 0 O y w m c X V v d D t F T E F C T 1 J B W k l P T k U g R E V M I E x J T k d V Q U d H S U 8 g T k F U V V J B T E U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F c n J v c k N v d W 5 0 I i B W Y W x 1 Z T 0 i b D A i I C 8 + P E V u d H J 5 I F R 5 c G U 9 I k Z p b G x D b 3 V u d C I g V m F s d W U 9 I m w 4 N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p c 2 9 u X 2 Z y Z X F 1 Z W 5 6 Z S 9 N b 2 R p Z m l j Y X R v I H R p c G 8 u e 0 N v b H V t b j E s M H 0 m c X V v d D s s J n F 1 b 3 Q 7 U 2 V j d G l v b j E v Q 2 9 t c G F y a X N v b l 9 m c m V x d W V u e m U v T W 9 k a W Z p Y 2 F 0 b y B 0 a X B v L n t D b 2 x 1 b W 4 y L D F 9 J n F 1 b 3 Q 7 L C Z x d W 9 0 O 1 N l Y 3 R p b 2 4 x L 0 N v b X B h c m l z b 2 5 f Z n J l c X V l b n p l L 0 1 v Z G l m a W N h d G 8 g d G l w b y 5 7 Q 2 9 s d W 1 u M y w y f S Z x d W 9 0 O y w m c X V v d D t T Z W N 0 a W 9 u M S 9 D b 2 1 w Y X J p c 2 9 u X 2 Z y Z X F 1 Z W 5 6 Z S 9 N b 2 R p Z m l j Y X R v I H R p c G 8 u e 0 N v b H V t b j Q s M 3 0 m c X V v d D s s J n F 1 b 3 Q 7 U 2 V j d G l v b j E v Q 2 9 t c G F y a X N v b l 9 m c m V x d W V u e m U v T W 9 k a W Z p Y 2 F 0 b y B 0 a X B v L n t D b 2 x 1 b W 4 1 L D R 9 J n F 1 b 3 Q 7 L C Z x d W 9 0 O 1 N l Y 3 R p b 2 4 x L 0 N v b X B h c m l z b 2 5 f Z n J l c X V l b n p l L 0 1 v Z G l m a W N h d G 8 g d G l w b y 5 7 Q 2 9 s d W 1 u N i w 1 f S Z x d W 9 0 O y w m c X V v d D t T Z W N 0 a W 9 u M S 9 D b 2 1 w Y X J p c 2 9 u X 2 Z y Z X F 1 Z W 5 6 Z S 9 N b 2 R p Z m l j Y X R v I H R p c G 8 u e 0 N v b H V t b j c s N n 0 m c X V v d D s s J n F 1 b 3 Q 7 U 2 V j d G l v b j E v Q 2 9 t c G F y a X N v b l 9 m c m V x d W V u e m U v T W 9 k a W Z p Y 2 F 0 b y B 0 a X B v L n t D b 2 x 1 b W 4 4 L D d 9 J n F 1 b 3 Q 7 L C Z x d W 9 0 O 1 N l Y 3 R p b 2 4 x L 0 N v b X B h c m l z b 2 5 f Z n J l c X V l b n p l L 0 1 v Z G l m a W N h d G 8 g d G l w b y 5 7 Q 2 9 s d W 1 u O S w 4 f S Z x d W 9 0 O y w m c X V v d D t T Z W N 0 a W 9 u M S 9 D b 2 1 w Y X J p c 2 9 u X 2 Z y Z X F 1 Z W 5 6 Z S 9 N b 2 R p Z m l j Y X R v I H R p c G 8 u e 0 N v b H V t b j E w L D l 9 J n F 1 b 3 Q 7 L C Z x d W 9 0 O 1 N l Y 3 R p b 2 4 x L 0 N v b X B h c m l z b 2 5 f Z n J l c X V l b n p l L 0 1 v Z G l m a W N h d G 8 g d G l w b y 5 7 Q 2 9 s d W 1 u M T E s M T B 9 J n F 1 b 3 Q 7 L C Z x d W 9 0 O 1 N l Y 3 R p b 2 4 x L 0 N v b X B h c m l z b 2 5 f Z n J l c X V l b n p l L 0 1 v Z G l m a W N h d G 8 g d G l w b y 5 7 Q 2 9 s d W 1 u M T I s M T F 9 J n F 1 b 3 Q 7 L C Z x d W 9 0 O 1 N l Y 3 R p b 2 4 x L 0 N v b X B h c m l z b 2 5 f Z n J l c X V l b n p l L 0 1 v Z G l m a W N h d G 8 g d G l w b y 5 7 Q 2 9 s d W 1 u M T M s M T J 9 J n F 1 b 3 Q 7 L C Z x d W 9 0 O 1 N l Y 3 R p b 2 4 x L 0 N v b X B h c m l z b 2 5 f Z n J l c X V l b n p l L 0 1 v Z G l m a W N h d G 8 g d G l w b y 5 7 Q 2 9 s d W 1 u M T Q s M T N 9 J n F 1 b 3 Q 7 L C Z x d W 9 0 O 1 N l Y 3 R p b 2 4 x L 0 N v b X B h c m l z b 2 5 f Z n J l c X V l b n p l L 0 1 v Z G l m a W N h d G 8 g d G l w b y 5 7 Q 2 9 s d W 1 u M T U s M T R 9 J n F 1 b 3 Q 7 L C Z x d W 9 0 O 1 N l Y 3 R p b 2 4 x L 0 N v b X B h c m l z b 2 5 f Z n J l c X V l b n p l L 0 1 v Z G l m a W N h d G 8 g d G l w b y 5 7 Q 2 9 s d W 1 u M T Y s M T V 9 J n F 1 b 3 Q 7 L C Z x d W 9 0 O 1 N l Y 3 R p b 2 4 x L 0 N v b X B h c m l z b 2 5 f Z n J l c X V l b n p l L 0 1 v Z G l m a W N h d G 8 g d G l w b y 5 7 Q 2 9 s d W 1 u M T c s M T Z 9 J n F 1 b 3 Q 7 L C Z x d W 9 0 O 1 N l Y 3 R p b 2 4 x L 0 N v b X B h c m l z b 2 5 f Z n J l c X V l b n p l L 0 1 v Z G l m a W N h d G 8 g d G l w b y 5 7 Q 2 9 s d W 1 u M T g s M T d 9 J n F 1 b 3 Q 7 L C Z x d W 9 0 O 1 N l Y 3 R p b 2 4 x L 0 N v b X B h c m l z b 2 5 f Z n J l c X V l b n p l L 0 1 v Z G l m a W N h d G 8 g d G l w b y 5 7 Q 2 9 s d W 1 u M T k s M T h 9 J n F 1 b 3 Q 7 L C Z x d W 9 0 O 1 N l Y 3 R p b 2 4 x L 0 N v b X B h c m l z b 2 5 f Z n J l c X V l b n p l L 0 1 v Z G l m a W N h d G 8 g d G l w b y 5 7 Q 2 9 s d W 1 u M j A s M T l 9 J n F 1 b 3 Q 7 L C Z x d W 9 0 O 1 N l Y 3 R p b 2 4 x L 0 N v b X B h c m l z b 2 5 f Z n J l c X V l b n p l L 0 1 v Z G l m a W N h d G 8 g d G l w b y 5 7 Q 2 9 s d W 1 u M j E s M j B 9 J n F 1 b 3 Q 7 L C Z x d W 9 0 O 1 N l Y 3 R p b 2 4 x L 0 N v b X B h c m l z b 2 5 f Z n J l c X V l b n p l L 0 1 v Z G l m a W N h d G 8 g d G l w b y 5 7 Q 2 9 s d W 1 u M j I s M j F 9 J n F 1 b 3 Q 7 L C Z x d W 9 0 O 1 N l Y 3 R p b 2 4 x L 0 N v b X B h c m l z b 2 5 f Z n J l c X V l b n p l L 0 1 v Z G l m a W N h d G 8 g d G l w b y 5 7 Q 2 9 s d W 1 u M j M s M j J 9 J n F 1 b 3 Q 7 L C Z x d W 9 0 O 1 N l Y 3 R p b 2 4 x L 0 N v b X B h c m l z b 2 5 f Z n J l c X V l b n p l L 0 1 v Z G l m a W N h d G 8 g d G l w b y 5 7 Q 2 9 s d W 1 u M j Q s M j N 9 J n F 1 b 3 Q 7 L C Z x d W 9 0 O 1 N l Y 3 R p b 2 4 x L 0 N v b X B h c m l z b 2 5 f Z n J l c X V l b n p l L 0 1 v Z G l m a W N h d G 8 g d G l w b y 5 7 Q 2 9 s d W 1 u M j U s M j R 9 J n F 1 b 3 Q 7 L C Z x d W 9 0 O 1 N l Y 3 R p b 2 4 x L 0 N v b X B h c m l z b 2 5 f Z n J l c X V l b n p l L 0 1 v Z G l m a W N h d G 8 g d G l w b y 5 7 Q 2 9 s d W 1 u M j Y s M j V 9 J n F 1 b 3 Q 7 L C Z x d W 9 0 O 1 N l Y 3 R p b 2 4 x L 0 N v b X B h c m l z b 2 5 f Z n J l c X V l b n p l L 0 1 v Z G l m a W N h d G 8 g d G l w b y 5 7 Q 2 9 s d W 1 u M j c s M j Z 9 J n F 1 b 3 Q 7 L C Z x d W 9 0 O 1 N l Y 3 R p b 2 4 x L 0 N v b X B h c m l z b 2 5 f Z n J l c X V l b n p l L 0 1 v Z G l m a W N h d G 8 g d G l w b y 5 7 Q 2 9 s d W 1 u M j g s M j d 9 J n F 1 b 3 Q 7 L C Z x d W 9 0 O 1 N l Y 3 R p b 2 4 x L 0 N v b X B h c m l z b 2 5 f Z n J l c X V l b n p l L 0 1 v Z G l m a W N h d G 8 g d G l w b y 5 7 Q 2 9 s d W 1 u M j k s M j h 9 J n F 1 b 3 Q 7 L C Z x d W 9 0 O 1 N l Y 3 R p b 2 4 x L 0 N v b X B h c m l z b 2 5 f Z n J l c X V l b n p l L 0 1 v Z G l m a W N h d G 8 g d G l w b y 5 7 Q 2 9 s d W 1 u M z A s M j l 9 J n F 1 b 3 Q 7 L C Z x d W 9 0 O 1 N l Y 3 R p b 2 4 x L 0 N v b X B h c m l z b 2 5 f Z n J l c X V l b n p l L 0 1 v Z G l m a W N h d G 8 g d G l w b y 5 7 Q 2 9 s d W 1 u M z E s M z B 9 J n F 1 b 3 Q 7 L C Z x d W 9 0 O 1 N l Y 3 R p b 2 4 x L 0 N v b X B h c m l z b 2 5 f Z n J l c X V l b n p l L 0 1 v Z G l m a W N h d G 8 g d G l w b y 5 7 Q 2 9 s d W 1 u M z I s M z F 9 J n F 1 b 3 Q 7 L C Z x d W 9 0 O 1 N l Y 3 R p b 2 4 x L 0 N v b X B h c m l z b 2 5 f Z n J l c X V l b n p l L 0 1 v Z G l m a W N h d G 8 g d G l w b y 5 7 Q 2 9 s d W 1 u M z M s M z J 9 J n F 1 b 3 Q 7 L C Z x d W 9 0 O 1 N l Y 3 R p b 2 4 x L 0 N v b X B h c m l z b 2 5 f Z n J l c X V l b n p l L 0 1 v Z G l m a W N h d G 8 g d G l w b y 5 7 Q 2 9 s d W 1 u M z Q s M z N 9 J n F 1 b 3 Q 7 L C Z x d W 9 0 O 1 N l Y 3 R p b 2 4 x L 0 N v b X B h c m l z b 2 5 f Z n J l c X V l b n p l L 0 1 v Z G l m a W N h d G 8 g d G l w b y 5 7 Q 2 9 s d W 1 u M z U s M z R 9 J n F 1 b 3 Q 7 L C Z x d W 9 0 O 1 N l Y 3 R p b 2 4 x L 0 N v b X B h c m l z b 2 5 f Z n J l c X V l b n p l L 0 1 v Z G l m a W N h d G 8 g d G l w b y 5 7 Q 2 9 s d W 1 u M z Y s M z V 9 J n F 1 b 3 Q 7 L C Z x d W 9 0 O 1 N l Y 3 R p b 2 4 x L 0 N v b X B h c m l z b 2 5 f Z n J l c X V l b n p l L 0 1 v Z G l m a W N h d G 8 g d G l w b y 5 7 Q 2 9 s d W 1 u M z c s M z Z 9 J n F 1 b 3 Q 7 L C Z x d W 9 0 O 1 N l Y 3 R p b 2 4 x L 0 N v b X B h c m l z b 2 5 f Z n J l c X V l b n p l L 0 1 v Z G l m a W N h d G 8 g d G l w b y 5 7 Q 2 9 s d W 1 u M z g s M z d 9 J n F 1 b 3 Q 7 L C Z x d W 9 0 O 1 N l Y 3 R p b 2 4 x L 0 N v b X B h c m l z b 2 5 f Z n J l c X V l b n p l L 0 1 v Z G l m a W N h d G 8 g d G l w b y 5 7 Q 2 9 s d W 1 u M z k s M z h 9 J n F 1 b 3 Q 7 L C Z x d W 9 0 O 1 N l Y 3 R p b 2 4 x L 0 N v b X B h c m l z b 2 5 f Z n J l c X V l b n p l L 0 1 v Z G l m a W N h d G 8 g d G l w b y 5 7 Q 2 9 s d W 1 u N D A s M z l 9 J n F 1 b 3 Q 7 L C Z x d W 9 0 O 1 N l Y 3 R p b 2 4 x L 0 N v b X B h c m l z b 2 5 f Z n J l c X V l b n p l L 0 1 v Z G l m a W N h d G 8 g d G l w b y 5 7 Q 2 9 s d W 1 u N D E s N D B 9 J n F 1 b 3 Q 7 L C Z x d W 9 0 O 1 N l Y 3 R p b 2 4 x L 0 N v b X B h c m l z b 2 5 f Z n J l c X V l b n p l L 0 1 v Z G l m a W N h d G 8 g d G l w b y 5 7 Q 2 9 s d W 1 u N D I s N D F 9 J n F 1 b 3 Q 7 L C Z x d W 9 0 O 1 N l Y 3 R p b 2 4 x L 0 N v b X B h c m l z b 2 5 f Z n J l c X V l b n p l L 0 1 v Z G l m a W N h d G 8 g d G l w b y 5 7 Q 2 9 s d W 1 u N D M s N D J 9 J n F 1 b 3 Q 7 L C Z x d W 9 0 O 1 N l Y 3 R p b 2 4 x L 0 N v b X B h c m l z b 2 5 f Z n J l c X V l b n p l L 0 1 v Z G l m a W N h d G 8 g d G l w b y 5 7 Q 2 9 s d W 1 u N D Q s N D N 9 J n F 1 b 3 Q 7 L C Z x d W 9 0 O 1 N l Y 3 R p b 2 4 x L 0 N v b X B h c m l z b 2 5 f Z n J l c X V l b n p l L 0 1 v Z G l m a W N h d G 8 g d G l w b y 5 7 Q 2 9 s d W 1 u N D U s N D R 9 J n F 1 b 3 Q 7 L C Z x d W 9 0 O 1 N l Y 3 R p b 2 4 x L 0 N v b X B h c m l z b 2 5 f Z n J l c X V l b n p l L 0 1 v Z G l m a W N h d G 8 g d G l w b y 5 7 Q 2 9 s d W 1 u N D Y s N D V 9 J n F 1 b 3 Q 7 L C Z x d W 9 0 O 1 N l Y 3 R p b 2 4 x L 0 N v b X B h c m l z b 2 5 f Z n J l c X V l b n p l L 0 1 v Z G l m a W N h d G 8 g d G l w b y 5 7 Q 2 9 s d W 1 u N D c s N D Z 9 J n F 1 b 3 Q 7 L C Z x d W 9 0 O 1 N l Y 3 R p b 2 4 x L 0 N v b X B h c m l z b 2 5 f Z n J l c X V l b n p l L 0 1 v Z G l m a W N h d G 8 g d G l w b y 5 7 Q 2 9 s d W 1 u N D g s N D d 9 J n F 1 b 3 Q 7 L C Z x d W 9 0 O 1 N l Y 3 R p b 2 4 x L 0 N v b X B h c m l z b 2 5 f Z n J l c X V l b n p l L 0 1 v Z G l m a W N h d G 8 g d G l w b y 5 7 Q 2 9 s d W 1 u N D k s N D h 9 J n F 1 b 3 Q 7 L C Z x d W 9 0 O 1 N l Y 3 R p b 2 4 x L 0 N v b X B h c m l z b 2 5 f Z n J l c X V l b n p l L 0 1 v Z G l m a W N h d G 8 g d G l w b y 5 7 Q 2 9 s d W 1 u N T A s N D l 9 J n F 1 b 3 Q 7 L C Z x d W 9 0 O 1 N l Y 3 R p b 2 4 x L 0 N v b X B h c m l z b 2 5 f Z n J l c X V l b n p l L 0 1 v Z G l m a W N h d G 8 g d G l w b y 5 7 Q 2 9 s d W 1 u N T E s N T B 9 J n F 1 b 3 Q 7 L C Z x d W 9 0 O 1 N l Y 3 R p b 2 4 x L 0 N v b X B h c m l z b 2 5 f Z n J l c X V l b n p l L 0 1 v Z G l m a W N h d G 8 g d G l w b y 5 7 Q 2 9 s d W 1 u N T I s N T F 9 J n F 1 b 3 Q 7 L C Z x d W 9 0 O 1 N l Y 3 R p b 2 4 x L 0 N v b X B h c m l z b 2 5 f Z n J l c X V l b n p l L 0 1 v Z G l m a W N h d G 8 g d G l w b y 5 7 Q 2 9 s d W 1 u N T M s N T J 9 J n F 1 b 3 Q 7 L C Z x d W 9 0 O 1 N l Y 3 R p b 2 4 x L 0 N v b X B h c m l z b 2 5 f Z n J l c X V l b n p l L 0 1 v Z G l m a W N h d G 8 g d G l w b y 5 7 Q 2 9 s d W 1 u N T Q s N T N 9 J n F 1 b 3 Q 7 L C Z x d W 9 0 O 1 N l Y 3 R p b 2 4 x L 0 N v b X B h c m l z b 2 5 f Z n J l c X V l b n p l L 0 1 v Z G l m a W N h d G 8 g d G l w b y 5 7 Q 2 9 s d W 1 u N T U s N T R 9 J n F 1 b 3 Q 7 L C Z x d W 9 0 O 1 N l Y 3 R p b 2 4 x L 0 N v b X B h c m l z b 2 5 f Z n J l c X V l b n p l L 0 1 v Z G l m a W N h d G 8 g d G l w b y 5 7 Q 2 9 s d W 1 u N T Y s N T V 9 J n F 1 b 3 Q 7 L C Z x d W 9 0 O 1 N l Y 3 R p b 2 4 x L 0 N v b X B h c m l z b 2 5 f Z n J l c X V l b n p l L 0 1 v Z G l m a W N h d G 8 g d G l w b y 5 7 Q 2 9 s d W 1 u N T c s N T Z 9 J n F 1 b 3 Q 7 L C Z x d W 9 0 O 1 N l Y 3 R p b 2 4 x L 0 N v b X B h c m l z b 2 5 f Z n J l c X V l b n p l L 0 1 v Z G l m a W N h d G 8 g d G l w b y 5 7 Q 2 9 s d W 1 u N T g s N T d 9 J n F 1 b 3 Q 7 L C Z x d W 9 0 O 1 N l Y 3 R p b 2 4 x L 0 N v b X B h c m l z b 2 5 f Z n J l c X V l b n p l L 0 1 v Z G l m a W N h d G 8 g d G l w b y 5 7 Q 2 9 s d W 1 u N T k s N T h 9 J n F 1 b 3 Q 7 L C Z x d W 9 0 O 1 N l Y 3 R p b 2 4 x L 0 N v b X B h c m l z b 2 5 f Z n J l c X V l b n p l L 0 1 v Z G l m a W N h d G 8 g d G l w b y 5 7 Q 2 9 s d W 1 u N j A s N T l 9 J n F 1 b 3 Q 7 L C Z x d W 9 0 O 1 N l Y 3 R p b 2 4 x L 0 N v b X B h c m l z b 2 5 f Z n J l c X V l b n p l L 0 1 v Z G l m a W N h d G 8 g d G l w b y 5 7 Q 2 9 s d W 1 u N j E s N j B 9 J n F 1 b 3 Q 7 L C Z x d W 9 0 O 1 N l Y 3 R p b 2 4 x L 0 N v b X B h c m l z b 2 5 f Z n J l c X V l b n p l L 0 1 v Z G l m a W N h d G 8 g d G l w b y 5 7 Q 2 9 s d W 1 u N j I s N j F 9 J n F 1 b 3 Q 7 L C Z x d W 9 0 O 1 N l Y 3 R p b 2 4 x L 0 N v b X B h c m l z b 2 5 f Z n J l c X V l b n p l L 0 1 v Z G l m a W N h d G 8 g d G l w b y 5 7 Q 2 9 s d W 1 u N j M s N j J 9 J n F 1 b 3 Q 7 L C Z x d W 9 0 O 1 N l Y 3 R p b 2 4 x L 0 N v b X B h c m l z b 2 5 f Z n J l c X V l b n p l L 0 1 v Z G l m a W N h d G 8 g d G l w b y 5 7 Q 2 9 s d W 1 u N j Q s N j N 9 J n F 1 b 3 Q 7 L C Z x d W 9 0 O 1 N l Y 3 R p b 2 4 x L 0 N v b X B h c m l z b 2 5 f Z n J l c X V l b n p l L 0 1 v Z G l m a W N h d G 8 g d G l w b y 5 7 Q 2 9 s d W 1 u N j U s N j R 9 J n F 1 b 3 Q 7 L C Z x d W 9 0 O 1 N l Y 3 R p b 2 4 x L 0 N v b X B h c m l z b 2 5 f Z n J l c X V l b n p l L 0 1 v Z G l m a W N h d G 8 g d G l w b y 5 7 Q 2 9 s d W 1 u N j Y s N j V 9 J n F 1 b 3 Q 7 L C Z x d W 9 0 O 1 N l Y 3 R p b 2 4 x L 0 N v b X B h c m l z b 2 5 f Z n J l c X V l b n p l L 0 1 v Z G l m a W N h d G 8 g d G l w b y 5 7 Q 2 9 s d W 1 u N j c s N j Z 9 J n F 1 b 3 Q 7 L C Z x d W 9 0 O 1 N l Y 3 R p b 2 4 x L 0 N v b X B h c m l z b 2 5 f Z n J l c X V l b n p l L 0 1 v Z G l m a W N h d G 8 g d G l w b y 5 7 Q 2 9 s d W 1 u N j g s N j d 9 J n F 1 b 3 Q 7 L C Z x d W 9 0 O 1 N l Y 3 R p b 2 4 x L 0 N v b X B h c m l z b 2 5 f Z n J l c X V l b n p l L 0 1 v Z G l m a W N h d G 8 g d G l w b y 5 7 Q 2 9 s d W 1 u N j k s N j h 9 J n F 1 b 3 Q 7 L C Z x d W 9 0 O 1 N l Y 3 R p b 2 4 x L 0 N v b X B h c m l z b 2 5 f Z n J l c X V l b n p l L 0 1 v Z G l m a W N h d G 8 g d G l w b y 5 7 Q 2 9 s d W 1 u N z A s N j l 9 J n F 1 b 3 Q 7 L C Z x d W 9 0 O 1 N l Y 3 R p b 2 4 x L 0 N v b X B h c m l z b 2 5 f Z n J l c X V l b n p l L 0 1 v Z G l m a W N h d G 8 g d G l w b y 5 7 Q 2 9 s d W 1 u N z E s N z B 9 J n F 1 b 3 Q 7 L C Z x d W 9 0 O 1 N l Y 3 R p b 2 4 x L 0 N v b X B h c m l z b 2 5 f Z n J l c X V l b n p l L 0 1 v Z G l m a W N h d G 8 g d G l w b y 5 7 Q 2 9 s d W 1 u N z I s N z F 9 J n F 1 b 3 Q 7 L C Z x d W 9 0 O 1 N l Y 3 R p b 2 4 x L 0 N v b X B h c m l z b 2 5 f Z n J l c X V l b n p l L 0 1 v Z G l m a W N h d G 8 g d G l w b y 5 7 Q 2 9 s d W 1 u N z M s N z J 9 J n F 1 b 3 Q 7 L C Z x d W 9 0 O 1 N l Y 3 R p b 2 4 x L 0 N v b X B h c m l z b 2 5 f Z n J l c X V l b n p l L 0 1 v Z G l m a W N h d G 8 g d G l w b y 5 7 Q 2 9 s d W 1 u N z Q s N z N 9 J n F 1 b 3 Q 7 L C Z x d W 9 0 O 1 N l Y 3 R p b 2 4 x L 0 N v b X B h c m l z b 2 5 f Z n J l c X V l b n p l L 0 1 v Z G l m a W N h d G 8 g d G l w b y 5 7 Q 2 9 s d W 1 u N z U s N z R 9 J n F 1 b 3 Q 7 L C Z x d W 9 0 O 1 N l Y 3 R p b 2 4 x L 0 N v b X B h c m l z b 2 5 f Z n J l c X V l b n p l L 0 1 v Z G l m a W N h d G 8 g d G l w b y 5 7 Q 2 9 s d W 1 u N z Y s N z V 9 J n F 1 b 3 Q 7 L C Z x d W 9 0 O 1 N l Y 3 R p b 2 4 x L 0 N v b X B h c m l z b 2 5 f Z n J l c X V l b n p l L 0 1 v Z G l m a W N h d G 8 g d G l w b y 5 7 Q 2 9 s d W 1 u N z c s N z Z 9 J n F 1 b 3 Q 7 L C Z x d W 9 0 O 1 N l Y 3 R p b 2 4 x L 0 N v b X B h c m l z b 2 5 f Z n J l c X V l b n p l L 0 1 v Z G l m a W N h d G 8 g d G l w b y 5 7 Q 2 9 s d W 1 u N z g s N z d 9 J n F 1 b 3 Q 7 L C Z x d W 9 0 O 1 N l Y 3 R p b 2 4 x L 0 N v b X B h c m l z b 2 5 f Z n J l c X V l b n p l L 0 1 v Z G l m a W N h d G 8 g d G l w b y 5 7 Q 2 9 s d W 1 u N z k s N z h 9 J n F 1 b 3 Q 7 L C Z x d W 9 0 O 1 N l Y 3 R p b 2 4 x L 0 N v b X B h c m l z b 2 5 f Z n J l c X V l b n p l L 0 1 v Z G l m a W N h d G 8 g d G l w b y 5 7 Q 2 9 s d W 1 u O D A s N z l 9 J n F 1 b 3 Q 7 L C Z x d W 9 0 O 1 N l Y 3 R p b 2 4 x L 0 N v b X B h c m l z b 2 5 f Z n J l c X V l b n p l L 0 1 v Z G l m a W N h d G 8 g d G l w b y 5 7 Q 2 9 s d W 1 u O D E s O D B 9 J n F 1 b 3 Q 7 L C Z x d W 9 0 O 1 N l Y 3 R p b 2 4 x L 0 N v b X B h c m l z b 2 5 f Z n J l c X V l b n p l L 0 1 v Z G l m a W N h d G 8 g d G l w b y 5 7 Q 2 9 s d W 1 u O D I s O D F 9 J n F 1 b 3 Q 7 L C Z x d W 9 0 O 1 N l Y 3 R p b 2 4 x L 0 N v b X B h c m l z b 2 5 f Z n J l c X V l b n p l L 0 1 v Z G l m a W N h d G 8 g d G l w b y 5 7 Q 2 9 s d W 1 u O D M s O D J 9 J n F 1 b 3 Q 7 L C Z x d W 9 0 O 1 N l Y 3 R p b 2 4 x L 0 N v b X B h c m l z b 2 5 f Z n J l c X V l b n p l L 0 1 v Z G l m a W N h d G 8 g d G l w b y 5 7 Q 2 9 s d W 1 u O D Q s O D N 9 J n F 1 b 3 Q 7 L C Z x d W 9 0 O 1 N l Y 3 R p b 2 4 x L 0 N v b X B h c m l z b 2 5 f Z n J l c X V l b n p l L 0 1 v Z G l m a W N h d G 8 g d G l w b y 5 7 Q 2 9 s d W 1 u O D U s O D R 9 J n F 1 b 3 Q 7 L C Z x d W 9 0 O 1 N l Y 3 R p b 2 4 x L 0 N v b X B h c m l z b 2 5 f Z n J l c X V l b n p l L 0 1 v Z G l m a W N h d G 8 g d G l w b y 5 7 Q 2 9 s d W 1 u O D Y s O D V 9 J n F 1 b 3 Q 7 L C Z x d W 9 0 O 1 N l Y 3 R p b 2 4 x L 0 N v b X B h c m l z b 2 5 f Z n J l c X V l b n p l L 0 1 v Z G l m a W N h d G 8 g d G l w b y 5 7 Q 2 9 s d W 1 u O D c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D b 2 1 w Y X J p c 2 9 u X 2 Z y Z X F 1 Z W 5 6 Z S 9 N b 2 R p Z m l j Y X R v I H R p c G 8 u e 0 N v b H V t b j E s M H 0 m c X V v d D s s J n F 1 b 3 Q 7 U 2 V j d G l v b j E v Q 2 9 t c G F y a X N v b l 9 m c m V x d W V u e m U v T W 9 k a W Z p Y 2 F 0 b y B 0 a X B v L n t D b 2 x 1 b W 4 y L D F 9 J n F 1 b 3 Q 7 L C Z x d W 9 0 O 1 N l Y 3 R p b 2 4 x L 0 N v b X B h c m l z b 2 5 f Z n J l c X V l b n p l L 0 1 v Z G l m a W N h d G 8 g d G l w b y 5 7 Q 2 9 s d W 1 u M y w y f S Z x d W 9 0 O y w m c X V v d D t T Z W N 0 a W 9 u M S 9 D b 2 1 w Y X J p c 2 9 u X 2 Z y Z X F 1 Z W 5 6 Z S 9 N b 2 R p Z m l j Y X R v I H R p c G 8 u e 0 N v b H V t b j Q s M 3 0 m c X V v d D s s J n F 1 b 3 Q 7 U 2 V j d G l v b j E v Q 2 9 t c G F y a X N v b l 9 m c m V x d W V u e m U v T W 9 k a W Z p Y 2 F 0 b y B 0 a X B v L n t D b 2 x 1 b W 4 1 L D R 9 J n F 1 b 3 Q 7 L C Z x d W 9 0 O 1 N l Y 3 R p b 2 4 x L 0 N v b X B h c m l z b 2 5 f Z n J l c X V l b n p l L 0 1 v Z G l m a W N h d G 8 g d G l w b y 5 7 Q 2 9 s d W 1 u N i w 1 f S Z x d W 9 0 O y w m c X V v d D t T Z W N 0 a W 9 u M S 9 D b 2 1 w Y X J p c 2 9 u X 2 Z y Z X F 1 Z W 5 6 Z S 9 N b 2 R p Z m l j Y X R v I H R p c G 8 u e 0 N v b H V t b j c s N n 0 m c X V v d D s s J n F 1 b 3 Q 7 U 2 V j d G l v b j E v Q 2 9 t c G F y a X N v b l 9 m c m V x d W V u e m U v T W 9 k a W Z p Y 2 F 0 b y B 0 a X B v L n t D b 2 x 1 b W 4 4 L D d 9 J n F 1 b 3 Q 7 L C Z x d W 9 0 O 1 N l Y 3 R p b 2 4 x L 0 N v b X B h c m l z b 2 5 f Z n J l c X V l b n p l L 0 1 v Z G l m a W N h d G 8 g d G l w b y 5 7 Q 2 9 s d W 1 u O S w 4 f S Z x d W 9 0 O y w m c X V v d D t T Z W N 0 a W 9 u M S 9 D b 2 1 w Y X J p c 2 9 u X 2 Z y Z X F 1 Z W 5 6 Z S 9 N b 2 R p Z m l j Y X R v I H R p c G 8 u e 0 N v b H V t b j E w L D l 9 J n F 1 b 3 Q 7 L C Z x d W 9 0 O 1 N l Y 3 R p b 2 4 x L 0 N v b X B h c m l z b 2 5 f Z n J l c X V l b n p l L 0 1 v Z G l m a W N h d G 8 g d G l w b y 5 7 Q 2 9 s d W 1 u M T E s M T B 9 J n F 1 b 3 Q 7 L C Z x d W 9 0 O 1 N l Y 3 R p b 2 4 x L 0 N v b X B h c m l z b 2 5 f Z n J l c X V l b n p l L 0 1 v Z G l m a W N h d G 8 g d G l w b y 5 7 Q 2 9 s d W 1 u M T I s M T F 9 J n F 1 b 3 Q 7 L C Z x d W 9 0 O 1 N l Y 3 R p b 2 4 x L 0 N v b X B h c m l z b 2 5 f Z n J l c X V l b n p l L 0 1 v Z G l m a W N h d G 8 g d G l w b y 5 7 Q 2 9 s d W 1 u M T M s M T J 9 J n F 1 b 3 Q 7 L C Z x d W 9 0 O 1 N l Y 3 R p b 2 4 x L 0 N v b X B h c m l z b 2 5 f Z n J l c X V l b n p l L 0 1 v Z G l m a W N h d G 8 g d G l w b y 5 7 Q 2 9 s d W 1 u M T Q s M T N 9 J n F 1 b 3 Q 7 L C Z x d W 9 0 O 1 N l Y 3 R p b 2 4 x L 0 N v b X B h c m l z b 2 5 f Z n J l c X V l b n p l L 0 1 v Z G l m a W N h d G 8 g d G l w b y 5 7 Q 2 9 s d W 1 u M T U s M T R 9 J n F 1 b 3 Q 7 L C Z x d W 9 0 O 1 N l Y 3 R p b 2 4 x L 0 N v b X B h c m l z b 2 5 f Z n J l c X V l b n p l L 0 1 v Z G l m a W N h d G 8 g d G l w b y 5 7 Q 2 9 s d W 1 u M T Y s M T V 9 J n F 1 b 3 Q 7 L C Z x d W 9 0 O 1 N l Y 3 R p b 2 4 x L 0 N v b X B h c m l z b 2 5 f Z n J l c X V l b n p l L 0 1 v Z G l m a W N h d G 8 g d G l w b y 5 7 Q 2 9 s d W 1 u M T c s M T Z 9 J n F 1 b 3 Q 7 L C Z x d W 9 0 O 1 N l Y 3 R p b 2 4 x L 0 N v b X B h c m l z b 2 5 f Z n J l c X V l b n p l L 0 1 v Z G l m a W N h d G 8 g d G l w b y 5 7 Q 2 9 s d W 1 u M T g s M T d 9 J n F 1 b 3 Q 7 L C Z x d W 9 0 O 1 N l Y 3 R p b 2 4 x L 0 N v b X B h c m l z b 2 5 f Z n J l c X V l b n p l L 0 1 v Z G l m a W N h d G 8 g d G l w b y 5 7 Q 2 9 s d W 1 u M T k s M T h 9 J n F 1 b 3 Q 7 L C Z x d W 9 0 O 1 N l Y 3 R p b 2 4 x L 0 N v b X B h c m l z b 2 5 f Z n J l c X V l b n p l L 0 1 v Z G l m a W N h d G 8 g d G l w b y 5 7 Q 2 9 s d W 1 u M j A s M T l 9 J n F 1 b 3 Q 7 L C Z x d W 9 0 O 1 N l Y 3 R p b 2 4 x L 0 N v b X B h c m l z b 2 5 f Z n J l c X V l b n p l L 0 1 v Z G l m a W N h d G 8 g d G l w b y 5 7 Q 2 9 s d W 1 u M j E s M j B 9 J n F 1 b 3 Q 7 L C Z x d W 9 0 O 1 N l Y 3 R p b 2 4 x L 0 N v b X B h c m l z b 2 5 f Z n J l c X V l b n p l L 0 1 v Z G l m a W N h d G 8 g d G l w b y 5 7 Q 2 9 s d W 1 u M j I s M j F 9 J n F 1 b 3 Q 7 L C Z x d W 9 0 O 1 N l Y 3 R p b 2 4 x L 0 N v b X B h c m l z b 2 5 f Z n J l c X V l b n p l L 0 1 v Z G l m a W N h d G 8 g d G l w b y 5 7 Q 2 9 s d W 1 u M j M s M j J 9 J n F 1 b 3 Q 7 L C Z x d W 9 0 O 1 N l Y 3 R p b 2 4 x L 0 N v b X B h c m l z b 2 5 f Z n J l c X V l b n p l L 0 1 v Z G l m a W N h d G 8 g d G l w b y 5 7 Q 2 9 s d W 1 u M j Q s M j N 9 J n F 1 b 3 Q 7 L C Z x d W 9 0 O 1 N l Y 3 R p b 2 4 x L 0 N v b X B h c m l z b 2 5 f Z n J l c X V l b n p l L 0 1 v Z G l m a W N h d G 8 g d G l w b y 5 7 Q 2 9 s d W 1 u M j U s M j R 9 J n F 1 b 3 Q 7 L C Z x d W 9 0 O 1 N l Y 3 R p b 2 4 x L 0 N v b X B h c m l z b 2 5 f Z n J l c X V l b n p l L 0 1 v Z G l m a W N h d G 8 g d G l w b y 5 7 Q 2 9 s d W 1 u M j Y s M j V 9 J n F 1 b 3 Q 7 L C Z x d W 9 0 O 1 N l Y 3 R p b 2 4 x L 0 N v b X B h c m l z b 2 5 f Z n J l c X V l b n p l L 0 1 v Z G l m a W N h d G 8 g d G l w b y 5 7 Q 2 9 s d W 1 u M j c s M j Z 9 J n F 1 b 3 Q 7 L C Z x d W 9 0 O 1 N l Y 3 R p b 2 4 x L 0 N v b X B h c m l z b 2 5 f Z n J l c X V l b n p l L 0 1 v Z G l m a W N h d G 8 g d G l w b y 5 7 Q 2 9 s d W 1 u M j g s M j d 9 J n F 1 b 3 Q 7 L C Z x d W 9 0 O 1 N l Y 3 R p b 2 4 x L 0 N v b X B h c m l z b 2 5 f Z n J l c X V l b n p l L 0 1 v Z G l m a W N h d G 8 g d G l w b y 5 7 Q 2 9 s d W 1 u M j k s M j h 9 J n F 1 b 3 Q 7 L C Z x d W 9 0 O 1 N l Y 3 R p b 2 4 x L 0 N v b X B h c m l z b 2 5 f Z n J l c X V l b n p l L 0 1 v Z G l m a W N h d G 8 g d G l w b y 5 7 Q 2 9 s d W 1 u M z A s M j l 9 J n F 1 b 3 Q 7 L C Z x d W 9 0 O 1 N l Y 3 R p b 2 4 x L 0 N v b X B h c m l z b 2 5 f Z n J l c X V l b n p l L 0 1 v Z G l m a W N h d G 8 g d G l w b y 5 7 Q 2 9 s d W 1 u M z E s M z B 9 J n F 1 b 3 Q 7 L C Z x d W 9 0 O 1 N l Y 3 R p b 2 4 x L 0 N v b X B h c m l z b 2 5 f Z n J l c X V l b n p l L 0 1 v Z G l m a W N h d G 8 g d G l w b y 5 7 Q 2 9 s d W 1 u M z I s M z F 9 J n F 1 b 3 Q 7 L C Z x d W 9 0 O 1 N l Y 3 R p b 2 4 x L 0 N v b X B h c m l z b 2 5 f Z n J l c X V l b n p l L 0 1 v Z G l m a W N h d G 8 g d G l w b y 5 7 Q 2 9 s d W 1 u M z M s M z J 9 J n F 1 b 3 Q 7 L C Z x d W 9 0 O 1 N l Y 3 R p b 2 4 x L 0 N v b X B h c m l z b 2 5 f Z n J l c X V l b n p l L 0 1 v Z G l m a W N h d G 8 g d G l w b y 5 7 Q 2 9 s d W 1 u M z Q s M z N 9 J n F 1 b 3 Q 7 L C Z x d W 9 0 O 1 N l Y 3 R p b 2 4 x L 0 N v b X B h c m l z b 2 5 f Z n J l c X V l b n p l L 0 1 v Z G l m a W N h d G 8 g d G l w b y 5 7 Q 2 9 s d W 1 u M z U s M z R 9 J n F 1 b 3 Q 7 L C Z x d W 9 0 O 1 N l Y 3 R p b 2 4 x L 0 N v b X B h c m l z b 2 5 f Z n J l c X V l b n p l L 0 1 v Z G l m a W N h d G 8 g d G l w b y 5 7 Q 2 9 s d W 1 u M z Y s M z V 9 J n F 1 b 3 Q 7 L C Z x d W 9 0 O 1 N l Y 3 R p b 2 4 x L 0 N v b X B h c m l z b 2 5 f Z n J l c X V l b n p l L 0 1 v Z G l m a W N h d G 8 g d G l w b y 5 7 Q 2 9 s d W 1 u M z c s M z Z 9 J n F 1 b 3 Q 7 L C Z x d W 9 0 O 1 N l Y 3 R p b 2 4 x L 0 N v b X B h c m l z b 2 5 f Z n J l c X V l b n p l L 0 1 v Z G l m a W N h d G 8 g d G l w b y 5 7 Q 2 9 s d W 1 u M z g s M z d 9 J n F 1 b 3 Q 7 L C Z x d W 9 0 O 1 N l Y 3 R p b 2 4 x L 0 N v b X B h c m l z b 2 5 f Z n J l c X V l b n p l L 0 1 v Z G l m a W N h d G 8 g d G l w b y 5 7 Q 2 9 s d W 1 u M z k s M z h 9 J n F 1 b 3 Q 7 L C Z x d W 9 0 O 1 N l Y 3 R p b 2 4 x L 0 N v b X B h c m l z b 2 5 f Z n J l c X V l b n p l L 0 1 v Z G l m a W N h d G 8 g d G l w b y 5 7 Q 2 9 s d W 1 u N D A s M z l 9 J n F 1 b 3 Q 7 L C Z x d W 9 0 O 1 N l Y 3 R p b 2 4 x L 0 N v b X B h c m l z b 2 5 f Z n J l c X V l b n p l L 0 1 v Z G l m a W N h d G 8 g d G l w b y 5 7 Q 2 9 s d W 1 u N D E s N D B 9 J n F 1 b 3 Q 7 L C Z x d W 9 0 O 1 N l Y 3 R p b 2 4 x L 0 N v b X B h c m l z b 2 5 f Z n J l c X V l b n p l L 0 1 v Z G l m a W N h d G 8 g d G l w b y 5 7 Q 2 9 s d W 1 u N D I s N D F 9 J n F 1 b 3 Q 7 L C Z x d W 9 0 O 1 N l Y 3 R p b 2 4 x L 0 N v b X B h c m l z b 2 5 f Z n J l c X V l b n p l L 0 1 v Z G l m a W N h d G 8 g d G l w b y 5 7 Q 2 9 s d W 1 u N D M s N D J 9 J n F 1 b 3 Q 7 L C Z x d W 9 0 O 1 N l Y 3 R p b 2 4 x L 0 N v b X B h c m l z b 2 5 f Z n J l c X V l b n p l L 0 1 v Z G l m a W N h d G 8 g d G l w b y 5 7 Q 2 9 s d W 1 u N D Q s N D N 9 J n F 1 b 3 Q 7 L C Z x d W 9 0 O 1 N l Y 3 R p b 2 4 x L 0 N v b X B h c m l z b 2 5 f Z n J l c X V l b n p l L 0 1 v Z G l m a W N h d G 8 g d G l w b y 5 7 Q 2 9 s d W 1 u N D U s N D R 9 J n F 1 b 3 Q 7 L C Z x d W 9 0 O 1 N l Y 3 R p b 2 4 x L 0 N v b X B h c m l z b 2 5 f Z n J l c X V l b n p l L 0 1 v Z G l m a W N h d G 8 g d G l w b y 5 7 Q 2 9 s d W 1 u N D Y s N D V 9 J n F 1 b 3 Q 7 L C Z x d W 9 0 O 1 N l Y 3 R p b 2 4 x L 0 N v b X B h c m l z b 2 5 f Z n J l c X V l b n p l L 0 1 v Z G l m a W N h d G 8 g d G l w b y 5 7 Q 2 9 s d W 1 u N D c s N D Z 9 J n F 1 b 3 Q 7 L C Z x d W 9 0 O 1 N l Y 3 R p b 2 4 x L 0 N v b X B h c m l z b 2 5 f Z n J l c X V l b n p l L 0 1 v Z G l m a W N h d G 8 g d G l w b y 5 7 Q 2 9 s d W 1 u N D g s N D d 9 J n F 1 b 3 Q 7 L C Z x d W 9 0 O 1 N l Y 3 R p b 2 4 x L 0 N v b X B h c m l z b 2 5 f Z n J l c X V l b n p l L 0 1 v Z G l m a W N h d G 8 g d G l w b y 5 7 Q 2 9 s d W 1 u N D k s N D h 9 J n F 1 b 3 Q 7 L C Z x d W 9 0 O 1 N l Y 3 R p b 2 4 x L 0 N v b X B h c m l z b 2 5 f Z n J l c X V l b n p l L 0 1 v Z G l m a W N h d G 8 g d G l w b y 5 7 Q 2 9 s d W 1 u N T A s N D l 9 J n F 1 b 3 Q 7 L C Z x d W 9 0 O 1 N l Y 3 R p b 2 4 x L 0 N v b X B h c m l z b 2 5 f Z n J l c X V l b n p l L 0 1 v Z G l m a W N h d G 8 g d G l w b y 5 7 Q 2 9 s d W 1 u N T E s N T B 9 J n F 1 b 3 Q 7 L C Z x d W 9 0 O 1 N l Y 3 R p b 2 4 x L 0 N v b X B h c m l z b 2 5 f Z n J l c X V l b n p l L 0 1 v Z G l m a W N h d G 8 g d G l w b y 5 7 Q 2 9 s d W 1 u N T I s N T F 9 J n F 1 b 3 Q 7 L C Z x d W 9 0 O 1 N l Y 3 R p b 2 4 x L 0 N v b X B h c m l z b 2 5 f Z n J l c X V l b n p l L 0 1 v Z G l m a W N h d G 8 g d G l w b y 5 7 Q 2 9 s d W 1 u N T M s N T J 9 J n F 1 b 3 Q 7 L C Z x d W 9 0 O 1 N l Y 3 R p b 2 4 x L 0 N v b X B h c m l z b 2 5 f Z n J l c X V l b n p l L 0 1 v Z G l m a W N h d G 8 g d G l w b y 5 7 Q 2 9 s d W 1 u N T Q s N T N 9 J n F 1 b 3 Q 7 L C Z x d W 9 0 O 1 N l Y 3 R p b 2 4 x L 0 N v b X B h c m l z b 2 5 f Z n J l c X V l b n p l L 0 1 v Z G l m a W N h d G 8 g d G l w b y 5 7 Q 2 9 s d W 1 u N T U s N T R 9 J n F 1 b 3 Q 7 L C Z x d W 9 0 O 1 N l Y 3 R p b 2 4 x L 0 N v b X B h c m l z b 2 5 f Z n J l c X V l b n p l L 0 1 v Z G l m a W N h d G 8 g d G l w b y 5 7 Q 2 9 s d W 1 u N T Y s N T V 9 J n F 1 b 3 Q 7 L C Z x d W 9 0 O 1 N l Y 3 R p b 2 4 x L 0 N v b X B h c m l z b 2 5 f Z n J l c X V l b n p l L 0 1 v Z G l m a W N h d G 8 g d G l w b y 5 7 Q 2 9 s d W 1 u N T c s N T Z 9 J n F 1 b 3 Q 7 L C Z x d W 9 0 O 1 N l Y 3 R p b 2 4 x L 0 N v b X B h c m l z b 2 5 f Z n J l c X V l b n p l L 0 1 v Z G l m a W N h d G 8 g d G l w b y 5 7 Q 2 9 s d W 1 u N T g s N T d 9 J n F 1 b 3 Q 7 L C Z x d W 9 0 O 1 N l Y 3 R p b 2 4 x L 0 N v b X B h c m l z b 2 5 f Z n J l c X V l b n p l L 0 1 v Z G l m a W N h d G 8 g d G l w b y 5 7 Q 2 9 s d W 1 u N T k s N T h 9 J n F 1 b 3 Q 7 L C Z x d W 9 0 O 1 N l Y 3 R p b 2 4 x L 0 N v b X B h c m l z b 2 5 f Z n J l c X V l b n p l L 0 1 v Z G l m a W N h d G 8 g d G l w b y 5 7 Q 2 9 s d W 1 u N j A s N T l 9 J n F 1 b 3 Q 7 L C Z x d W 9 0 O 1 N l Y 3 R p b 2 4 x L 0 N v b X B h c m l z b 2 5 f Z n J l c X V l b n p l L 0 1 v Z G l m a W N h d G 8 g d G l w b y 5 7 Q 2 9 s d W 1 u N j E s N j B 9 J n F 1 b 3 Q 7 L C Z x d W 9 0 O 1 N l Y 3 R p b 2 4 x L 0 N v b X B h c m l z b 2 5 f Z n J l c X V l b n p l L 0 1 v Z G l m a W N h d G 8 g d G l w b y 5 7 Q 2 9 s d W 1 u N j I s N j F 9 J n F 1 b 3 Q 7 L C Z x d W 9 0 O 1 N l Y 3 R p b 2 4 x L 0 N v b X B h c m l z b 2 5 f Z n J l c X V l b n p l L 0 1 v Z G l m a W N h d G 8 g d G l w b y 5 7 Q 2 9 s d W 1 u N j M s N j J 9 J n F 1 b 3 Q 7 L C Z x d W 9 0 O 1 N l Y 3 R p b 2 4 x L 0 N v b X B h c m l z b 2 5 f Z n J l c X V l b n p l L 0 1 v Z G l m a W N h d G 8 g d G l w b y 5 7 Q 2 9 s d W 1 u N j Q s N j N 9 J n F 1 b 3 Q 7 L C Z x d W 9 0 O 1 N l Y 3 R p b 2 4 x L 0 N v b X B h c m l z b 2 5 f Z n J l c X V l b n p l L 0 1 v Z G l m a W N h d G 8 g d G l w b y 5 7 Q 2 9 s d W 1 u N j U s N j R 9 J n F 1 b 3 Q 7 L C Z x d W 9 0 O 1 N l Y 3 R p b 2 4 x L 0 N v b X B h c m l z b 2 5 f Z n J l c X V l b n p l L 0 1 v Z G l m a W N h d G 8 g d G l w b y 5 7 Q 2 9 s d W 1 u N j Y s N j V 9 J n F 1 b 3 Q 7 L C Z x d W 9 0 O 1 N l Y 3 R p b 2 4 x L 0 N v b X B h c m l z b 2 5 f Z n J l c X V l b n p l L 0 1 v Z G l m a W N h d G 8 g d G l w b y 5 7 Q 2 9 s d W 1 u N j c s N j Z 9 J n F 1 b 3 Q 7 L C Z x d W 9 0 O 1 N l Y 3 R p b 2 4 x L 0 N v b X B h c m l z b 2 5 f Z n J l c X V l b n p l L 0 1 v Z G l m a W N h d G 8 g d G l w b y 5 7 Q 2 9 s d W 1 u N j g s N j d 9 J n F 1 b 3 Q 7 L C Z x d W 9 0 O 1 N l Y 3 R p b 2 4 x L 0 N v b X B h c m l z b 2 5 f Z n J l c X V l b n p l L 0 1 v Z G l m a W N h d G 8 g d G l w b y 5 7 Q 2 9 s d W 1 u N j k s N j h 9 J n F 1 b 3 Q 7 L C Z x d W 9 0 O 1 N l Y 3 R p b 2 4 x L 0 N v b X B h c m l z b 2 5 f Z n J l c X V l b n p l L 0 1 v Z G l m a W N h d G 8 g d G l w b y 5 7 Q 2 9 s d W 1 u N z A s N j l 9 J n F 1 b 3 Q 7 L C Z x d W 9 0 O 1 N l Y 3 R p b 2 4 x L 0 N v b X B h c m l z b 2 5 f Z n J l c X V l b n p l L 0 1 v Z G l m a W N h d G 8 g d G l w b y 5 7 Q 2 9 s d W 1 u N z E s N z B 9 J n F 1 b 3 Q 7 L C Z x d W 9 0 O 1 N l Y 3 R p b 2 4 x L 0 N v b X B h c m l z b 2 5 f Z n J l c X V l b n p l L 0 1 v Z G l m a W N h d G 8 g d G l w b y 5 7 Q 2 9 s d W 1 u N z I s N z F 9 J n F 1 b 3 Q 7 L C Z x d W 9 0 O 1 N l Y 3 R p b 2 4 x L 0 N v b X B h c m l z b 2 5 f Z n J l c X V l b n p l L 0 1 v Z G l m a W N h d G 8 g d G l w b y 5 7 Q 2 9 s d W 1 u N z M s N z J 9 J n F 1 b 3 Q 7 L C Z x d W 9 0 O 1 N l Y 3 R p b 2 4 x L 0 N v b X B h c m l z b 2 5 f Z n J l c X V l b n p l L 0 1 v Z G l m a W N h d G 8 g d G l w b y 5 7 Q 2 9 s d W 1 u N z Q s N z N 9 J n F 1 b 3 Q 7 L C Z x d W 9 0 O 1 N l Y 3 R p b 2 4 x L 0 N v b X B h c m l z b 2 5 f Z n J l c X V l b n p l L 0 1 v Z G l m a W N h d G 8 g d G l w b y 5 7 Q 2 9 s d W 1 u N z U s N z R 9 J n F 1 b 3 Q 7 L C Z x d W 9 0 O 1 N l Y 3 R p b 2 4 x L 0 N v b X B h c m l z b 2 5 f Z n J l c X V l b n p l L 0 1 v Z G l m a W N h d G 8 g d G l w b y 5 7 Q 2 9 s d W 1 u N z Y s N z V 9 J n F 1 b 3 Q 7 L C Z x d W 9 0 O 1 N l Y 3 R p b 2 4 x L 0 N v b X B h c m l z b 2 5 f Z n J l c X V l b n p l L 0 1 v Z G l m a W N h d G 8 g d G l w b y 5 7 Q 2 9 s d W 1 u N z c s N z Z 9 J n F 1 b 3 Q 7 L C Z x d W 9 0 O 1 N l Y 3 R p b 2 4 x L 0 N v b X B h c m l z b 2 5 f Z n J l c X V l b n p l L 0 1 v Z G l m a W N h d G 8 g d G l w b y 5 7 Q 2 9 s d W 1 u N z g s N z d 9 J n F 1 b 3 Q 7 L C Z x d W 9 0 O 1 N l Y 3 R p b 2 4 x L 0 N v b X B h c m l z b 2 5 f Z n J l c X V l b n p l L 0 1 v Z G l m a W N h d G 8 g d G l w b y 5 7 Q 2 9 s d W 1 u N z k s N z h 9 J n F 1 b 3 Q 7 L C Z x d W 9 0 O 1 N l Y 3 R p b 2 4 x L 0 N v b X B h c m l z b 2 5 f Z n J l c X V l b n p l L 0 1 v Z G l m a W N h d G 8 g d G l w b y 5 7 Q 2 9 s d W 1 u O D A s N z l 9 J n F 1 b 3 Q 7 L C Z x d W 9 0 O 1 N l Y 3 R p b 2 4 x L 0 N v b X B h c m l z b 2 5 f Z n J l c X V l b n p l L 0 1 v Z G l m a W N h d G 8 g d G l w b y 5 7 Q 2 9 s d W 1 u O D E s O D B 9 J n F 1 b 3 Q 7 L C Z x d W 9 0 O 1 N l Y 3 R p b 2 4 x L 0 N v b X B h c m l z b 2 5 f Z n J l c X V l b n p l L 0 1 v Z G l m a W N h d G 8 g d G l w b y 5 7 Q 2 9 s d W 1 u O D I s O D F 9 J n F 1 b 3 Q 7 L C Z x d W 9 0 O 1 N l Y 3 R p b 2 4 x L 0 N v b X B h c m l z b 2 5 f Z n J l c X V l b n p l L 0 1 v Z G l m a W N h d G 8 g d G l w b y 5 7 Q 2 9 s d W 1 u O D M s O D J 9 J n F 1 b 3 Q 7 L C Z x d W 9 0 O 1 N l Y 3 R p b 2 4 x L 0 N v b X B h c m l z b 2 5 f Z n J l c X V l b n p l L 0 1 v Z G l m a W N h d G 8 g d G l w b y 5 7 Q 2 9 s d W 1 u O D Q s O D N 9 J n F 1 b 3 Q 7 L C Z x d W 9 0 O 1 N l Y 3 R p b 2 4 x L 0 N v b X B h c m l z b 2 5 f Z n J l c X V l b n p l L 0 1 v Z G l m a W N h d G 8 g d G l w b y 5 7 Q 2 9 s d W 1 u O D U s O D R 9 J n F 1 b 3 Q 7 L C Z x d W 9 0 O 1 N l Y 3 R p b 2 4 x L 0 N v b X B h c m l z b 2 5 f Z n J l c X V l b n p l L 0 1 v Z G l m a W N h d G 8 g d G l w b y 5 7 Q 2 9 s d W 1 u O D Y s O D V 9 J n F 1 b 3 Q 7 L C Z x d W 9 0 O 1 N l Y 3 R p b 2 4 x L 0 N v b X B h c m l z b 2 5 f Z n J l c X V l b n p l L 0 1 v Z G l m a W N h d G 8 g d G l w b y 5 7 Q 2 9 s d W 1 u O D c s O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p c 2 9 u X 2 Z y Z X F 1 Z W 5 6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X N v b l 9 m c m V x d W V u e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c 2 9 u X 2 Z y Z X F 1 Z W 5 6 Z S 9 J b n R l c 3 R h e m l v b m k l M j B h b H p h d G U l M j B k a S U y M G x p d m V s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6 E b 2 F p 9 m U S c 4 6 w 9 X 1 K Y D Q A A A A A C A A A A A A A Q Z g A A A A E A A C A A A A A S g C W c / C n X Q 8 B U Q 7 L W j T d F 3 o K i b Y n L 4 D / P 2 g 8 r b O v B i w A A A A A O g A A A A A I A A C A A A A D o v / i 1 w h U J x o j i M n 6 V D 8 0 E F A H / h f 5 o k d n z 0 5 D K 2 a C W j F A A A A D r D Y y D a u Y G b b V e d y y + A w 5 l / C h c F / H F 9 T E D U D K Z t W V P 7 X 6 b e 1 m G q L M Z A y O K m u 5 8 Q i C D y a I y u K n O o Q n z / p B H a I s 2 V a i n P b r E V t K s 4 9 u k u 9 k 2 K U A A A A B Y / j y r 9 D q G 8 m n r M K n 3 C y q 9 J R X X M 2 J w 8 o W y O 7 F q q Q 0 0 y V E j I d 7 L N t 7 2 U C x a B 9 F + l j W p Y q 5 L 6 R 1 + j 5 b 8 y j u 8 X E s u < / D a t a M a s h u p > 
</file>

<file path=customXml/itemProps1.xml><?xml version="1.0" encoding="utf-8"?>
<ds:datastoreItem xmlns:ds="http://schemas.openxmlformats.org/officeDocument/2006/customXml" ds:itemID="{04A7829B-FA0C-45F3-8C9E-7E5CC290A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 comleti</vt:lpstr>
      <vt:lpstr>Trasposti</vt:lpstr>
      <vt:lpstr>Calcolo freq</vt:lpstr>
      <vt:lpstr>Grafici</vt:lpstr>
      <vt:lpstr>Voti</vt:lpstr>
      <vt:lpstr>Frequenze esami</vt:lpstr>
      <vt:lpstr>Frequenze semestri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2017-07-04T10:19:33Z</dcterms:modified>
</cp:coreProperties>
</file>