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nagorsky/Documents/UrbanPonds/data/sedimentPCl/"/>
    </mc:Choice>
  </mc:AlternateContent>
  <xr:revisionPtr revIDLastSave="0" documentId="13_ncr:1_{8E34D9AC-C4EA-2848-8DEF-BB46EE69B855}" xr6:coauthVersionLast="47" xr6:coauthVersionMax="47" xr10:uidLastSave="{00000000-0000-0000-0000-000000000000}"/>
  <bookViews>
    <workbookView xWindow="7900" yWindow="500" windowWidth="27240" windowHeight="15960" xr2:uid="{C66BE5DD-18A8-4146-8BB8-47B3FB2A07AE}"/>
  </bookViews>
  <sheets>
    <sheet name="Sheet1" sheetId="1" r:id="rId1"/>
    <sheet name="Sheet2" sheetId="2" r:id="rId2"/>
    <sheet name="M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H2" i="1"/>
  <c r="L2" i="1" s="1"/>
  <c r="M2" i="1" s="1"/>
  <c r="N2" i="1" s="1"/>
  <c r="D7" i="3"/>
  <c r="D3" i="3"/>
  <c r="D4" i="3"/>
  <c r="D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H3" i="1"/>
  <c r="H4" i="1"/>
  <c r="K4" i="1" s="1"/>
  <c r="L4" i="1" s="1"/>
  <c r="M4" i="1" s="1"/>
  <c r="H5" i="1"/>
  <c r="K5" i="1" s="1"/>
  <c r="L5" i="1" s="1"/>
  <c r="M5" i="1" s="1"/>
  <c r="N5" i="1" s="1"/>
  <c r="H6" i="1"/>
  <c r="K6" i="1" s="1"/>
  <c r="L6" i="1" s="1"/>
  <c r="M6" i="1" s="1"/>
  <c r="H7" i="1"/>
  <c r="H8" i="1"/>
  <c r="K8" i="1" s="1"/>
  <c r="L8" i="1" s="1"/>
  <c r="M8" i="1" s="1"/>
  <c r="H9" i="1"/>
  <c r="K9" i="1" s="1"/>
  <c r="L9" i="1" s="1"/>
  <c r="M9" i="1" s="1"/>
  <c r="H10" i="1"/>
  <c r="K10" i="1" s="1"/>
  <c r="L10" i="1" s="1"/>
  <c r="M10" i="1" s="1"/>
  <c r="H11" i="1"/>
  <c r="H12" i="1"/>
  <c r="K12" i="1" s="1"/>
  <c r="L12" i="1" s="1"/>
  <c r="M12" i="1" s="1"/>
  <c r="H13" i="1"/>
  <c r="K13" i="1" s="1"/>
  <c r="H14" i="1"/>
  <c r="K14" i="1" s="1"/>
  <c r="L14" i="1" s="1"/>
  <c r="M14" i="1" s="1"/>
  <c r="H15" i="1"/>
  <c r="K15" i="1" s="1"/>
  <c r="L15" i="1" s="1"/>
  <c r="M15" i="1" s="1"/>
  <c r="H16" i="1"/>
  <c r="H17" i="1"/>
  <c r="K17" i="1" s="1"/>
  <c r="L17" i="1" s="1"/>
  <c r="M17" i="1" s="1"/>
  <c r="H18" i="1"/>
  <c r="K18" i="1" s="1"/>
  <c r="L18" i="1" s="1"/>
  <c r="M18" i="1" s="1"/>
  <c r="H19" i="1"/>
  <c r="H20" i="1"/>
  <c r="K20" i="1" s="1"/>
  <c r="L20" i="1" s="1"/>
  <c r="M20" i="1" s="1"/>
  <c r="H21" i="1"/>
  <c r="K21" i="1" s="1"/>
  <c r="L21" i="1" s="1"/>
  <c r="M21" i="1" s="1"/>
  <c r="N21" i="1" s="1"/>
  <c r="H22" i="1"/>
  <c r="K22" i="1" s="1"/>
  <c r="L22" i="1" s="1"/>
  <c r="M22" i="1" s="1"/>
  <c r="H23" i="1"/>
  <c r="H24" i="1"/>
  <c r="K24" i="1" s="1"/>
  <c r="L24" i="1" s="1"/>
  <c r="M24" i="1" s="1"/>
  <c r="H25" i="1"/>
  <c r="K25" i="1" s="1"/>
  <c r="L25" i="1" s="1"/>
  <c r="M25" i="1" s="1"/>
  <c r="H26" i="1"/>
  <c r="K26" i="1" s="1"/>
  <c r="L26" i="1" s="1"/>
  <c r="M26" i="1" s="1"/>
  <c r="N26" i="1" s="1"/>
  <c r="H27" i="1"/>
  <c r="H28" i="1"/>
  <c r="K28" i="1" s="1"/>
  <c r="L28" i="1" s="1"/>
  <c r="M28" i="1" s="1"/>
  <c r="H29" i="1"/>
  <c r="K29" i="1" s="1"/>
  <c r="L29" i="1" s="1"/>
  <c r="M29" i="1" s="1"/>
  <c r="N29" i="1" s="1"/>
  <c r="H30" i="1"/>
  <c r="K30" i="1" s="1"/>
  <c r="L30" i="1" s="1"/>
  <c r="M30" i="1" s="1"/>
  <c r="H31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L13" i="1" l="1"/>
  <c r="M13" i="1" s="1"/>
  <c r="N13" i="1" s="1"/>
  <c r="K27" i="1"/>
  <c r="L27" i="1" s="1"/>
  <c r="M27" i="1" s="1"/>
  <c r="N27" i="1" s="1"/>
  <c r="K16" i="1"/>
  <c r="L16" i="1" s="1"/>
  <c r="M16" i="1" s="1"/>
  <c r="N16" i="1" s="1"/>
  <c r="K19" i="1"/>
  <c r="L19" i="1" s="1"/>
  <c r="M19" i="1" s="1"/>
  <c r="N19" i="1" s="1"/>
  <c r="K11" i="1"/>
  <c r="L11" i="1" s="1"/>
  <c r="M11" i="1" s="1"/>
  <c r="N11" i="1" s="1"/>
  <c r="K3" i="1"/>
  <c r="L3" i="1" s="1"/>
  <c r="M3" i="1" s="1"/>
  <c r="N3" i="1" s="1"/>
  <c r="N24" i="1"/>
  <c r="N8" i="1"/>
  <c r="K31" i="1"/>
  <c r="L31" i="1" s="1"/>
  <c r="M31" i="1" s="1"/>
  <c r="N31" i="1" s="1"/>
  <c r="K23" i="1"/>
  <c r="L23" i="1" s="1"/>
  <c r="M23" i="1" s="1"/>
  <c r="N23" i="1" s="1"/>
  <c r="K7" i="1"/>
  <c r="L7" i="1" s="1"/>
  <c r="M7" i="1" s="1"/>
  <c r="N7" i="1" s="1"/>
  <c r="N15" i="1"/>
  <c r="N28" i="1"/>
  <c r="N20" i="1"/>
  <c r="N12" i="1"/>
  <c r="N4" i="1"/>
  <c r="N22" i="1"/>
  <c r="N14" i="1"/>
  <c r="N6" i="1"/>
  <c r="N18" i="1"/>
  <c r="N30" i="1"/>
  <c r="N10" i="1"/>
  <c r="N25" i="1"/>
  <c r="N17" i="1"/>
  <c r="N9" i="1"/>
</calcChain>
</file>

<file path=xl/sharedStrings.xml><?xml version="1.0" encoding="utf-8"?>
<sst xmlns="http://schemas.openxmlformats.org/spreadsheetml/2006/main" count="57" uniqueCount="28">
  <si>
    <t>Sample</t>
  </si>
  <si>
    <t>Tin (g)</t>
  </si>
  <si>
    <t>Tin + dry (g)</t>
  </si>
  <si>
    <t>Absorbance</t>
  </si>
  <si>
    <t>P Conc in Tube (ug/L)</t>
  </si>
  <si>
    <t>Slope</t>
  </si>
  <si>
    <t>Intercept</t>
  </si>
  <si>
    <t>Label</t>
  </si>
  <si>
    <t>Lake</t>
  </si>
  <si>
    <t>Initial_SRP_ugL</t>
  </si>
  <si>
    <t>Initial_SRP_mgL</t>
  </si>
  <si>
    <t>Solution_Volume_mL</t>
  </si>
  <si>
    <t>Mass_sediment_fresh_g</t>
  </si>
  <si>
    <t>MC_frac</t>
  </si>
  <si>
    <t>Final_SRP_ugL</t>
  </si>
  <si>
    <t>Final_SRP_mgL</t>
  </si>
  <si>
    <t>Strickers</t>
  </si>
  <si>
    <t>PConcAfter_ugL</t>
  </si>
  <si>
    <t>PConcAfter_mgL</t>
  </si>
  <si>
    <t>Sediment_Weight (g)</t>
  </si>
  <si>
    <t>P_Intial-P_Final_ugL</t>
  </si>
  <si>
    <t>Change_SRPMass_mg</t>
  </si>
  <si>
    <t>SRPMassperSediment_mgPg</t>
  </si>
  <si>
    <t>P Conc in Tube (mg/L)</t>
  </si>
  <si>
    <t>tin_dry</t>
  </si>
  <si>
    <t>tin</t>
  </si>
  <si>
    <t>tin_wet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</si>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</sst>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19247594050746"/>
                  <c:y val="0.1111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Sheet1!$Q$5:$Q$12</c:f>
              <c:numCache>
                <c:formatCode>General</c:formatCode>
                <c:ptCount val="8"/>
                <c:pt idx="0">
                  <c:v>0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3.4000000000000002E-2</c:v>
                </c:pt>
                <c:pt idx="4">
                  <c:v>3.9E-2</c:v>
                </c:pt>
                <c:pt idx="5">
                  <c:v>5.1999999999999998E-2</c:v>
                </c:pt>
                <c:pt idx="6">
                  <c:v>9.2999999999999999E-2</c:v>
                </c:pt>
                <c:pt idx="7">
                  <c:v>0.187</c:v>
                </c:pt>
              </c:numCache>
            </c:numRef>
          </c:xVal>
          <c:yVal>
            <c:numRef>
              <c:f>Sheet1!$P$5:$P$12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3-634C-B6E6-0CDDDA9C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95791"/>
        <c:axId val="676571215"/>
      </c:scatterChart>
      <c:valAx>
        <c:axId val="67639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71215"/>
        <c:crosses val="autoZero"/>
        <c:crossBetween val="midCat"/>
      </c:valAx>
      <c:valAx>
        <c:axId val="6765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9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15</xdr:row>
      <xdr:rowOff>88900</xdr:rowOff>
    </xdr:from>
    <xdr:to>
      <xdr:col>19</xdr:col>
      <xdr:colOff>679450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C5971-46B2-9245-8EA4-39FB0A392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EC5B9-A8A3-C549-A444-655F48DCF139}">
  <dimension ref="A1:Q31"/>
  <sheetViews>
    <sheetView tabSelected="1" zoomScaleNormal="290" workbookViewId="0">
      <selection activeCell="K2" sqref="K2"/>
    </sheetView>
  </sheetViews>
  <sheetFormatPr baseColWidth="10" defaultRowHeight="16" x14ac:dyDescent="0.2"/>
  <cols>
    <col min="4" max="4" width="18" bestFit="1" customWidth="1"/>
    <col min="8" max="8" width="14.33203125" bestFit="1" customWidth="1"/>
    <col min="11" max="11" width="11.1640625" bestFit="1" customWidth="1"/>
    <col min="12" max="12" width="11.83203125" bestFit="1" customWidth="1"/>
    <col min="13" max="13" width="12.83203125" bestFit="1" customWidth="1"/>
    <col min="14" max="14" width="15.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t="s">
        <v>4</v>
      </c>
      <c r="G1" t="s">
        <v>23</v>
      </c>
      <c r="H1" s="1" t="s">
        <v>17</v>
      </c>
      <c r="I1" s="1" t="s">
        <v>5</v>
      </c>
      <c r="J1" s="1" t="s">
        <v>6</v>
      </c>
      <c r="K1" s="1" t="s">
        <v>20</v>
      </c>
      <c r="L1" s="1" t="s">
        <v>18</v>
      </c>
      <c r="M1" s="1" t="s">
        <v>21</v>
      </c>
      <c r="N1" s="1" t="s">
        <v>22</v>
      </c>
    </row>
    <row r="2" spans="1:17" x14ac:dyDescent="0.2">
      <c r="A2" s="2">
        <v>1</v>
      </c>
      <c r="B2" s="2">
        <v>1.0601</v>
      </c>
      <c r="C2" s="2">
        <v>1.1053999999999999</v>
      </c>
      <c r="D2">
        <f>C2-B2</f>
        <v>4.5299999999999896E-2</v>
      </c>
      <c r="E2" s="2">
        <v>8.9999999999999993E-3</v>
      </c>
      <c r="F2">
        <v>0</v>
      </c>
      <c r="G2">
        <f>F2/1000</f>
        <v>0</v>
      </c>
      <c r="H2">
        <f>(I2*E2)+J2</f>
        <v>24.905099999999997</v>
      </c>
      <c r="I2">
        <v>2163.9</v>
      </c>
      <c r="J2">
        <v>5.43</v>
      </c>
      <c r="K2">
        <f>F2-H2</f>
        <v>-24.905099999999997</v>
      </c>
      <c r="L2">
        <f>K2/1000</f>
        <v>-2.4905099999999996E-2</v>
      </c>
      <c r="M2">
        <f>L2/40</f>
        <v>-6.226274999999999E-4</v>
      </c>
      <c r="N2" s="3">
        <f t="shared" ref="N2:N31" si="0">M2/D2</f>
        <v>-1.3744536423841089E-2</v>
      </c>
    </row>
    <row r="3" spans="1:17" x14ac:dyDescent="0.2">
      <c r="A3" s="2">
        <v>2</v>
      </c>
      <c r="B3" s="2">
        <v>1.0545</v>
      </c>
      <c r="C3" s="2">
        <v>1.0975999999999999</v>
      </c>
      <c r="D3">
        <f t="shared" ref="D3:D30" si="1">C3-B3</f>
        <v>4.3099999999999916E-2</v>
      </c>
      <c r="E3" s="2">
        <v>7.0000000000000001E-3</v>
      </c>
      <c r="F3">
        <v>20</v>
      </c>
      <c r="G3">
        <f t="shared" ref="G3:G31" si="2">F3/1000</f>
        <v>0.02</v>
      </c>
      <c r="H3">
        <f t="shared" ref="H3:H31" si="3">(I3*E3)+J3</f>
        <v>20.577300000000001</v>
      </c>
      <c r="I3">
        <v>2163.9</v>
      </c>
      <c r="J3">
        <v>5.43</v>
      </c>
      <c r="K3">
        <f t="shared" ref="K3:K31" si="4">F3-H3</f>
        <v>-0.57730000000000103</v>
      </c>
      <c r="L3">
        <f t="shared" ref="L3:L31" si="5">K3/1000</f>
        <v>-5.7730000000000108E-4</v>
      </c>
      <c r="M3">
        <f t="shared" ref="M3:M31" si="6">L3/40</f>
        <v>-1.4432500000000027E-5</v>
      </c>
      <c r="N3" s="3">
        <f t="shared" si="0"/>
        <v>-3.3486078886311034E-4</v>
      </c>
    </row>
    <row r="4" spans="1:17" x14ac:dyDescent="0.2">
      <c r="A4" s="2">
        <v>3</v>
      </c>
      <c r="B4" s="2">
        <v>1.0631999999999999</v>
      </c>
      <c r="C4" s="2">
        <v>1.0992</v>
      </c>
      <c r="D4">
        <f t="shared" si="1"/>
        <v>3.6000000000000032E-2</v>
      </c>
      <c r="E4" s="2">
        <v>1.0999999999999999E-2</v>
      </c>
      <c r="F4">
        <v>40</v>
      </c>
      <c r="G4">
        <f t="shared" si="2"/>
        <v>0.04</v>
      </c>
      <c r="H4">
        <f t="shared" si="3"/>
        <v>29.232900000000001</v>
      </c>
      <c r="I4">
        <v>2163.9</v>
      </c>
      <c r="J4">
        <v>5.43</v>
      </c>
      <c r="K4">
        <f t="shared" si="4"/>
        <v>10.767099999999999</v>
      </c>
      <c r="L4">
        <f t="shared" si="5"/>
        <v>1.07671E-2</v>
      </c>
      <c r="M4">
        <f t="shared" si="6"/>
        <v>2.6917750000000001E-4</v>
      </c>
      <c r="N4" s="3">
        <f t="shared" si="0"/>
        <v>7.4771527777777718E-3</v>
      </c>
    </row>
    <row r="5" spans="1:17" x14ac:dyDescent="0.2">
      <c r="A5" s="2">
        <v>4</v>
      </c>
      <c r="B5" s="2">
        <v>1.0486</v>
      </c>
      <c r="C5" s="2">
        <v>1.0871999999999999</v>
      </c>
      <c r="D5">
        <f t="shared" si="1"/>
        <v>3.8599999999999968E-2</v>
      </c>
      <c r="E5" s="2">
        <v>8.9999999999999993E-3</v>
      </c>
      <c r="F5">
        <v>80</v>
      </c>
      <c r="G5">
        <f t="shared" si="2"/>
        <v>0.08</v>
      </c>
      <c r="H5">
        <f t="shared" si="3"/>
        <v>24.905099999999997</v>
      </c>
      <c r="I5">
        <v>2163.9</v>
      </c>
      <c r="J5">
        <v>5.43</v>
      </c>
      <c r="K5">
        <f t="shared" si="4"/>
        <v>55.094900000000003</v>
      </c>
      <c r="L5">
        <f t="shared" si="5"/>
        <v>5.5094900000000002E-2</v>
      </c>
      <c r="M5">
        <f t="shared" si="6"/>
        <v>1.3773725000000001E-3</v>
      </c>
      <c r="N5" s="3">
        <f t="shared" si="0"/>
        <v>3.5683225388601067E-2</v>
      </c>
      <c r="P5" s="2">
        <v>0</v>
      </c>
      <c r="Q5" s="2">
        <v>0</v>
      </c>
    </row>
    <row r="6" spans="1:17" x14ac:dyDescent="0.2">
      <c r="A6" s="2">
        <v>5</v>
      </c>
      <c r="B6" s="2">
        <v>1.0251999999999999</v>
      </c>
      <c r="C6" s="2">
        <v>1.0418000000000001</v>
      </c>
      <c r="D6">
        <f t="shared" si="1"/>
        <v>1.660000000000017E-2</v>
      </c>
      <c r="E6" s="2">
        <v>0.02</v>
      </c>
      <c r="F6">
        <v>160</v>
      </c>
      <c r="G6">
        <f t="shared" si="2"/>
        <v>0.16</v>
      </c>
      <c r="H6">
        <f t="shared" si="3"/>
        <v>48.708000000000006</v>
      </c>
      <c r="I6">
        <v>2163.9</v>
      </c>
      <c r="J6">
        <v>5.43</v>
      </c>
      <c r="K6">
        <f t="shared" si="4"/>
        <v>111.292</v>
      </c>
      <c r="L6">
        <f t="shared" si="5"/>
        <v>0.111292</v>
      </c>
      <c r="M6">
        <f t="shared" si="6"/>
        <v>2.7823000000000001E-3</v>
      </c>
      <c r="N6" s="3">
        <f t="shared" si="0"/>
        <v>0.16760843373493806</v>
      </c>
      <c r="P6" s="2">
        <v>20</v>
      </c>
      <c r="Q6" s="2">
        <v>1.4999999999999999E-2</v>
      </c>
    </row>
    <row r="7" spans="1:17" x14ac:dyDescent="0.2">
      <c r="A7" s="2">
        <v>6</v>
      </c>
      <c r="B7" s="2">
        <v>1.0376000000000001</v>
      </c>
      <c r="C7" s="2">
        <v>1.0673999999999999</v>
      </c>
      <c r="D7">
        <f t="shared" si="1"/>
        <v>2.9799999999999827E-2</v>
      </c>
      <c r="E7" s="2">
        <v>3.3000000000000002E-2</v>
      </c>
      <c r="F7">
        <v>320</v>
      </c>
      <c r="G7">
        <f t="shared" si="2"/>
        <v>0.32</v>
      </c>
      <c r="H7">
        <f t="shared" si="3"/>
        <v>76.838700000000017</v>
      </c>
      <c r="I7">
        <v>2163.9</v>
      </c>
      <c r="J7">
        <v>5.43</v>
      </c>
      <c r="K7">
        <f t="shared" si="4"/>
        <v>243.16129999999998</v>
      </c>
      <c r="L7">
        <f t="shared" si="5"/>
        <v>0.24316129999999997</v>
      </c>
      <c r="M7">
        <f t="shared" si="6"/>
        <v>6.0790324999999996E-3</v>
      </c>
      <c r="N7" s="3">
        <f t="shared" si="0"/>
        <v>0.20399437919463204</v>
      </c>
      <c r="P7" s="2">
        <v>40</v>
      </c>
      <c r="Q7" s="2">
        <v>1.6E-2</v>
      </c>
    </row>
    <row r="8" spans="1:17" x14ac:dyDescent="0.2">
      <c r="A8" s="2">
        <v>7</v>
      </c>
      <c r="B8" s="2">
        <v>1.0606</v>
      </c>
      <c r="C8" s="2">
        <v>1.0975999999999999</v>
      </c>
      <c r="D8">
        <f t="shared" si="1"/>
        <v>3.6999999999999922E-2</v>
      </c>
      <c r="E8" s="2">
        <v>8.0000000000000002E-3</v>
      </c>
      <c r="F8">
        <v>0</v>
      </c>
      <c r="G8">
        <f t="shared" si="2"/>
        <v>0</v>
      </c>
      <c r="H8">
        <f t="shared" si="3"/>
        <v>22.741199999999999</v>
      </c>
      <c r="I8">
        <v>2163.9</v>
      </c>
      <c r="J8">
        <v>5.43</v>
      </c>
      <c r="K8">
        <f t="shared" si="4"/>
        <v>-22.741199999999999</v>
      </c>
      <c r="L8">
        <f t="shared" si="5"/>
        <v>-2.27412E-2</v>
      </c>
      <c r="M8">
        <f t="shared" si="6"/>
        <v>-5.6853000000000003E-4</v>
      </c>
      <c r="N8" s="3">
        <f t="shared" si="0"/>
        <v>-1.5365675675675709E-2</v>
      </c>
      <c r="P8" s="2">
        <v>60</v>
      </c>
      <c r="Q8" s="2">
        <v>3.4000000000000002E-2</v>
      </c>
    </row>
    <row r="9" spans="1:17" x14ac:dyDescent="0.2">
      <c r="A9" s="2">
        <v>8</v>
      </c>
      <c r="B9" s="2">
        <v>1.0691999999999999</v>
      </c>
      <c r="C9" s="2">
        <v>1.1059000000000001</v>
      </c>
      <c r="D9">
        <f t="shared" si="1"/>
        <v>3.6700000000000177E-2</v>
      </c>
      <c r="E9" s="2">
        <v>1.2999999999999999E-2</v>
      </c>
      <c r="F9">
        <v>20</v>
      </c>
      <c r="G9">
        <f t="shared" si="2"/>
        <v>0.02</v>
      </c>
      <c r="H9">
        <f t="shared" si="3"/>
        <v>33.560699999999997</v>
      </c>
      <c r="I9">
        <v>2163.9</v>
      </c>
      <c r="J9">
        <v>5.43</v>
      </c>
      <c r="K9">
        <f t="shared" si="4"/>
        <v>-13.560699999999997</v>
      </c>
      <c r="L9">
        <f t="shared" si="5"/>
        <v>-1.3560699999999997E-2</v>
      </c>
      <c r="M9">
        <f t="shared" si="6"/>
        <v>-3.390174999999999E-4</v>
      </c>
      <c r="N9" s="3">
        <f t="shared" si="0"/>
        <v>-9.237534059945457E-3</v>
      </c>
      <c r="P9" s="2">
        <v>80</v>
      </c>
      <c r="Q9" s="2">
        <v>3.9E-2</v>
      </c>
    </row>
    <row r="10" spans="1:17" x14ac:dyDescent="0.2">
      <c r="A10" s="2">
        <v>9</v>
      </c>
      <c r="B10" s="2">
        <v>1.0497000000000001</v>
      </c>
      <c r="C10" s="2">
        <v>1.1297999999999999</v>
      </c>
      <c r="D10">
        <f t="shared" si="1"/>
        <v>8.0099999999999838E-2</v>
      </c>
      <c r="E10" s="2">
        <v>8.9999999999999993E-3</v>
      </c>
      <c r="F10">
        <v>40</v>
      </c>
      <c r="G10">
        <f t="shared" si="2"/>
        <v>0.04</v>
      </c>
      <c r="H10">
        <f t="shared" si="3"/>
        <v>24.905099999999997</v>
      </c>
      <c r="I10">
        <v>2163.9</v>
      </c>
      <c r="J10">
        <v>5.43</v>
      </c>
      <c r="K10">
        <f t="shared" si="4"/>
        <v>15.094900000000003</v>
      </c>
      <c r="L10">
        <f t="shared" si="5"/>
        <v>1.5094900000000003E-2</v>
      </c>
      <c r="M10">
        <f t="shared" si="6"/>
        <v>3.7737250000000007E-4</v>
      </c>
      <c r="N10" s="3">
        <f t="shared" si="0"/>
        <v>4.7112671660424574E-3</v>
      </c>
      <c r="P10" s="2">
        <v>100</v>
      </c>
      <c r="Q10" s="2">
        <v>5.1999999999999998E-2</v>
      </c>
    </row>
    <row r="11" spans="1:17" x14ac:dyDescent="0.2">
      <c r="A11" s="2">
        <v>10</v>
      </c>
      <c r="B11" s="2">
        <v>1.0537000000000001</v>
      </c>
      <c r="C11" s="2">
        <v>1.0714999999999999</v>
      </c>
      <c r="D11">
        <f t="shared" si="1"/>
        <v>1.7799999999999816E-2</v>
      </c>
      <c r="E11" s="2">
        <v>1.4999999999999999E-2</v>
      </c>
      <c r="F11">
        <v>80</v>
      </c>
      <c r="G11">
        <f t="shared" si="2"/>
        <v>0.08</v>
      </c>
      <c r="H11">
        <f t="shared" si="3"/>
        <v>37.888500000000001</v>
      </c>
      <c r="I11">
        <v>2163.9</v>
      </c>
      <c r="J11">
        <v>5.43</v>
      </c>
      <c r="K11">
        <f t="shared" si="4"/>
        <v>42.111499999999999</v>
      </c>
      <c r="L11">
        <f t="shared" si="5"/>
        <v>4.2111499999999996E-2</v>
      </c>
      <c r="M11">
        <f t="shared" si="6"/>
        <v>1.0527874999999999E-3</v>
      </c>
      <c r="N11" s="3">
        <f t="shared" si="0"/>
        <v>5.914536516853993E-2</v>
      </c>
      <c r="P11" s="2">
        <v>200</v>
      </c>
      <c r="Q11" s="2">
        <v>9.2999999999999999E-2</v>
      </c>
    </row>
    <row r="12" spans="1:17" x14ac:dyDescent="0.2">
      <c r="A12" s="2">
        <v>11</v>
      </c>
      <c r="B12" s="2">
        <v>1.0430999999999999</v>
      </c>
      <c r="C12" s="2">
        <v>1.0696000000000001</v>
      </c>
      <c r="D12">
        <f t="shared" si="1"/>
        <v>2.650000000000019E-2</v>
      </c>
      <c r="E12" s="2">
        <v>1.7000000000000001E-2</v>
      </c>
      <c r="F12">
        <v>160</v>
      </c>
      <c r="G12">
        <f t="shared" si="2"/>
        <v>0.16</v>
      </c>
      <c r="H12">
        <f t="shared" si="3"/>
        <v>42.216300000000004</v>
      </c>
      <c r="I12">
        <v>2163.9</v>
      </c>
      <c r="J12">
        <v>5.43</v>
      </c>
      <c r="K12">
        <f t="shared" si="4"/>
        <v>117.7837</v>
      </c>
      <c r="L12">
        <f t="shared" si="5"/>
        <v>0.11778369999999999</v>
      </c>
      <c r="M12">
        <f t="shared" si="6"/>
        <v>2.9445925E-3</v>
      </c>
      <c r="N12" s="3">
        <f t="shared" si="0"/>
        <v>0.11111669811320675</v>
      </c>
      <c r="P12" s="2">
        <v>400</v>
      </c>
      <c r="Q12" s="2">
        <v>0.187</v>
      </c>
    </row>
    <row r="13" spans="1:17" x14ac:dyDescent="0.2">
      <c r="A13" s="2">
        <v>12</v>
      </c>
      <c r="B13" s="2">
        <v>1.0562</v>
      </c>
      <c r="C13" s="2">
        <v>1.109</v>
      </c>
      <c r="D13">
        <f t="shared" si="1"/>
        <v>5.2799999999999958E-2</v>
      </c>
      <c r="E13" s="2">
        <v>1.6E-2</v>
      </c>
      <c r="F13">
        <v>320</v>
      </c>
      <c r="G13">
        <f t="shared" si="2"/>
        <v>0.32</v>
      </c>
      <c r="H13">
        <f t="shared" si="3"/>
        <v>40.052399999999999</v>
      </c>
      <c r="I13">
        <v>2163.9</v>
      </c>
      <c r="J13">
        <v>5.43</v>
      </c>
      <c r="K13">
        <f t="shared" si="4"/>
        <v>279.94760000000002</v>
      </c>
      <c r="L13">
        <f t="shared" si="5"/>
        <v>0.27994760000000002</v>
      </c>
      <c r="M13">
        <f t="shared" si="6"/>
        <v>6.9986900000000001E-3</v>
      </c>
      <c r="N13" s="3">
        <f t="shared" si="0"/>
        <v>0.13255094696969708</v>
      </c>
    </row>
    <row r="14" spans="1:17" x14ac:dyDescent="0.2">
      <c r="A14" s="2">
        <v>13</v>
      </c>
      <c r="B14" s="2">
        <v>1.0674999999999999</v>
      </c>
      <c r="C14" s="2">
        <v>1.1455</v>
      </c>
      <c r="D14">
        <f t="shared" si="1"/>
        <v>7.8000000000000069E-2</v>
      </c>
      <c r="E14" s="2">
        <v>1.4E-2</v>
      </c>
      <c r="F14">
        <v>0</v>
      </c>
      <c r="G14">
        <f t="shared" si="2"/>
        <v>0</v>
      </c>
      <c r="H14">
        <f t="shared" si="3"/>
        <v>35.724600000000002</v>
      </c>
      <c r="I14">
        <v>2163.9</v>
      </c>
      <c r="J14">
        <v>5.43</v>
      </c>
      <c r="K14">
        <f t="shared" si="4"/>
        <v>-35.724600000000002</v>
      </c>
      <c r="L14">
        <f t="shared" si="5"/>
        <v>-3.5724600000000002E-2</v>
      </c>
      <c r="M14">
        <f t="shared" si="6"/>
        <v>-8.931150000000001E-4</v>
      </c>
      <c r="N14" s="3">
        <f t="shared" si="0"/>
        <v>-1.1450192307692298E-2</v>
      </c>
    </row>
    <row r="15" spans="1:17" x14ac:dyDescent="0.2">
      <c r="A15" s="2">
        <v>14</v>
      </c>
      <c r="B15" s="2">
        <v>1.0648</v>
      </c>
      <c r="C15" s="2">
        <v>1.1128</v>
      </c>
      <c r="D15">
        <f t="shared" si="1"/>
        <v>4.8000000000000043E-2</v>
      </c>
      <c r="E15" s="2">
        <v>8.0000000000000002E-3</v>
      </c>
      <c r="F15">
        <v>20</v>
      </c>
      <c r="G15">
        <f t="shared" si="2"/>
        <v>0.02</v>
      </c>
      <c r="H15">
        <f t="shared" si="3"/>
        <v>22.741199999999999</v>
      </c>
      <c r="I15">
        <v>2163.9</v>
      </c>
      <c r="J15">
        <v>5.43</v>
      </c>
      <c r="K15">
        <f t="shared" si="4"/>
        <v>-2.7411999999999992</v>
      </c>
      <c r="L15">
        <f t="shared" si="5"/>
        <v>-2.7411999999999992E-3</v>
      </c>
      <c r="M15">
        <f t="shared" si="6"/>
        <v>-6.8529999999999983E-5</v>
      </c>
      <c r="N15" s="3">
        <f t="shared" si="0"/>
        <v>-1.4277083333333316E-3</v>
      </c>
    </row>
    <row r="16" spans="1:17" x14ac:dyDescent="0.2">
      <c r="A16" s="2">
        <v>15</v>
      </c>
      <c r="B16" s="2">
        <v>1.0588</v>
      </c>
      <c r="C16" s="2">
        <v>1.089</v>
      </c>
      <c r="D16">
        <f t="shared" si="1"/>
        <v>3.0200000000000005E-2</v>
      </c>
      <c r="E16" s="2">
        <v>1.4E-2</v>
      </c>
      <c r="F16">
        <v>40</v>
      </c>
      <c r="G16">
        <f t="shared" si="2"/>
        <v>0.04</v>
      </c>
      <c r="H16">
        <f t="shared" si="3"/>
        <v>35.724600000000002</v>
      </c>
      <c r="I16">
        <v>2163.9</v>
      </c>
      <c r="J16">
        <v>5.43</v>
      </c>
      <c r="K16">
        <f t="shared" si="4"/>
        <v>4.2753999999999976</v>
      </c>
      <c r="L16">
        <f t="shared" si="5"/>
        <v>4.2753999999999978E-3</v>
      </c>
      <c r="M16">
        <f t="shared" si="6"/>
        <v>1.0688499999999995E-4</v>
      </c>
      <c r="N16" s="3">
        <f t="shared" si="0"/>
        <v>3.5392384105960243E-3</v>
      </c>
    </row>
    <row r="17" spans="1:14" x14ac:dyDescent="0.2">
      <c r="A17" s="2">
        <v>16</v>
      </c>
      <c r="B17" s="2">
        <v>1.0544</v>
      </c>
      <c r="C17" s="2">
        <v>1.1217999999999999</v>
      </c>
      <c r="D17">
        <f t="shared" si="1"/>
        <v>6.7399999999999904E-2</v>
      </c>
      <c r="E17" s="2">
        <v>7.0000000000000001E-3</v>
      </c>
      <c r="F17">
        <v>80</v>
      </c>
      <c r="G17">
        <f t="shared" si="2"/>
        <v>0.08</v>
      </c>
      <c r="H17">
        <f t="shared" si="3"/>
        <v>20.577300000000001</v>
      </c>
      <c r="I17">
        <v>2163.9</v>
      </c>
      <c r="J17">
        <v>5.43</v>
      </c>
      <c r="K17">
        <f t="shared" si="4"/>
        <v>59.422699999999999</v>
      </c>
      <c r="L17">
        <f t="shared" si="5"/>
        <v>5.9422700000000002E-2</v>
      </c>
      <c r="M17">
        <f t="shared" si="6"/>
        <v>1.4855675000000001E-3</v>
      </c>
      <c r="N17" s="3">
        <f t="shared" si="0"/>
        <v>2.2041060830860566E-2</v>
      </c>
    </row>
    <row r="18" spans="1:14" x14ac:dyDescent="0.2">
      <c r="A18" s="2">
        <v>17</v>
      </c>
      <c r="B18" s="2">
        <v>1.0555000000000001</v>
      </c>
      <c r="C18" s="2">
        <v>1.1138999999999999</v>
      </c>
      <c r="D18">
        <f t="shared" si="1"/>
        <v>5.8399999999999785E-2</v>
      </c>
      <c r="E18" s="2">
        <v>1.4999999999999999E-2</v>
      </c>
      <c r="F18">
        <v>160</v>
      </c>
      <c r="G18">
        <f t="shared" si="2"/>
        <v>0.16</v>
      </c>
      <c r="H18">
        <f t="shared" si="3"/>
        <v>37.888500000000001</v>
      </c>
      <c r="I18">
        <v>2163.9</v>
      </c>
      <c r="J18">
        <v>5.43</v>
      </c>
      <c r="K18">
        <f t="shared" si="4"/>
        <v>122.11150000000001</v>
      </c>
      <c r="L18">
        <f t="shared" si="5"/>
        <v>0.12211150000000001</v>
      </c>
      <c r="M18">
        <f t="shared" si="6"/>
        <v>3.0527875000000001E-3</v>
      </c>
      <c r="N18" s="3">
        <f t="shared" si="0"/>
        <v>5.2273758561644026E-2</v>
      </c>
    </row>
    <row r="19" spans="1:14" x14ac:dyDescent="0.2">
      <c r="A19" s="2">
        <v>18</v>
      </c>
      <c r="B19" s="2">
        <v>1.0474000000000001</v>
      </c>
      <c r="C19" s="2">
        <v>1.093</v>
      </c>
      <c r="D19">
        <f t="shared" si="1"/>
        <v>4.5599999999999863E-2</v>
      </c>
      <c r="E19" s="2">
        <v>1.6E-2</v>
      </c>
      <c r="F19">
        <v>320</v>
      </c>
      <c r="G19">
        <f t="shared" si="2"/>
        <v>0.32</v>
      </c>
      <c r="H19">
        <f t="shared" si="3"/>
        <v>40.052399999999999</v>
      </c>
      <c r="I19">
        <v>2163.9</v>
      </c>
      <c r="J19">
        <v>5.43</v>
      </c>
      <c r="K19">
        <f t="shared" si="4"/>
        <v>279.94760000000002</v>
      </c>
      <c r="L19">
        <f t="shared" si="5"/>
        <v>0.27994760000000002</v>
      </c>
      <c r="M19">
        <f t="shared" si="6"/>
        <v>6.9986900000000001E-3</v>
      </c>
      <c r="N19" s="3">
        <f t="shared" si="0"/>
        <v>0.15348004385964958</v>
      </c>
    </row>
    <row r="20" spans="1:14" x14ac:dyDescent="0.2">
      <c r="A20" s="2">
        <v>19</v>
      </c>
      <c r="B20" s="2">
        <v>1.0542</v>
      </c>
      <c r="C20" s="2">
        <v>1.1164000000000001</v>
      </c>
      <c r="D20">
        <f t="shared" si="1"/>
        <v>6.2200000000000033E-2</v>
      </c>
      <c r="E20" s="2">
        <v>1.2999999999999999E-2</v>
      </c>
      <c r="F20">
        <v>0</v>
      </c>
      <c r="G20">
        <f t="shared" si="2"/>
        <v>0</v>
      </c>
      <c r="H20">
        <f t="shared" si="3"/>
        <v>33.560699999999997</v>
      </c>
      <c r="I20">
        <v>2163.9</v>
      </c>
      <c r="J20">
        <v>5.43</v>
      </c>
      <c r="K20">
        <f t="shared" si="4"/>
        <v>-33.560699999999997</v>
      </c>
      <c r="L20">
        <f t="shared" si="5"/>
        <v>-3.3560699999999999E-2</v>
      </c>
      <c r="M20">
        <f t="shared" si="6"/>
        <v>-8.3901750000000002E-4</v>
      </c>
      <c r="N20" s="3">
        <f t="shared" si="0"/>
        <v>-1.3489027331189703E-2</v>
      </c>
    </row>
    <row r="21" spans="1:14" x14ac:dyDescent="0.2">
      <c r="A21" s="2">
        <v>20</v>
      </c>
      <c r="B21" s="2">
        <v>1.0623</v>
      </c>
      <c r="C21" s="2">
        <v>1.1004</v>
      </c>
      <c r="D21">
        <f t="shared" si="1"/>
        <v>3.8100000000000023E-2</v>
      </c>
      <c r="E21" s="2">
        <v>0.01</v>
      </c>
      <c r="F21">
        <v>20</v>
      </c>
      <c r="G21">
        <f t="shared" si="2"/>
        <v>0.02</v>
      </c>
      <c r="H21">
        <f t="shared" si="3"/>
        <v>27.069000000000003</v>
      </c>
      <c r="I21">
        <v>2163.9</v>
      </c>
      <c r="J21">
        <v>5.43</v>
      </c>
      <c r="K21">
        <f t="shared" si="4"/>
        <v>-7.0690000000000026</v>
      </c>
      <c r="L21">
        <f t="shared" si="5"/>
        <v>-7.0690000000000024E-3</v>
      </c>
      <c r="M21">
        <f t="shared" si="6"/>
        <v>-1.7672500000000005E-4</v>
      </c>
      <c r="N21" s="3">
        <f t="shared" si="0"/>
        <v>-4.6384514435695526E-3</v>
      </c>
    </row>
    <row r="22" spans="1:14" x14ac:dyDescent="0.2">
      <c r="A22" s="2">
        <v>21</v>
      </c>
      <c r="B22" s="2">
        <v>1.0401</v>
      </c>
      <c r="C22" s="2">
        <v>1.0819000000000001</v>
      </c>
      <c r="D22">
        <f t="shared" si="1"/>
        <v>4.1800000000000059E-2</v>
      </c>
      <c r="E22" s="2">
        <v>1.4E-2</v>
      </c>
      <c r="F22">
        <v>40</v>
      </c>
      <c r="G22">
        <f t="shared" si="2"/>
        <v>0.04</v>
      </c>
      <c r="H22">
        <f t="shared" si="3"/>
        <v>35.724600000000002</v>
      </c>
      <c r="I22">
        <v>2163.9</v>
      </c>
      <c r="J22">
        <v>5.43</v>
      </c>
      <c r="K22">
        <f t="shared" si="4"/>
        <v>4.2753999999999976</v>
      </c>
      <c r="L22">
        <f t="shared" si="5"/>
        <v>4.2753999999999978E-3</v>
      </c>
      <c r="M22">
        <f t="shared" si="6"/>
        <v>1.0688499999999995E-4</v>
      </c>
      <c r="N22" s="3">
        <f t="shared" si="0"/>
        <v>2.5570574162679378E-3</v>
      </c>
    </row>
    <row r="23" spans="1:14" x14ac:dyDescent="0.2">
      <c r="A23" s="2">
        <v>22</v>
      </c>
      <c r="B23" s="2">
        <v>1.0607</v>
      </c>
      <c r="C23" s="2">
        <v>1.1023000000000001</v>
      </c>
      <c r="D23">
        <f t="shared" si="1"/>
        <v>4.1600000000000081E-2</v>
      </c>
      <c r="E23" s="2">
        <v>1.7000000000000001E-2</v>
      </c>
      <c r="F23">
        <v>80</v>
      </c>
      <c r="G23">
        <f t="shared" si="2"/>
        <v>0.08</v>
      </c>
      <c r="H23">
        <f t="shared" si="3"/>
        <v>42.216300000000004</v>
      </c>
      <c r="I23">
        <v>2163.9</v>
      </c>
      <c r="J23">
        <v>5.43</v>
      </c>
      <c r="K23">
        <f t="shared" si="4"/>
        <v>37.783699999999996</v>
      </c>
      <c r="L23">
        <f t="shared" si="5"/>
        <v>3.7783699999999996E-2</v>
      </c>
      <c r="M23">
        <f t="shared" si="6"/>
        <v>9.4459249999999991E-4</v>
      </c>
      <c r="N23" s="3">
        <f t="shared" si="0"/>
        <v>2.2706550480769184E-2</v>
      </c>
    </row>
    <row r="24" spans="1:14" x14ac:dyDescent="0.2">
      <c r="A24" s="2">
        <v>23</v>
      </c>
      <c r="B24" s="2">
        <v>1.0821000000000001</v>
      </c>
      <c r="C24" s="2">
        <v>1.1029</v>
      </c>
      <c r="D24">
        <f t="shared" si="1"/>
        <v>2.079999999999993E-2</v>
      </c>
      <c r="E24" s="2">
        <v>0.02</v>
      </c>
      <c r="F24">
        <v>160</v>
      </c>
      <c r="G24">
        <f t="shared" si="2"/>
        <v>0.16</v>
      </c>
      <c r="H24">
        <f t="shared" si="3"/>
        <v>48.708000000000006</v>
      </c>
      <c r="I24">
        <v>2163.9</v>
      </c>
      <c r="J24">
        <v>5.43</v>
      </c>
      <c r="K24">
        <f t="shared" si="4"/>
        <v>111.292</v>
      </c>
      <c r="L24">
        <f t="shared" si="5"/>
        <v>0.111292</v>
      </c>
      <c r="M24">
        <f t="shared" si="6"/>
        <v>2.7823000000000001E-3</v>
      </c>
      <c r="N24" s="3">
        <f t="shared" si="0"/>
        <v>0.13376442307692354</v>
      </c>
    </row>
    <row r="25" spans="1:14" x14ac:dyDescent="0.2">
      <c r="A25" s="2">
        <v>24</v>
      </c>
      <c r="B25" s="2">
        <v>1.0368999999999999</v>
      </c>
      <c r="C25" s="2">
        <v>1.0858000000000001</v>
      </c>
      <c r="D25">
        <f t="shared" si="1"/>
        <v>4.8900000000000166E-2</v>
      </c>
      <c r="E25" s="2">
        <v>1.7000000000000001E-2</v>
      </c>
      <c r="F25">
        <v>320</v>
      </c>
      <c r="G25">
        <f t="shared" si="2"/>
        <v>0.32</v>
      </c>
      <c r="H25">
        <f t="shared" si="3"/>
        <v>42.216300000000004</v>
      </c>
      <c r="I25">
        <v>2163.9</v>
      </c>
      <c r="J25">
        <v>5.43</v>
      </c>
      <c r="K25">
        <f t="shared" si="4"/>
        <v>277.78370000000001</v>
      </c>
      <c r="L25">
        <f t="shared" si="5"/>
        <v>0.27778370000000002</v>
      </c>
      <c r="M25">
        <f t="shared" si="6"/>
        <v>6.9445925000000009E-3</v>
      </c>
      <c r="N25" s="3">
        <f t="shared" si="0"/>
        <v>0.14201620654396682</v>
      </c>
    </row>
    <row r="26" spans="1:14" x14ac:dyDescent="0.2">
      <c r="A26" s="2">
        <v>25</v>
      </c>
      <c r="B26" s="2">
        <v>1.0638000000000001</v>
      </c>
      <c r="C26" s="2">
        <v>1.0860000000000001</v>
      </c>
      <c r="D26">
        <f t="shared" si="1"/>
        <v>2.2199999999999998E-2</v>
      </c>
      <c r="E26" s="2">
        <v>1.0999999999999999E-2</v>
      </c>
      <c r="F26">
        <v>0</v>
      </c>
      <c r="G26">
        <f t="shared" si="2"/>
        <v>0</v>
      </c>
      <c r="H26">
        <f t="shared" si="3"/>
        <v>29.232900000000001</v>
      </c>
      <c r="I26">
        <v>2163.9</v>
      </c>
      <c r="J26">
        <v>5.43</v>
      </c>
      <c r="K26">
        <f t="shared" si="4"/>
        <v>-29.232900000000001</v>
      </c>
      <c r="L26">
        <f t="shared" si="5"/>
        <v>-2.9232899999999999E-2</v>
      </c>
      <c r="M26">
        <f t="shared" si="6"/>
        <v>-7.3082249999999996E-4</v>
      </c>
      <c r="N26" s="3">
        <f t="shared" si="0"/>
        <v>-3.2919932432432436E-2</v>
      </c>
    </row>
    <row r="27" spans="1:14" x14ac:dyDescent="0.2">
      <c r="A27" s="2">
        <v>26</v>
      </c>
      <c r="B27" s="2">
        <v>1.0412999999999999</v>
      </c>
      <c r="C27" s="2">
        <v>1.0711999999999999</v>
      </c>
      <c r="D27">
        <f t="shared" si="1"/>
        <v>2.9900000000000038E-2</v>
      </c>
      <c r="E27" s="2">
        <v>1.7000000000000001E-2</v>
      </c>
      <c r="F27">
        <v>20</v>
      </c>
      <c r="G27">
        <f t="shared" si="2"/>
        <v>0.02</v>
      </c>
      <c r="H27">
        <f t="shared" si="3"/>
        <v>42.216300000000004</v>
      </c>
      <c r="I27">
        <v>2163.9</v>
      </c>
      <c r="J27">
        <v>5.43</v>
      </c>
      <c r="K27">
        <f t="shared" si="4"/>
        <v>-22.216300000000004</v>
      </c>
      <c r="L27">
        <f t="shared" si="5"/>
        <v>-2.2216300000000005E-2</v>
      </c>
      <c r="M27">
        <f t="shared" si="6"/>
        <v>-5.5540750000000012E-4</v>
      </c>
      <c r="N27" s="3">
        <f t="shared" si="0"/>
        <v>-1.8575501672240782E-2</v>
      </c>
    </row>
    <row r="28" spans="1:14" x14ac:dyDescent="0.2">
      <c r="A28" s="2">
        <v>27</v>
      </c>
      <c r="B28" s="2">
        <v>1.0488</v>
      </c>
      <c r="C28" s="2">
        <v>1.0894999999999999</v>
      </c>
      <c r="D28">
        <f t="shared" si="1"/>
        <v>4.0699999999999958E-2</v>
      </c>
      <c r="E28" s="2">
        <v>1.7000000000000001E-2</v>
      </c>
      <c r="F28">
        <v>40</v>
      </c>
      <c r="G28">
        <f t="shared" si="2"/>
        <v>0.04</v>
      </c>
      <c r="H28">
        <f t="shared" si="3"/>
        <v>42.216300000000004</v>
      </c>
      <c r="I28">
        <v>2163.9</v>
      </c>
      <c r="J28">
        <v>5.43</v>
      </c>
      <c r="K28">
        <f t="shared" si="4"/>
        <v>-2.2163000000000039</v>
      </c>
      <c r="L28">
        <f t="shared" si="5"/>
        <v>-2.2163000000000039E-3</v>
      </c>
      <c r="M28">
        <f t="shared" si="6"/>
        <v>-5.5407500000000096E-5</v>
      </c>
      <c r="N28" s="3">
        <f t="shared" si="0"/>
        <v>-1.3613636363636402E-3</v>
      </c>
    </row>
    <row r="29" spans="1:14" x14ac:dyDescent="0.2">
      <c r="A29" s="2">
        <v>28</v>
      </c>
      <c r="B29" s="2">
        <v>1.0551999999999999</v>
      </c>
      <c r="C29" s="2">
        <v>1.0820000000000001</v>
      </c>
      <c r="D29">
        <f t="shared" si="1"/>
        <v>2.6800000000000157E-2</v>
      </c>
      <c r="E29" s="2">
        <v>1.2999999999999999E-2</v>
      </c>
      <c r="F29">
        <v>80</v>
      </c>
      <c r="G29">
        <f t="shared" si="2"/>
        <v>0.08</v>
      </c>
      <c r="H29">
        <f t="shared" si="3"/>
        <v>33.560699999999997</v>
      </c>
      <c r="I29">
        <v>2163.9</v>
      </c>
      <c r="J29">
        <v>5.43</v>
      </c>
      <c r="K29">
        <f t="shared" si="4"/>
        <v>46.439300000000003</v>
      </c>
      <c r="L29">
        <f t="shared" si="5"/>
        <v>4.6439300000000003E-2</v>
      </c>
      <c r="M29">
        <f t="shared" si="6"/>
        <v>1.1609825E-3</v>
      </c>
      <c r="N29" s="3">
        <f t="shared" si="0"/>
        <v>4.3320242537313182E-2</v>
      </c>
    </row>
    <row r="30" spans="1:14" x14ac:dyDescent="0.2">
      <c r="A30" s="2">
        <v>29</v>
      </c>
      <c r="B30" s="2">
        <v>1.0539000000000001</v>
      </c>
      <c r="C30" s="2">
        <v>1.0871</v>
      </c>
      <c r="D30">
        <f t="shared" si="1"/>
        <v>3.3199999999999896E-2</v>
      </c>
      <c r="E30" s="2">
        <v>1.9E-2</v>
      </c>
      <c r="F30">
        <v>160</v>
      </c>
      <c r="G30">
        <f t="shared" si="2"/>
        <v>0.16</v>
      </c>
      <c r="H30">
        <f t="shared" si="3"/>
        <v>46.5441</v>
      </c>
      <c r="I30">
        <v>2163.9</v>
      </c>
      <c r="J30">
        <v>5.43</v>
      </c>
      <c r="K30">
        <f t="shared" si="4"/>
        <v>113.4559</v>
      </c>
      <c r="L30">
        <f t="shared" si="5"/>
        <v>0.1134559</v>
      </c>
      <c r="M30">
        <f t="shared" si="6"/>
        <v>2.8363974999999998E-3</v>
      </c>
      <c r="N30" s="3">
        <f t="shared" si="0"/>
        <v>8.5433659638554482E-2</v>
      </c>
    </row>
    <row r="31" spans="1:14" x14ac:dyDescent="0.2">
      <c r="A31" s="2">
        <v>30</v>
      </c>
      <c r="B31" s="2">
        <v>1.0861000000000001</v>
      </c>
      <c r="C31" s="2">
        <v>1.1211</v>
      </c>
      <c r="D31">
        <f>C31-B31</f>
        <v>3.499999999999992E-2</v>
      </c>
      <c r="E31" s="2">
        <v>3.7999999999999999E-2</v>
      </c>
      <c r="F31">
        <v>300</v>
      </c>
      <c r="G31">
        <f t="shared" si="2"/>
        <v>0.3</v>
      </c>
      <c r="H31">
        <f t="shared" si="3"/>
        <v>87.658199999999994</v>
      </c>
      <c r="I31">
        <v>2163.9</v>
      </c>
      <c r="J31">
        <v>5.43</v>
      </c>
      <c r="K31">
        <f t="shared" si="4"/>
        <v>212.34180000000001</v>
      </c>
      <c r="L31">
        <f t="shared" si="5"/>
        <v>0.2123418</v>
      </c>
      <c r="M31">
        <f t="shared" si="6"/>
        <v>5.3085449999999996E-3</v>
      </c>
      <c r="N31" s="3">
        <f t="shared" si="0"/>
        <v>0.15167271428571463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E399-37FD-EC48-B1C4-182A0C71D207}">
  <dimension ref="A1:I31"/>
  <sheetViews>
    <sheetView workbookViewId="0">
      <selection activeCell="C2" sqref="C2"/>
    </sheetView>
  </sheetViews>
  <sheetFormatPr baseColWidth="10" defaultRowHeight="16" x14ac:dyDescent="0.2"/>
  <sheetData>
    <row r="1" spans="1:9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">
      <c r="A2" s="2">
        <v>1</v>
      </c>
      <c r="B2" t="s">
        <v>16</v>
      </c>
      <c r="C2">
        <v>0</v>
      </c>
      <c r="D2">
        <f>C2/1000</f>
        <v>0</v>
      </c>
      <c r="E2">
        <v>40</v>
      </c>
      <c r="F2">
        <v>4.5299999999999903E-2</v>
      </c>
    </row>
    <row r="3" spans="1:9" x14ac:dyDescent="0.2">
      <c r="A3" s="2">
        <v>2</v>
      </c>
      <c r="B3" t="s">
        <v>16</v>
      </c>
      <c r="C3">
        <v>20</v>
      </c>
      <c r="D3">
        <f t="shared" ref="D3:D31" si="0">C3/1000</f>
        <v>0.02</v>
      </c>
      <c r="E3">
        <v>40</v>
      </c>
      <c r="F3">
        <v>4.3099999999999916E-2</v>
      </c>
    </row>
    <row r="4" spans="1:9" x14ac:dyDescent="0.2">
      <c r="A4" s="2">
        <v>3</v>
      </c>
      <c r="B4" t="s">
        <v>16</v>
      </c>
      <c r="C4">
        <v>40</v>
      </c>
      <c r="D4">
        <f t="shared" si="0"/>
        <v>0.04</v>
      </c>
      <c r="E4">
        <v>40</v>
      </c>
      <c r="F4">
        <v>3.6000000000000032E-2</v>
      </c>
    </row>
    <row r="5" spans="1:9" x14ac:dyDescent="0.2">
      <c r="A5" s="2">
        <v>4</v>
      </c>
      <c r="B5" t="s">
        <v>16</v>
      </c>
      <c r="C5">
        <v>80</v>
      </c>
      <c r="D5">
        <f t="shared" si="0"/>
        <v>0.08</v>
      </c>
      <c r="E5">
        <v>40</v>
      </c>
      <c r="F5">
        <v>3.8599999999999968E-2</v>
      </c>
    </row>
    <row r="6" spans="1:9" x14ac:dyDescent="0.2">
      <c r="A6" s="2">
        <v>5</v>
      </c>
      <c r="B6" t="s">
        <v>16</v>
      </c>
      <c r="C6">
        <v>160</v>
      </c>
      <c r="D6">
        <f t="shared" si="0"/>
        <v>0.16</v>
      </c>
      <c r="E6">
        <v>40</v>
      </c>
      <c r="F6">
        <v>1.660000000000017E-2</v>
      </c>
    </row>
    <row r="7" spans="1:9" x14ac:dyDescent="0.2">
      <c r="A7" s="2">
        <v>6</v>
      </c>
      <c r="B7" t="s">
        <v>16</v>
      </c>
      <c r="C7">
        <v>320</v>
      </c>
      <c r="D7">
        <f t="shared" si="0"/>
        <v>0.32</v>
      </c>
      <c r="E7">
        <v>40</v>
      </c>
      <c r="F7">
        <v>2.9799999999999827E-2</v>
      </c>
    </row>
    <row r="8" spans="1:9" x14ac:dyDescent="0.2">
      <c r="A8" s="2">
        <v>7</v>
      </c>
      <c r="B8" t="s">
        <v>16</v>
      </c>
      <c r="C8">
        <v>0</v>
      </c>
      <c r="D8">
        <f t="shared" si="0"/>
        <v>0</v>
      </c>
      <c r="E8">
        <v>40</v>
      </c>
      <c r="F8">
        <v>3.6999999999999922E-2</v>
      </c>
    </row>
    <row r="9" spans="1:9" x14ac:dyDescent="0.2">
      <c r="A9" s="2">
        <v>8</v>
      </c>
      <c r="B9" t="s">
        <v>16</v>
      </c>
      <c r="C9">
        <v>20</v>
      </c>
      <c r="D9">
        <f t="shared" si="0"/>
        <v>0.02</v>
      </c>
      <c r="E9">
        <v>40</v>
      </c>
      <c r="F9">
        <v>3.6700000000000177E-2</v>
      </c>
    </row>
    <row r="10" spans="1:9" x14ac:dyDescent="0.2">
      <c r="A10" s="2">
        <v>9</v>
      </c>
      <c r="B10" t="s">
        <v>16</v>
      </c>
      <c r="C10">
        <v>40</v>
      </c>
      <c r="D10">
        <f t="shared" si="0"/>
        <v>0.04</v>
      </c>
      <c r="E10">
        <v>40</v>
      </c>
      <c r="F10">
        <v>8.0099999999999838E-2</v>
      </c>
    </row>
    <row r="11" spans="1:9" x14ac:dyDescent="0.2">
      <c r="A11" s="2">
        <v>10</v>
      </c>
      <c r="B11" t="s">
        <v>16</v>
      </c>
      <c r="C11">
        <v>80</v>
      </c>
      <c r="D11">
        <f t="shared" si="0"/>
        <v>0.08</v>
      </c>
      <c r="E11">
        <v>40</v>
      </c>
      <c r="F11">
        <v>1.7799999999999816E-2</v>
      </c>
    </row>
    <row r="12" spans="1:9" x14ac:dyDescent="0.2">
      <c r="A12" s="2">
        <v>11</v>
      </c>
      <c r="B12" t="s">
        <v>16</v>
      </c>
      <c r="C12">
        <v>160</v>
      </c>
      <c r="D12">
        <f t="shared" si="0"/>
        <v>0.16</v>
      </c>
      <c r="E12">
        <v>40</v>
      </c>
      <c r="F12">
        <v>2.650000000000019E-2</v>
      </c>
    </row>
    <row r="13" spans="1:9" x14ac:dyDescent="0.2">
      <c r="A13" s="2">
        <v>12</v>
      </c>
      <c r="B13" t="s">
        <v>16</v>
      </c>
      <c r="C13">
        <v>320</v>
      </c>
      <c r="D13">
        <f t="shared" si="0"/>
        <v>0.32</v>
      </c>
      <c r="E13">
        <v>40</v>
      </c>
      <c r="F13">
        <v>5.2799999999999958E-2</v>
      </c>
    </row>
    <row r="14" spans="1:9" x14ac:dyDescent="0.2">
      <c r="A14" s="2">
        <v>13</v>
      </c>
      <c r="B14" t="s">
        <v>16</v>
      </c>
      <c r="C14">
        <v>0</v>
      </c>
      <c r="D14">
        <f t="shared" si="0"/>
        <v>0</v>
      </c>
      <c r="E14">
        <v>40</v>
      </c>
      <c r="F14">
        <v>7.8000000000000069E-2</v>
      </c>
    </row>
    <row r="15" spans="1:9" x14ac:dyDescent="0.2">
      <c r="A15" s="2">
        <v>14</v>
      </c>
      <c r="B15" t="s">
        <v>16</v>
      </c>
      <c r="C15">
        <v>20</v>
      </c>
      <c r="D15">
        <f t="shared" si="0"/>
        <v>0.02</v>
      </c>
      <c r="E15">
        <v>40</v>
      </c>
      <c r="F15">
        <v>4.8000000000000043E-2</v>
      </c>
    </row>
    <row r="16" spans="1:9" x14ac:dyDescent="0.2">
      <c r="A16" s="2">
        <v>15</v>
      </c>
      <c r="B16" t="s">
        <v>16</v>
      </c>
      <c r="C16">
        <v>40</v>
      </c>
      <c r="D16">
        <f t="shared" si="0"/>
        <v>0.04</v>
      </c>
      <c r="E16">
        <v>40</v>
      </c>
      <c r="F16">
        <v>3.0200000000000005E-2</v>
      </c>
    </row>
    <row r="17" spans="1:6" x14ac:dyDescent="0.2">
      <c r="A17" s="2">
        <v>16</v>
      </c>
      <c r="B17" t="s">
        <v>16</v>
      </c>
      <c r="C17">
        <v>80</v>
      </c>
      <c r="D17">
        <f t="shared" si="0"/>
        <v>0.08</v>
      </c>
      <c r="E17">
        <v>40</v>
      </c>
      <c r="F17">
        <v>6.7399999999999904E-2</v>
      </c>
    </row>
    <row r="18" spans="1:6" x14ac:dyDescent="0.2">
      <c r="A18" s="2">
        <v>17</v>
      </c>
      <c r="B18" t="s">
        <v>16</v>
      </c>
      <c r="C18">
        <v>160</v>
      </c>
      <c r="D18">
        <f t="shared" si="0"/>
        <v>0.16</v>
      </c>
      <c r="E18">
        <v>40</v>
      </c>
      <c r="F18">
        <v>5.8399999999999785E-2</v>
      </c>
    </row>
    <row r="19" spans="1:6" x14ac:dyDescent="0.2">
      <c r="A19" s="2">
        <v>18</v>
      </c>
      <c r="B19" t="s">
        <v>16</v>
      </c>
      <c r="C19">
        <v>320</v>
      </c>
      <c r="D19">
        <f t="shared" si="0"/>
        <v>0.32</v>
      </c>
      <c r="E19">
        <v>40</v>
      </c>
      <c r="F19">
        <v>4.5599999999999863E-2</v>
      </c>
    </row>
    <row r="20" spans="1:6" x14ac:dyDescent="0.2">
      <c r="A20" s="2">
        <v>19</v>
      </c>
      <c r="B20" t="s">
        <v>16</v>
      </c>
      <c r="C20">
        <v>0</v>
      </c>
      <c r="D20">
        <f t="shared" si="0"/>
        <v>0</v>
      </c>
      <c r="E20">
        <v>40</v>
      </c>
      <c r="F20">
        <v>6.2200000000000033E-2</v>
      </c>
    </row>
    <row r="21" spans="1:6" x14ac:dyDescent="0.2">
      <c r="A21" s="2">
        <v>20</v>
      </c>
      <c r="B21" t="s">
        <v>16</v>
      </c>
      <c r="C21">
        <v>20</v>
      </c>
      <c r="D21">
        <f t="shared" si="0"/>
        <v>0.02</v>
      </c>
      <c r="E21">
        <v>40</v>
      </c>
      <c r="F21">
        <v>3.8100000000000023E-2</v>
      </c>
    </row>
    <row r="22" spans="1:6" x14ac:dyDescent="0.2">
      <c r="A22" s="2">
        <v>21</v>
      </c>
      <c r="B22" t="s">
        <v>16</v>
      </c>
      <c r="C22">
        <v>40</v>
      </c>
      <c r="D22">
        <f t="shared" si="0"/>
        <v>0.04</v>
      </c>
      <c r="E22">
        <v>40</v>
      </c>
      <c r="F22">
        <v>4.1800000000000059E-2</v>
      </c>
    </row>
    <row r="23" spans="1:6" x14ac:dyDescent="0.2">
      <c r="A23" s="2">
        <v>22</v>
      </c>
      <c r="B23" t="s">
        <v>16</v>
      </c>
      <c r="C23">
        <v>80</v>
      </c>
      <c r="D23">
        <f t="shared" si="0"/>
        <v>0.08</v>
      </c>
      <c r="E23">
        <v>40</v>
      </c>
      <c r="F23">
        <v>4.1600000000000081E-2</v>
      </c>
    </row>
    <row r="24" spans="1:6" x14ac:dyDescent="0.2">
      <c r="A24" s="2">
        <v>23</v>
      </c>
      <c r="B24" t="s">
        <v>16</v>
      </c>
      <c r="C24">
        <v>160</v>
      </c>
      <c r="D24">
        <f t="shared" si="0"/>
        <v>0.16</v>
      </c>
      <c r="E24">
        <v>40</v>
      </c>
      <c r="F24">
        <v>2.079999999999993E-2</v>
      </c>
    </row>
    <row r="25" spans="1:6" x14ac:dyDescent="0.2">
      <c r="A25" s="2">
        <v>24</v>
      </c>
      <c r="B25" t="s">
        <v>16</v>
      </c>
      <c r="C25">
        <v>320</v>
      </c>
      <c r="D25">
        <f t="shared" si="0"/>
        <v>0.32</v>
      </c>
      <c r="E25">
        <v>40</v>
      </c>
      <c r="F25">
        <v>4.8900000000000166E-2</v>
      </c>
    </row>
    <row r="26" spans="1:6" x14ac:dyDescent="0.2">
      <c r="A26" s="2">
        <v>25</v>
      </c>
      <c r="B26" t="s">
        <v>16</v>
      </c>
      <c r="C26">
        <v>0</v>
      </c>
      <c r="D26">
        <f t="shared" si="0"/>
        <v>0</v>
      </c>
      <c r="E26">
        <v>40</v>
      </c>
      <c r="F26">
        <v>2.2199999999999998E-2</v>
      </c>
    </row>
    <row r="27" spans="1:6" x14ac:dyDescent="0.2">
      <c r="A27" s="2">
        <v>26</v>
      </c>
      <c r="B27" t="s">
        <v>16</v>
      </c>
      <c r="C27">
        <v>20</v>
      </c>
      <c r="D27">
        <f t="shared" si="0"/>
        <v>0.02</v>
      </c>
      <c r="E27">
        <v>40</v>
      </c>
      <c r="F27">
        <v>2.9900000000000038E-2</v>
      </c>
    </row>
    <row r="28" spans="1:6" x14ac:dyDescent="0.2">
      <c r="A28" s="2">
        <v>27</v>
      </c>
      <c r="B28" t="s">
        <v>16</v>
      </c>
      <c r="C28">
        <v>40</v>
      </c>
      <c r="D28">
        <f t="shared" si="0"/>
        <v>0.04</v>
      </c>
      <c r="E28">
        <v>40</v>
      </c>
      <c r="F28">
        <v>4.0699999999999958E-2</v>
      </c>
    </row>
    <row r="29" spans="1:6" x14ac:dyDescent="0.2">
      <c r="A29" s="2">
        <v>28</v>
      </c>
      <c r="B29" t="s">
        <v>16</v>
      </c>
      <c r="C29">
        <v>80</v>
      </c>
      <c r="D29">
        <f t="shared" si="0"/>
        <v>0.08</v>
      </c>
      <c r="E29">
        <v>40</v>
      </c>
      <c r="F29">
        <v>2.6800000000000157E-2</v>
      </c>
    </row>
    <row r="30" spans="1:6" x14ac:dyDescent="0.2">
      <c r="A30" s="2">
        <v>29</v>
      </c>
      <c r="B30" t="s">
        <v>16</v>
      </c>
      <c r="C30">
        <v>160</v>
      </c>
      <c r="D30">
        <f t="shared" si="0"/>
        <v>0.16</v>
      </c>
      <c r="E30">
        <v>40</v>
      </c>
      <c r="F30">
        <v>3.3199999999999896E-2</v>
      </c>
    </row>
    <row r="31" spans="1:6" x14ac:dyDescent="0.2">
      <c r="A31" s="2">
        <v>30</v>
      </c>
      <c r="B31" t="s">
        <v>16</v>
      </c>
      <c r="C31">
        <v>300</v>
      </c>
      <c r="D31">
        <f t="shared" si="0"/>
        <v>0.3</v>
      </c>
      <c r="E31">
        <v>40</v>
      </c>
      <c r="F31">
        <v>3.499999999999992E-2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69EE-CB2C-9F4D-949F-100A80FEA8A5}">
  <dimension ref="A1:D7"/>
  <sheetViews>
    <sheetView workbookViewId="0">
      <selection activeCell="D4" sqref="A1:D4"/>
    </sheetView>
  </sheetViews>
  <sheetFormatPr baseColWidth="10" defaultRowHeight="16" x14ac:dyDescent="0.2"/>
  <sheetData>
    <row r="1" spans="1:4" x14ac:dyDescent="0.2">
      <c r="A1" t="s">
        <v>25</v>
      </c>
      <c r="B1" t="s">
        <v>24</v>
      </c>
      <c r="C1" t="s">
        <v>26</v>
      </c>
      <c r="D1" t="s">
        <v>27</v>
      </c>
    </row>
    <row r="2" spans="1:4" x14ac:dyDescent="0.2">
      <c r="A2">
        <v>1.1766000000000001</v>
      </c>
      <c r="B2">
        <v>1.3911</v>
      </c>
      <c r="C2">
        <v>3.6812999999999998</v>
      </c>
      <c r="D2">
        <f>((C2-A2)-(B2-A2))/(C2-A2)</f>
        <v>0.91436100131752296</v>
      </c>
    </row>
    <row r="3" spans="1:4" x14ac:dyDescent="0.2">
      <c r="A3">
        <v>1.1596</v>
      </c>
      <c r="B3">
        <v>1.4218</v>
      </c>
      <c r="C3">
        <v>4.234</v>
      </c>
      <c r="D3">
        <f t="shared" ref="D3:D4" si="0">((C3-A3)-(B3-A3))/(C3-A3)</f>
        <v>0.91471506635441058</v>
      </c>
    </row>
    <row r="4" spans="1:4" x14ac:dyDescent="0.2">
      <c r="A4">
        <v>1.177</v>
      </c>
      <c r="B4">
        <v>1.4263999999999999</v>
      </c>
      <c r="C4">
        <v>4.0563000000000002</v>
      </c>
      <c r="D4">
        <f t="shared" si="0"/>
        <v>0.91338172472475943</v>
      </c>
    </row>
    <row r="7" spans="1:4" x14ac:dyDescent="0.2">
      <c r="D7">
        <f>AVERAGE(D2:D4)</f>
        <v>0.91415259746556432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2022-07-11T18:57:29Z</dcterms:created>
  <dcterms:modified xsi:type="dcterms:W3CDTF">2022-09-26T14:14:37Z</dcterms:modified>
</cp:coreProperties>
</file>