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0"/>
  <workbookPr/>
  <xr:revisionPtr revIDLastSave="0" documentId="8_{DB934858-82BE-46B4-A0BF-AF59B28DE6B2}" xr6:coauthVersionLast="47" xr6:coauthVersionMax="47" xr10:uidLastSave="{00000000-0000-0000-0000-000000000000}"/>
  <bookViews>
    <workbookView xWindow="240" yWindow="105" windowWidth="14805" windowHeight="8010" firstSheet="3" xr2:uid="{00000000-000D-0000-FFFF-FFFF00000000}"/>
  </bookViews>
  <sheets>
    <sheet name="Graphics" sheetId="1" r:id="rId1"/>
    <sheet name="Data" sheetId="2" r:id="rId2"/>
    <sheet name="Tasks" sheetId="3" r:id="rId3"/>
    <sheet name="Gantt char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3" l="1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T43" i="3"/>
  <c r="U43" i="3"/>
  <c r="V43" i="3"/>
  <c r="T44" i="3"/>
  <c r="U44" i="3"/>
  <c r="V44" i="3"/>
  <c r="T45" i="3"/>
  <c r="U45" i="3"/>
  <c r="V45" i="3"/>
  <c r="T46" i="3"/>
  <c r="U46" i="3"/>
  <c r="V46" i="3"/>
  <c r="T47" i="3"/>
  <c r="U47" i="3"/>
  <c r="V47" i="3"/>
  <c r="T48" i="3"/>
  <c r="U48" i="3"/>
  <c r="V48" i="3"/>
  <c r="T49" i="3"/>
  <c r="U49" i="3"/>
  <c r="V49" i="3"/>
  <c r="T50" i="3"/>
  <c r="U50" i="3"/>
  <c r="V50" i="3"/>
  <c r="T51" i="3"/>
  <c r="U51" i="3"/>
  <c r="V51" i="3"/>
  <c r="T52" i="3"/>
  <c r="U52" i="3"/>
  <c r="V52" i="3"/>
  <c r="T53" i="3"/>
  <c r="U53" i="3"/>
  <c r="V53" i="3"/>
  <c r="T54" i="3"/>
  <c r="U54" i="3"/>
  <c r="V54" i="3"/>
  <c r="T55" i="3"/>
  <c r="U55" i="3"/>
  <c r="V55" i="3"/>
  <c r="T56" i="3"/>
  <c r="U56" i="3"/>
  <c r="V56" i="3"/>
  <c r="T57" i="3"/>
  <c r="U57" i="3"/>
  <c r="V57" i="3"/>
  <c r="T58" i="3"/>
  <c r="U58" i="3"/>
  <c r="V58" i="3"/>
  <c r="T59" i="3"/>
  <c r="U59" i="3"/>
  <c r="V59" i="3"/>
  <c r="T60" i="3"/>
  <c r="U60" i="3"/>
  <c r="V60" i="3"/>
  <c r="T61" i="3"/>
  <c r="U61" i="3"/>
  <c r="V61" i="3"/>
  <c r="T62" i="3"/>
  <c r="U62" i="3"/>
  <c r="V62" i="3"/>
  <c r="T63" i="3"/>
  <c r="U63" i="3"/>
  <c r="V63" i="3"/>
  <c r="T64" i="3"/>
  <c r="U64" i="3"/>
  <c r="V64" i="3"/>
  <c r="T65" i="3"/>
  <c r="U65" i="3"/>
  <c r="V65" i="3"/>
  <c r="T66" i="3"/>
  <c r="U66" i="3"/>
  <c r="V66" i="3"/>
  <c r="T67" i="3"/>
  <c r="U67" i="3"/>
  <c r="V67" i="3"/>
  <c r="T68" i="3"/>
  <c r="U68" i="3"/>
  <c r="V68" i="3"/>
  <c r="T69" i="3"/>
  <c r="U69" i="3"/>
  <c r="V69" i="3"/>
  <c r="T70" i="3"/>
  <c r="U70" i="3"/>
  <c r="V70" i="3"/>
  <c r="T71" i="3"/>
  <c r="U71" i="3"/>
  <c r="V71" i="3"/>
  <c r="P14" i="2"/>
  <c r="N14" i="2"/>
  <c r="N17" i="2"/>
  <c r="L14" i="2"/>
  <c r="J14" i="2"/>
  <c r="C23" i="4"/>
  <c r="D15" i="4"/>
  <c r="AA11" i="2"/>
  <c r="V6" i="3"/>
  <c r="W3" i="3" s="1"/>
  <c r="U6" i="3"/>
  <c r="D18" i="4"/>
  <c r="C10" i="4"/>
  <c r="D39" i="4"/>
  <c r="D3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3" i="4"/>
  <c r="D50" i="4"/>
  <c r="D51" i="4"/>
  <c r="D52" i="4"/>
  <c r="D53" i="4"/>
  <c r="D54" i="4"/>
  <c r="D55" i="4"/>
  <c r="D56" i="4"/>
  <c r="D57" i="4"/>
  <c r="D58" i="4"/>
  <c r="D59" i="4"/>
  <c r="D60" i="4"/>
  <c r="D40" i="4"/>
  <c r="D41" i="4"/>
  <c r="D42" i="4"/>
  <c r="D43" i="4"/>
  <c r="D44" i="4"/>
  <c r="D45" i="4"/>
  <c r="D46" i="4"/>
  <c r="D47" i="4"/>
  <c r="D48" i="4"/>
  <c r="D49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12" i="4"/>
  <c r="D5" i="4"/>
  <c r="D6" i="4"/>
  <c r="D7" i="4"/>
  <c r="D16" i="4"/>
  <c r="D9" i="4"/>
  <c r="D11" i="4"/>
  <c r="D14" i="4"/>
  <c r="D13" i="4"/>
  <c r="D10" i="4"/>
  <c r="D17" i="4"/>
  <c r="D8" i="4"/>
  <c r="AI28" i="2"/>
  <c r="AI27" i="2"/>
  <c r="AH28" i="2"/>
  <c r="AH27" i="2"/>
  <c r="AG28" i="2"/>
  <c r="AG27" i="2"/>
  <c r="AF28" i="2"/>
  <c r="AF27" i="2"/>
  <c r="AE28" i="2"/>
  <c r="AE27" i="2"/>
  <c r="AD27" i="2"/>
  <c r="AC27" i="2"/>
  <c r="AC28" i="2"/>
  <c r="AI24" i="2"/>
  <c r="AH24" i="2"/>
  <c r="AG24" i="2"/>
  <c r="AF24" i="2"/>
  <c r="AE24" i="2"/>
  <c r="AD24" i="2"/>
  <c r="AC24" i="2"/>
  <c r="AI22" i="2"/>
  <c r="AI21" i="2"/>
  <c r="AH22" i="2"/>
  <c r="AH21" i="2"/>
  <c r="AG22" i="2"/>
  <c r="AG21" i="2"/>
  <c r="AF22" i="2"/>
  <c r="AF21" i="2"/>
  <c r="AE22" i="2"/>
  <c r="AE21" i="2"/>
  <c r="AD22" i="2"/>
  <c r="AD21" i="2"/>
  <c r="AC22" i="2"/>
  <c r="AC21" i="2"/>
  <c r="AI19" i="2"/>
  <c r="AE18" i="2"/>
  <c r="AD18" i="2"/>
  <c r="AC19" i="2"/>
  <c r="AC18" i="2"/>
  <c r="AH19" i="2"/>
  <c r="AG19" i="2"/>
  <c r="AF19" i="2"/>
  <c r="AE19" i="2"/>
  <c r="AD19" i="2"/>
  <c r="AI18" i="2"/>
  <c r="AH18" i="2"/>
  <c r="AG18" i="2"/>
  <c r="AF18" i="2"/>
  <c r="AI16" i="2"/>
  <c r="AI15" i="2"/>
  <c r="AH16" i="2"/>
  <c r="AH15" i="2"/>
  <c r="AG16" i="2"/>
  <c r="AG15" i="2"/>
  <c r="AF16" i="2"/>
  <c r="AF15" i="2"/>
  <c r="AE16" i="2"/>
  <c r="AE15" i="2"/>
  <c r="AC15" i="2"/>
  <c r="AD16" i="2"/>
  <c r="AD15" i="2"/>
  <c r="AC16" i="2"/>
  <c r="H14" i="2"/>
  <c r="AD28" i="2" s="1"/>
  <c r="T6" i="3"/>
  <c r="AA12" i="2"/>
  <c r="AA2" i="2"/>
  <c r="R17" i="2"/>
  <c r="P17" i="2"/>
  <c r="D17" i="2"/>
  <c r="F17" i="2"/>
  <c r="J17" i="2"/>
  <c r="H17" i="2"/>
  <c r="L17" i="2"/>
  <c r="S17" i="2"/>
  <c r="U17" i="2"/>
  <c r="AA4" i="2" l="1"/>
  <c r="AA6" i="2" s="1"/>
  <c r="J21" i="1"/>
  <c r="W2" i="3"/>
  <c r="W1" i="3"/>
  <c r="V17" i="2"/>
  <c r="AA10" i="2"/>
  <c r="T17" i="2"/>
  <c r="AA9" i="2"/>
  <c r="W4" i="3" l="1"/>
  <c r="C21" i="1"/>
  <c r="AA5" i="2"/>
  <c r="Z3" i="3"/>
  <c r="D41" i="1" s="1"/>
</calcChain>
</file>

<file path=xl/sharedStrings.xml><?xml version="1.0" encoding="utf-8"?>
<sst xmlns="http://schemas.openxmlformats.org/spreadsheetml/2006/main" count="503" uniqueCount="259">
  <si>
    <t>Last Update on the 23-02-2024 Online version is accessible here</t>
  </si>
  <si>
    <t>a</t>
  </si>
  <si>
    <t>PS : "Excepted" and "Actual" percentages are the ones of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</si>
  <si>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</si>
  <si>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</si>
  <si>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</si>
  <si>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</si>
  <si>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</si>
  <si>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</si>
  <si>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</si>
  <si>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</si>
  <si>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TOTALS</t>
  </si>
  <si>
    <t>Data For Charts</t>
  </si>
  <si>
    <t>THE END OF A WEEK</t>
  </si>
  <si>
    <t>8th Jan. -  12th Jan.</t>
  </si>
  <si>
    <t>15th Jan. -  19th Jan.</t>
  </si>
  <si>
    <t>22nd Jan. -  26th Jan.</t>
  </si>
  <si>
    <t>29th Jan. -  2nd Feb.</t>
  </si>
  <si>
    <t>5th Feb. -  9th Feb.</t>
  </si>
  <si>
    <t>12th Feb. -  16th Feb.</t>
  </si>
  <si>
    <t>19th Feb. -  23rd Feb.</t>
  </si>
  <si>
    <t>26th Feb. -  29th Feb.</t>
  </si>
  <si>
    <t xml:space="preserve">Date of today </t>
  </si>
  <si>
    <t>Category</t>
  </si>
  <si>
    <t>Name</t>
  </si>
  <si>
    <t>Expected</t>
  </si>
  <si>
    <t>Actual</t>
  </si>
  <si>
    <t>passed scheduled project times</t>
  </si>
  <si>
    <t>half days</t>
  </si>
  <si>
    <t xml:space="preserve"> ( last half day : 23/02 afternoon )</t>
  </si>
  <si>
    <t>Documents</t>
  </si>
  <si>
    <t>Functional specifications</t>
  </si>
  <si>
    <t> </t>
  </si>
  <si>
    <t>passed days from the first project time</t>
  </si>
  <si>
    <t>days</t>
  </si>
  <si>
    <t>Technical specifications</t>
  </si>
  <si>
    <t>Remaining scheduled project times</t>
  </si>
  <si>
    <t>Management (Tasks, KPIs, Risks)</t>
  </si>
  <si>
    <t>Remaining days from the first project time</t>
  </si>
  <si>
    <t>QA (test plan, test cases, documentation template)</t>
  </si>
  <si>
    <t>product dead line</t>
  </si>
  <si>
    <t>Code</t>
  </si>
  <si>
    <t>Read an ASM file to build machine code</t>
  </si>
  <si>
    <t>oral date</t>
  </si>
  <si>
    <t>read machine code to decode the instructions</t>
  </si>
  <si>
    <t>total scheduled project days until final product</t>
  </si>
  <si>
    <t>Execute each opcode trough the v-processor architecture</t>
  </si>
  <si>
    <t>total scheduled time before oral presentation</t>
  </si>
  <si>
    <t>Have a virtual terminal and a debugger</t>
  </si>
  <si>
    <t>total days from the first to the last project time</t>
  </si>
  <si>
    <t>Customer</t>
  </si>
  <si>
    <t>User satisfaction</t>
  </si>
  <si>
    <t> 60%</t>
  </si>
  <si>
    <t>total days from the first project time to the final product</t>
  </si>
  <si>
    <t>Tasks progression</t>
  </si>
  <si>
    <t>Tasks done/ready for review</t>
  </si>
  <si>
    <t>day of the first project time</t>
  </si>
  <si>
    <t>Human Ressources</t>
  </si>
  <si>
    <t>Employee satisfaction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</si>
  <si>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</si>
  <si>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</si>
  <si>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</si>
  <si>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</si>
  <si>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</si>
  <si>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</si>
  <si>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</si>
  <si>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</si>
  <si>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Abscence time</t>
  </si>
  <si>
    <t>0h</t>
  </si>
  <si>
    <t> 30 min</t>
  </si>
  <si>
    <t> 0h</t>
  </si>
  <si>
    <t>3h30</t>
  </si>
  <si>
    <t> 1h</t>
  </si>
  <si>
    <t xml:space="preserve">Oral preparation time excluded : </t>
  </si>
  <si>
    <t xml:space="preserve">Total done percentage for documents part / week : </t>
  </si>
  <si>
    <t>expected</t>
  </si>
  <si>
    <t>Overtime</t>
  </si>
  <si>
    <t>2h</t>
  </si>
  <si>
    <t>8h</t>
  </si>
  <si>
    <t> 8h</t>
  </si>
  <si>
    <t> 20h</t>
  </si>
  <si>
    <t> 42h</t>
  </si>
  <si>
    <t>actual</t>
  </si>
  <si>
    <t>Project Time scheduled</t>
  </si>
  <si>
    <t>Half-Days</t>
  </si>
  <si>
    <t>Hours</t>
  </si>
  <si>
    <t>Functional : 30th Jan.</t>
  </si>
  <si>
    <t>Technical : 9th Feb.</t>
  </si>
  <si>
    <t>Test Plan : 16 Feb.</t>
  </si>
  <si>
    <t>Final Product : 23 Feb.</t>
  </si>
  <si>
    <t>ORAL Preparation</t>
  </si>
  <si>
    <t>tasks done / to review</t>
  </si>
  <si>
    <t>project time / overtime</t>
  </si>
  <si>
    <t>project time</t>
  </si>
  <si>
    <t>over time</t>
  </si>
  <si>
    <t>employees satisfaction</t>
  </si>
  <si>
    <t>In red, the value I have to change here and not anywhere else</t>
  </si>
  <si>
    <t>Number of tasks</t>
  </si>
  <si>
    <t>ALL THE TASKS</t>
  </si>
  <si>
    <t>The Trello board of assignement and management of the tasks</t>
  </si>
  <si>
    <t>Done/To review tasks</t>
  </si>
  <si>
    <t>Doing tasks</t>
  </si>
  <si>
    <t xml:space="preserve">Percentage : </t>
  </si>
  <si>
    <t>Remaining tasks</t>
  </si>
  <si>
    <t>Name of the task</t>
  </si>
  <si>
    <t>State</t>
  </si>
  <si>
    <t>Description</t>
  </si>
  <si>
    <t>State menu</t>
  </si>
  <si>
    <t>Category Menu</t>
  </si>
  <si>
    <t>is a task ?</t>
  </si>
  <si>
    <t>done ?</t>
  </si>
  <si>
    <t>doing ?</t>
  </si>
  <si>
    <t>Management</t>
  </si>
  <si>
    <t>Readme.md</t>
  </si>
  <si>
    <t>Done</t>
  </si>
  <si>
    <t>create the readme.md of the GitHub repository</t>
  </si>
  <si>
    <t>To Be Done</t>
  </si>
  <si>
    <t>Build the Trello Board</t>
  </si>
  <si>
    <t>Create all the tags and the columns to manage the tasks on Trello</t>
  </si>
  <si>
    <t>Doing</t>
  </si>
  <si>
    <t>Functional</t>
  </si>
  <si>
    <t>Project Charter</t>
  </si>
  <si>
    <t>Redact the project charter and put in on GitHub</t>
  </si>
  <si>
    <t>Reviewing</t>
  </si>
  <si>
    <t>Technical</t>
  </si>
  <si>
    <t>Client's Meeting</t>
  </si>
  <si>
    <t>Organize a meeting with the client to clarify some points about the expectations</t>
  </si>
  <si>
    <t>Developement</t>
  </si>
  <si>
    <t>Minutes of the meeting</t>
  </si>
  <si>
    <t>Summary the meeting with the client</t>
  </si>
  <si>
    <t>Q.A. &amp; Tests</t>
  </si>
  <si>
    <t>Weekly report cumul.</t>
  </si>
  <si>
    <t>Write the weekly reports and make a cumulative on GitHub</t>
  </si>
  <si>
    <t>weekly report 1</t>
  </si>
  <si>
    <t>Write the weekly report of week 2</t>
  </si>
  <si>
    <t xml:space="preserve">Define all the tasks </t>
  </si>
  <si>
    <t>make the list of all the tasks, even more than expected to be done</t>
  </si>
  <si>
    <t>Make the KPI dashboard</t>
  </si>
  <si>
    <t>Have the key informations of the project and the charts to visualize it</t>
  </si>
  <si>
    <t>RACI</t>
  </si>
  <si>
    <t>Make the RACI (Responsible/accountable/Consulted/Informed) board and put on GitHub</t>
  </si>
  <si>
    <t>Risk &amp; Assomptions</t>
  </si>
  <si>
    <t>Details the risks and assumptions of the project</t>
  </si>
  <si>
    <t>Gant Chart</t>
  </si>
  <si>
    <t>Make the Gant chart and put on Github</t>
  </si>
  <si>
    <t>weekly report 2</t>
  </si>
  <si>
    <t>Write the weekly report of week 3</t>
  </si>
  <si>
    <t>weekly report 3</t>
  </si>
  <si>
    <t>Write the weekly report of week 4</t>
  </si>
  <si>
    <t>weekly report 4</t>
  </si>
  <si>
    <t>Write the weekly report of week 5</t>
  </si>
  <si>
    <t>weekly report 5</t>
  </si>
  <si>
    <t>Write the weekly report of week 6</t>
  </si>
  <si>
    <t>weekly report 6</t>
  </si>
  <si>
    <t>Write the weekly report of week 7</t>
  </si>
  <si>
    <t>weekly report 7</t>
  </si>
  <si>
    <t>Write the weekly report of week 8</t>
  </si>
  <si>
    <t>The mnemonics</t>
  </si>
  <si>
    <t>chose which instructions we'll use, their name</t>
  </si>
  <si>
    <t>Opcode's parameters &amp; returns</t>
  </si>
  <si>
    <t>chose how each instruction works, what it get and return and where</t>
  </si>
  <si>
    <t>syntax of assembly</t>
  </si>
  <si>
    <t>conventions of coding in assembly (spaces, comas comments,...)</t>
  </si>
  <si>
    <t>Architecture's specifications</t>
  </si>
  <si>
    <t>chose the size and number of registers, the flags and their usage, the memory and how to address it</t>
  </si>
  <si>
    <t>Encodage in machine code</t>
  </si>
  <si>
    <t>size of the opcode identifier, rule of encodage in binary, siez of the parameters</t>
  </si>
  <si>
    <t xml:space="preserve">compilation and emulation </t>
  </si>
  <si>
    <t>the steps of the programs which will compile and run assembly through machine code</t>
  </si>
  <si>
    <t>Personas</t>
  </si>
  <si>
    <t>Invent the description of people who could be interested in the result of our project</t>
  </si>
  <si>
    <t>Finish the Functionnal</t>
  </si>
  <si>
    <t>All the other less important parts of the functional. And validation of the functional.</t>
  </si>
  <si>
    <t xml:space="preserve">Documentation for Assembly </t>
  </si>
  <si>
    <t>Write the normalized documentation for our new assembly language</t>
  </si>
  <si>
    <t>C Coding conventions</t>
  </si>
  <si>
    <t>Define the upper/lower case, indentation, rules for naming and so on...</t>
  </si>
  <si>
    <t>Detail the way to compile</t>
  </si>
  <si>
    <t>technical part of the first program which reads assembly and writes the binary file</t>
  </si>
  <si>
    <t>Detail the way to emulate</t>
  </si>
  <si>
    <t>technical part of the second program which reads interprets the machine code  on the virtual processor</t>
  </si>
  <si>
    <t>Finish the Technical</t>
  </si>
  <si>
    <t>All the other less important parts of the technical. And validation of the technical.</t>
  </si>
  <si>
    <t>Read an assembly file</t>
  </si>
  <si>
    <t>Read a file with a program using our new language and get the right algorithm from it</t>
  </si>
  <si>
    <t>Instruction into machine code</t>
  </si>
  <si>
    <t>Encode the algorithm (each instruction) in a binary file executable by the v-processor</t>
  </si>
  <si>
    <t>Build the virtual components</t>
  </si>
  <si>
    <t>Allocate memory and handle read/write for the virtual flags, registers and memory.</t>
  </si>
  <si>
    <t>Clock for instructions</t>
  </si>
  <si>
    <t>Won't do</t>
  </si>
  <si>
    <t>Impement a clock to have regular instructions execution based on the number of used clock-cycles</t>
  </si>
  <si>
    <t>Decode binary file to func.</t>
  </si>
  <si>
    <t>Read the binary file, and execute the right instruction with the right parameters through the v-processor</t>
  </si>
  <si>
    <t>Make a stack</t>
  </si>
  <si>
    <t>have a stack with a stack pointer, push an pop functions working</t>
  </si>
  <si>
    <t>XOR AND OR NOT operands</t>
  </si>
  <si>
    <t>obvious</t>
  </si>
  <si>
    <t>set load copy store</t>
  </si>
  <si>
    <t>code the 4 functions that assembly often name 'mov' to move data through memory and registers</t>
  </si>
  <si>
    <t>the 4 basic operations (x/+-)</t>
  </si>
  <si>
    <t>noop operand</t>
  </si>
  <si>
    <t>no operation instruction</t>
  </si>
  <si>
    <t>Comparison and jump</t>
  </si>
  <si>
    <t xml:space="preserve">code a way to compare values and set flags, and jump to another part of the code according to these flags </t>
  </si>
  <si>
    <t xml:space="preserve">handle ret and call </t>
  </si>
  <si>
    <t>the way we execute a kind of 'function' in assembly using stack to save the current code pointer</t>
  </si>
  <si>
    <t>print on the v-terminal</t>
  </si>
  <si>
    <t>output stream to       the virtual terminal , just print some text for now</t>
  </si>
  <si>
    <t>get keyboard inputs</t>
  </si>
  <si>
    <t xml:space="preserve">   input stream from the virtual terminal,  get user input like text or a keypress.</t>
  </si>
  <si>
    <t>handle semantical errors</t>
  </si>
  <si>
    <t>detect and provide adequate error message when the compiler encounter a semantical error</t>
  </si>
  <si>
    <t>handle syntactical errors</t>
  </si>
  <si>
    <t>detect and provide adequate error message when the compiler encounter a syntatical error</t>
  </si>
  <si>
    <t>display the v-components</t>
  </si>
  <si>
    <t>like a debugger, an assembly program can print the content of memory flags or registers easily</t>
  </si>
  <si>
    <t>write in a data section in ASM</t>
  </si>
  <si>
    <t>be able to store data directly in memory through compilation, without needing an cpu instruction</t>
  </si>
  <si>
    <t>display pixels (GPU)</t>
  </si>
  <si>
    <t>make a basic graphical interface that can display pixels through a video memory</t>
  </si>
  <si>
    <t>Write the unit tests for QA</t>
  </si>
  <si>
    <t>In C programs, write the functions enabling the QA to test if the program works correctly and detect bugs</t>
  </si>
  <si>
    <t>The Compiler progress</t>
  </si>
  <si>
    <t>is this first        C  program finished ?</t>
  </si>
  <si>
    <t>The Interpreter progress</t>
  </si>
  <si>
    <t>is this second C program finished ?</t>
  </si>
  <si>
    <t>Test Plan</t>
  </si>
  <si>
    <t>Redact the Test Plan to explain how the quality of the project will be checked</t>
  </si>
  <si>
    <t>Write a bunch of test files</t>
  </si>
  <si>
    <t>Test the assembly language and its emulation to ensure quality and stability</t>
  </si>
  <si>
    <t>Unit Testing</t>
  </si>
  <si>
    <t xml:space="preserve"> Test all the C programs and detect bugs.</t>
  </si>
  <si>
    <t>Review documents</t>
  </si>
  <si>
    <t>Ensure that all the documents are qualitative and clear.</t>
  </si>
  <si>
    <r>
      <rPr>
        <sz val="18"/>
        <color rgb="FF00B0F0"/>
        <rFont val="Aptos Narrow"/>
        <scheme val="minor"/>
      </rPr>
      <t xml:space="preserve">█ Forecast </t>
    </r>
    <r>
      <rPr>
        <sz val="18"/>
        <color rgb="FF000000"/>
        <rFont val="Aptos Narrow"/>
        <scheme val="minor"/>
      </rPr>
      <t xml:space="preserve">     </t>
    </r>
    <r>
      <rPr>
        <sz val="18"/>
        <color rgb="FFFF0000"/>
        <rFont val="Aptos Narrow"/>
        <scheme val="minor"/>
      </rPr>
      <t xml:space="preserve">█ Actual </t>
    </r>
    <r>
      <rPr>
        <sz val="18"/>
        <color rgb="FF000000"/>
        <rFont val="Aptos Narrow"/>
        <scheme val="minor"/>
      </rPr>
      <t xml:space="preserve">     </t>
    </r>
    <r>
      <rPr>
        <sz val="18"/>
        <color rgb="FF7030A0"/>
        <rFont val="Aptos Narrow"/>
        <scheme val="minor"/>
      </rPr>
      <t xml:space="preserve">█ Matching both </t>
    </r>
  </si>
  <si>
    <t xml:space="preserve"> week 7</t>
  </si>
  <si>
    <t>Wednesday 17/01</t>
  </si>
  <si>
    <t>Monday 22/01</t>
  </si>
  <si>
    <t>Tuesday 23/01</t>
  </si>
  <si>
    <t>Wednesday 24/01</t>
  </si>
  <si>
    <t>Thursday 25/01</t>
  </si>
  <si>
    <t>Friday 26/01</t>
  </si>
  <si>
    <t xml:space="preserve"> Friday  26/02</t>
  </si>
  <si>
    <t>Monday 29/01</t>
  </si>
  <si>
    <t>Tuesday  30/01</t>
  </si>
  <si>
    <t>Thursday 01/02</t>
  </si>
  <si>
    <t>Friday  02/02</t>
  </si>
  <si>
    <t>Monday 05/02</t>
  </si>
  <si>
    <t>Monday 12/02</t>
  </si>
  <si>
    <t>Tuesday  13/02</t>
  </si>
  <si>
    <t xml:space="preserve"> Wednesday 14/02</t>
  </si>
  <si>
    <t>Friday 16/02</t>
  </si>
  <si>
    <t>Monday 19/02</t>
  </si>
  <si>
    <t>Tuesday  20/02</t>
  </si>
  <si>
    <t>Wednesday 21/02</t>
  </si>
  <si>
    <t xml:space="preserve"> Thursday 22/02</t>
  </si>
  <si>
    <t>Monday 26/02</t>
  </si>
  <si>
    <t>Thursday 29/02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</si>
</sst>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0">
    <font>
      <sz val="11"/>
      <color theme="1"/>
      <name val="Aptos Narrow"/>
      <family val="2"/>
      <scheme val="minor"/>
    </font>
    <font>
      <sz val="10"/>
      <color rgb="FF000000"/>
      <name val="Arial"/>
      <charset val="1"/>
    </font>
    <font>
      <b/>
      <sz val="12"/>
      <color rgb="FF000000"/>
      <name val="Arial"/>
      <charset val="1"/>
    </font>
    <font>
      <sz val="11"/>
      <color rgb="FF000000"/>
      <name val="Arial"/>
      <charset val="1"/>
    </font>
    <font>
      <sz val="11"/>
      <color rgb="FFFFFFFF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2"/>
      <color rgb="FF000000"/>
      <name val="Aptos Narrow"/>
      <family val="2"/>
    </font>
    <font>
      <sz val="12"/>
      <color rgb="FFFFFFFF"/>
      <name val="Aptos Narrow"/>
      <family val="2"/>
    </font>
    <font>
      <sz val="10"/>
      <color theme="1"/>
      <name val="Arial"/>
    </font>
    <font>
      <sz val="12"/>
      <color theme="1"/>
      <name val="Aptos Narrow"/>
      <family val="2"/>
      <scheme val="minor"/>
    </font>
    <font>
      <sz val="10"/>
      <color theme="0"/>
      <name val="Arial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Arial"/>
    </font>
    <font>
      <sz val="12"/>
      <color rgb="FF00000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0"/>
      <color rgb="FF000000"/>
      <name val="Arial"/>
      <charset val="1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6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6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8BCEE8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8"/>
      <color theme="1"/>
      <name val="Aptos Narrow"/>
      <scheme val="minor"/>
    </font>
    <font>
      <sz val="18"/>
      <color rgb="FF00B0F0"/>
      <name val="Aptos Narrow"/>
      <scheme val="minor"/>
    </font>
    <font>
      <sz val="18"/>
      <color rgb="FF000000"/>
      <name val="Aptos Narrow"/>
      <scheme val="minor"/>
    </font>
    <font>
      <sz val="18"/>
      <color rgb="FFFF0000"/>
      <name val="Aptos Narrow"/>
      <scheme val="minor"/>
    </font>
    <font>
      <sz val="18"/>
      <color rgb="FF7030A0"/>
      <name val="Aptos Narrow"/>
      <scheme val="minor"/>
    </font>
    <font>
      <sz val="18"/>
      <color theme="1"/>
      <name val="Aptos Narrow"/>
      <family val="2"/>
      <scheme val="minor"/>
    </font>
    <font>
      <u/>
      <sz val="26"/>
      <color theme="1"/>
      <name val="Aptos Narrow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84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C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66FF"/>
        <bgColor rgb="FF000000"/>
      </patternFill>
    </fill>
    <fill>
      <patternFill patternType="solid">
        <fgColor rgb="FF8400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3C7D22"/>
        <bgColor rgb="FF000000"/>
      </patternFill>
    </fill>
    <fill>
      <patternFill patternType="solid">
        <fgColor rgb="FF275317"/>
        <bgColor rgb="FF000000"/>
      </patternFill>
    </fill>
    <fill>
      <patternFill patternType="solid">
        <fgColor rgb="FFFFCFCF"/>
        <bgColor rgb="FF000000"/>
      </patternFill>
    </fill>
    <fill>
      <patternFill patternType="solid">
        <fgColor rgb="FFFFE5C9"/>
        <bgColor rgb="FF000000"/>
      </patternFill>
    </fill>
    <fill>
      <patternFill patternType="solid">
        <fgColor rgb="FFFFFFD4"/>
        <bgColor rgb="FF000000"/>
      </patternFill>
    </fill>
    <fill>
      <patternFill patternType="solid">
        <fgColor rgb="FFE7FFC9"/>
        <bgColor rgb="FF000000"/>
      </patternFill>
    </fill>
    <fill>
      <patternFill patternType="solid">
        <fgColor rgb="FFCCFFE3"/>
        <bgColor rgb="FF000000"/>
      </patternFill>
    </fill>
    <fill>
      <patternFill patternType="solid">
        <fgColor rgb="FFC4EFFF"/>
        <bgColor rgb="FF000000"/>
      </patternFill>
    </fill>
    <fill>
      <patternFill patternType="solid">
        <fgColor rgb="FFC9DFFF"/>
        <bgColor rgb="FF000000"/>
      </patternFill>
    </fill>
    <fill>
      <patternFill patternType="solid">
        <fgColor rgb="FFE7C7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8282"/>
        <bgColor indexed="64"/>
      </patternFill>
    </fill>
    <fill>
      <patternFill patternType="solid">
        <fgColor rgb="FF7D0000"/>
        <bgColor indexed="64"/>
      </patternFill>
    </fill>
    <fill>
      <patternFill patternType="solid">
        <fgColor rgb="FFFFC07D"/>
        <bgColor indexed="64"/>
      </patternFill>
    </fill>
    <fill>
      <patternFill patternType="solid">
        <fgColor rgb="FF824300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8A8A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C7FF82"/>
        <bgColor indexed="64"/>
      </patternFill>
    </fill>
    <fill>
      <patternFill patternType="solid">
        <fgColor rgb="FF4A8700"/>
        <bgColor indexed="64"/>
      </patternFill>
    </fill>
    <fill>
      <patternFill patternType="solid">
        <fgColor rgb="FF82FFBA"/>
        <bgColor indexed="64"/>
      </patternFill>
    </fill>
    <fill>
      <patternFill patternType="solid">
        <fgColor rgb="FF00823B"/>
        <bgColor indexed="64"/>
      </patternFill>
    </fill>
    <fill>
      <patternFill patternType="solid">
        <fgColor rgb="FF82DEFF"/>
        <bgColor indexed="64"/>
      </patternFill>
    </fill>
    <fill>
      <patternFill patternType="solid">
        <fgColor rgb="FF005F82"/>
        <bgColor indexed="64"/>
      </patternFill>
    </fill>
    <fill>
      <patternFill patternType="solid">
        <fgColor rgb="FF80B3FF"/>
        <bgColor indexed="64"/>
      </patternFill>
    </fill>
    <fill>
      <patternFill patternType="solid">
        <fgColor rgb="FF003482"/>
        <bgColor indexed="64"/>
      </patternFill>
    </fill>
    <fill>
      <patternFill patternType="solid">
        <fgColor rgb="FFC485FF"/>
        <bgColor indexed="64"/>
      </patternFill>
    </fill>
    <fill>
      <patternFill patternType="solid">
        <fgColor rgb="FF46008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5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FC9"/>
        <bgColor indexed="64"/>
      </patternFill>
    </fill>
    <fill>
      <patternFill patternType="solid">
        <fgColor rgb="FFFF8400"/>
        <bgColor indexed="64"/>
      </patternFill>
    </fill>
    <fill>
      <patternFill patternType="solid">
        <fgColor rgb="FF8C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8400FF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BA9B9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10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rgb="FF000000"/>
      </right>
      <top style="dotted">
        <color indexed="64"/>
      </top>
      <bottom style="dotted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dotted">
        <color indexed="64"/>
      </top>
      <bottom style="dotted">
        <color indexed="64"/>
      </bottom>
      <diagonal/>
    </border>
    <border>
      <left style="medium">
        <color rgb="FF000000"/>
      </left>
      <right/>
      <top/>
      <bottom style="dotted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dotted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dotted">
        <color indexed="64"/>
      </top>
      <bottom style="medium">
        <color rgb="FF000000"/>
      </bottom>
      <diagonal/>
    </border>
    <border>
      <left/>
      <right style="medium">
        <color indexed="64"/>
      </right>
      <top style="dotted">
        <color indexed="64"/>
      </top>
      <bottom style="medium">
        <color rgb="FF000000"/>
      </bottom>
      <diagonal/>
    </border>
    <border>
      <left/>
      <right style="medium">
        <color rgb="FF000000"/>
      </right>
      <top style="dotted">
        <color indexed="64"/>
      </top>
      <bottom style="medium">
        <color rgb="FF000000"/>
      </bottom>
      <diagonal/>
    </border>
    <border>
      <left style="medium">
        <color rgb="FF000000"/>
      </left>
      <right/>
      <top style="dotted">
        <color indexed="64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01">
    <xf numFmtId="0" fontId="0" fillId="0" borderId="0" xfId="0"/>
    <xf numFmtId="0" fontId="1" fillId="0" borderId="0" xfId="0" applyFont="1" applyAlignment="1">
      <alignment readingOrder="1"/>
    </xf>
    <xf numFmtId="0" fontId="2" fillId="10" borderId="11" xfId="0" applyFont="1" applyFill="1" applyBorder="1" applyAlignment="1">
      <alignment readingOrder="1"/>
    </xf>
    <xf numFmtId="0" fontId="3" fillId="11" borderId="9" xfId="0" applyFont="1" applyFill="1" applyBorder="1" applyAlignment="1">
      <alignment readingOrder="1"/>
    </xf>
    <xf numFmtId="0" fontId="4" fillId="12" borderId="13" xfId="0" applyFont="1" applyFill="1" applyBorder="1" applyAlignment="1">
      <alignment readingOrder="1"/>
    </xf>
    <xf numFmtId="0" fontId="3" fillId="11" borderId="11" xfId="0" applyFont="1" applyFill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0" fontId="1" fillId="0" borderId="17" xfId="0" applyFont="1" applyBorder="1" applyAlignment="1">
      <alignment readingOrder="1"/>
    </xf>
    <xf numFmtId="0" fontId="1" fillId="0" borderId="25" xfId="0" applyFont="1" applyBorder="1" applyAlignment="1">
      <alignment readingOrder="1"/>
    </xf>
    <xf numFmtId="0" fontId="3" fillId="11" borderId="12" xfId="0" applyFont="1" applyFill="1" applyBorder="1" applyAlignment="1">
      <alignment readingOrder="1"/>
    </xf>
    <xf numFmtId="0" fontId="4" fillId="12" borderId="0" xfId="0" applyFont="1" applyFill="1" applyAlignment="1">
      <alignment readingOrder="1"/>
    </xf>
    <xf numFmtId="0" fontId="3" fillId="13" borderId="1" xfId="0" applyFont="1" applyFill="1" applyBorder="1" applyAlignment="1">
      <alignment readingOrder="1"/>
    </xf>
    <xf numFmtId="0" fontId="1" fillId="0" borderId="2" xfId="0" applyFont="1" applyBorder="1" applyAlignment="1">
      <alignment readingOrder="1"/>
    </xf>
    <xf numFmtId="0" fontId="3" fillId="13" borderId="31" xfId="0" applyFont="1" applyFill="1" applyBorder="1" applyAlignment="1">
      <alignment readingOrder="1"/>
    </xf>
    <xf numFmtId="0" fontId="3" fillId="13" borderId="32" xfId="0" applyFont="1" applyFill="1" applyBorder="1" applyAlignment="1">
      <alignment readingOrder="1"/>
    </xf>
    <xf numFmtId="0" fontId="3" fillId="13" borderId="33" xfId="0" applyFont="1" applyFill="1" applyBorder="1" applyAlignment="1">
      <alignment readingOrder="1"/>
    </xf>
    <xf numFmtId="0" fontId="3" fillId="14" borderId="8" xfId="0" applyFont="1" applyFill="1" applyBorder="1" applyAlignment="1">
      <alignment readingOrder="1"/>
    </xf>
    <xf numFmtId="0" fontId="3" fillId="14" borderId="31" xfId="0" applyFont="1" applyFill="1" applyBorder="1" applyAlignment="1">
      <alignment readingOrder="1"/>
    </xf>
    <xf numFmtId="0" fontId="3" fillId="14" borderId="32" xfId="0" applyFont="1" applyFill="1" applyBorder="1" applyAlignment="1">
      <alignment readingOrder="1"/>
    </xf>
    <xf numFmtId="0" fontId="3" fillId="15" borderId="34" xfId="0" applyFont="1" applyFill="1" applyBorder="1" applyAlignment="1">
      <alignment readingOrder="1"/>
    </xf>
    <xf numFmtId="0" fontId="4" fillId="16" borderId="35" xfId="0" applyFont="1" applyFill="1" applyBorder="1" applyAlignment="1">
      <alignment readingOrder="1"/>
    </xf>
    <xf numFmtId="0" fontId="4" fillId="17" borderId="8" xfId="0" applyFont="1" applyFill="1" applyBorder="1" applyAlignment="1">
      <alignment readingOrder="1"/>
    </xf>
    <xf numFmtId="0" fontId="4" fillId="17" borderId="4" xfId="0" applyFont="1" applyFill="1" applyBorder="1" applyAlignment="1">
      <alignment readingOrder="1"/>
    </xf>
    <xf numFmtId="0" fontId="1" fillId="0" borderId="5" xfId="0" applyFont="1" applyBorder="1" applyAlignment="1">
      <alignment readingOrder="1"/>
    </xf>
    <xf numFmtId="10" fontId="0" fillId="0" borderId="0" xfId="0" applyNumberFormat="1"/>
    <xf numFmtId="0" fontId="13" fillId="28" borderId="6" xfId="0" applyFont="1" applyFill="1" applyBorder="1" applyAlignment="1">
      <alignment horizontal="center"/>
    </xf>
    <xf numFmtId="0" fontId="13" fillId="28" borderId="5" xfId="0" applyFont="1" applyFill="1" applyBorder="1" applyAlignment="1">
      <alignment horizontal="center"/>
    </xf>
    <xf numFmtId="0" fontId="3" fillId="11" borderId="0" xfId="0" applyFont="1" applyFill="1" applyAlignment="1">
      <alignment readingOrder="1"/>
    </xf>
    <xf numFmtId="0" fontId="2" fillId="10" borderId="38" xfId="0" applyFont="1" applyFill="1" applyBorder="1" applyAlignment="1">
      <alignment readingOrder="1"/>
    </xf>
    <xf numFmtId="0" fontId="4" fillId="17" borderId="39" xfId="0" applyFont="1" applyFill="1" applyBorder="1" applyAlignment="1">
      <alignment readingOrder="1"/>
    </xf>
    <xf numFmtId="0" fontId="1" fillId="0" borderId="40" xfId="0" applyFont="1" applyBorder="1" applyAlignment="1">
      <alignment readingOrder="1"/>
    </xf>
    <xf numFmtId="0" fontId="2" fillId="10" borderId="41" xfId="0" applyFont="1" applyFill="1" applyBorder="1" applyAlignment="1">
      <alignment readingOrder="1"/>
    </xf>
    <xf numFmtId="0" fontId="2" fillId="10" borderId="42" xfId="0" applyFont="1" applyFill="1" applyBorder="1" applyAlignment="1">
      <alignment readingOrder="1"/>
    </xf>
    <xf numFmtId="0" fontId="11" fillId="29" borderId="36" xfId="0" applyFont="1" applyFill="1" applyBorder="1" applyAlignment="1">
      <alignment horizontal="center"/>
    </xf>
    <xf numFmtId="0" fontId="13" fillId="28" borderId="38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 readingOrder="1"/>
    </xf>
    <xf numFmtId="0" fontId="12" fillId="27" borderId="3" xfId="0" applyFont="1" applyFill="1" applyBorder="1" applyAlignment="1">
      <alignment horizontal="center" readingOrder="1"/>
    </xf>
    <xf numFmtId="0" fontId="12" fillId="31" borderId="38" xfId="0" applyFont="1" applyFill="1" applyBorder="1" applyAlignment="1">
      <alignment horizontal="center" readingOrder="1"/>
    </xf>
    <xf numFmtId="0" fontId="16" fillId="30" borderId="36" xfId="0" applyFont="1" applyFill="1" applyBorder="1" applyAlignment="1">
      <alignment horizontal="center" readingOrder="1"/>
    </xf>
    <xf numFmtId="0" fontId="10" fillId="32" borderId="37" xfId="0" applyFont="1" applyFill="1" applyBorder="1" applyAlignment="1">
      <alignment horizontal="center" readingOrder="1"/>
    </xf>
    <xf numFmtId="0" fontId="12" fillId="33" borderId="37" xfId="0" applyFont="1" applyFill="1" applyBorder="1" applyAlignment="1">
      <alignment horizontal="center" readingOrder="1"/>
    </xf>
    <xf numFmtId="0" fontId="10" fillId="34" borderId="36" xfId="0" applyFont="1" applyFill="1" applyBorder="1" applyAlignment="1">
      <alignment horizontal="center" readingOrder="1"/>
    </xf>
    <xf numFmtId="0" fontId="12" fillId="35" borderId="38" xfId="0" applyFont="1" applyFill="1" applyBorder="1" applyAlignment="1">
      <alignment horizontal="center" readingOrder="1"/>
    </xf>
    <xf numFmtId="0" fontId="5" fillId="31" borderId="2" xfId="0" applyFont="1" applyFill="1" applyBorder="1" applyAlignment="1">
      <alignment readingOrder="1"/>
    </xf>
    <xf numFmtId="0" fontId="5" fillId="31" borderId="14" xfId="0" applyFont="1" applyFill="1" applyBorder="1" applyAlignment="1">
      <alignment readingOrder="1"/>
    </xf>
    <xf numFmtId="0" fontId="5" fillId="31" borderId="17" xfId="0" applyFont="1" applyFill="1" applyBorder="1" applyAlignment="1">
      <alignment readingOrder="1"/>
    </xf>
    <xf numFmtId="0" fontId="5" fillId="31" borderId="21" xfId="0" applyFont="1" applyFill="1" applyBorder="1" applyAlignment="1">
      <alignment readingOrder="1"/>
    </xf>
    <xf numFmtId="0" fontId="5" fillId="31" borderId="0" xfId="0" applyFont="1" applyFill="1" applyAlignment="1">
      <alignment readingOrder="1"/>
    </xf>
    <xf numFmtId="0" fontId="5" fillId="31" borderId="11" xfId="0" applyFont="1" applyFill="1" applyBorder="1" applyAlignment="1">
      <alignment readingOrder="1"/>
    </xf>
    <xf numFmtId="0" fontId="5" fillId="31" borderId="25" xfId="0" applyFont="1" applyFill="1" applyBorder="1" applyAlignment="1">
      <alignment readingOrder="1"/>
    </xf>
    <xf numFmtId="0" fontId="1" fillId="30" borderId="29" xfId="0" applyFont="1" applyFill="1" applyBorder="1" applyAlignment="1">
      <alignment readingOrder="1"/>
    </xf>
    <xf numFmtId="0" fontId="1" fillId="30" borderId="15" xfId="0" applyFont="1" applyFill="1" applyBorder="1" applyAlignment="1">
      <alignment readingOrder="1"/>
    </xf>
    <xf numFmtId="0" fontId="1" fillId="30" borderId="18" xfId="0" applyFont="1" applyFill="1" applyBorder="1" applyAlignment="1">
      <alignment readingOrder="1"/>
    </xf>
    <xf numFmtId="0" fontId="1" fillId="30" borderId="20" xfId="0" applyFont="1" applyFill="1" applyBorder="1" applyAlignment="1">
      <alignment readingOrder="1"/>
    </xf>
    <xf numFmtId="0" fontId="1" fillId="30" borderId="12" xfId="0" applyFont="1" applyFill="1" applyBorder="1" applyAlignment="1">
      <alignment readingOrder="1"/>
    </xf>
    <xf numFmtId="0" fontId="1" fillId="30" borderId="9" xfId="0" applyFont="1" applyFill="1" applyBorder="1" applyAlignment="1">
      <alignment readingOrder="1"/>
    </xf>
    <xf numFmtId="0" fontId="1" fillId="30" borderId="24" xfId="0" applyFont="1" applyFill="1" applyBorder="1" applyAlignment="1">
      <alignment readingOrder="1"/>
    </xf>
    <xf numFmtId="9" fontId="1" fillId="32" borderId="29" xfId="0" applyNumberFormat="1" applyFont="1" applyFill="1" applyBorder="1" applyAlignment="1">
      <alignment horizontal="right" readingOrder="1"/>
    </xf>
    <xf numFmtId="9" fontId="1" fillId="32" borderId="15" xfId="0" applyNumberFormat="1" applyFont="1" applyFill="1" applyBorder="1" applyAlignment="1">
      <alignment horizontal="right" readingOrder="1"/>
    </xf>
    <xf numFmtId="9" fontId="1" fillId="32" borderId="18" xfId="0" applyNumberFormat="1" applyFont="1" applyFill="1" applyBorder="1" applyAlignment="1">
      <alignment horizontal="right" readingOrder="1"/>
    </xf>
    <xf numFmtId="9" fontId="1" fillId="32" borderId="20" xfId="0" applyNumberFormat="1" applyFont="1" applyFill="1" applyBorder="1" applyAlignment="1">
      <alignment horizontal="right" readingOrder="1"/>
    </xf>
    <xf numFmtId="9" fontId="1" fillId="32" borderId="12" xfId="0" applyNumberFormat="1" applyFont="1" applyFill="1" applyBorder="1" applyAlignment="1">
      <alignment horizontal="right" readingOrder="1"/>
    </xf>
    <xf numFmtId="9" fontId="1" fillId="32" borderId="9" xfId="0" applyNumberFormat="1" applyFont="1" applyFill="1" applyBorder="1" applyAlignment="1">
      <alignment horizontal="right" readingOrder="1"/>
    </xf>
    <xf numFmtId="9" fontId="5" fillId="33" borderId="30" xfId="0" applyNumberFormat="1" applyFont="1" applyFill="1" applyBorder="1" applyAlignment="1">
      <alignment horizontal="right" readingOrder="1"/>
    </xf>
    <xf numFmtId="9" fontId="5" fillId="33" borderId="16" xfId="0" applyNumberFormat="1" applyFont="1" applyFill="1" applyBorder="1" applyAlignment="1">
      <alignment horizontal="right" readingOrder="1"/>
    </xf>
    <xf numFmtId="9" fontId="5" fillId="33" borderId="19" xfId="0" applyNumberFormat="1" applyFont="1" applyFill="1" applyBorder="1" applyAlignment="1">
      <alignment horizontal="right" readingOrder="1"/>
    </xf>
    <xf numFmtId="9" fontId="5" fillId="33" borderId="22" xfId="0" applyNumberFormat="1" applyFont="1" applyFill="1" applyBorder="1" applyAlignment="1">
      <alignment horizontal="right" readingOrder="1"/>
    </xf>
    <xf numFmtId="9" fontId="5" fillId="33" borderId="23" xfId="0" applyNumberFormat="1" applyFont="1" applyFill="1" applyBorder="1" applyAlignment="1">
      <alignment horizontal="right" readingOrder="1"/>
    </xf>
    <xf numFmtId="9" fontId="5" fillId="33" borderId="13" xfId="0" applyNumberFormat="1" applyFont="1" applyFill="1" applyBorder="1" applyAlignment="1">
      <alignment horizontal="right" readingOrder="1"/>
    </xf>
    <xf numFmtId="0" fontId="17" fillId="36" borderId="5" xfId="0" applyFont="1" applyFill="1" applyBorder="1" applyAlignment="1">
      <alignment horizontal="center"/>
    </xf>
    <xf numFmtId="0" fontId="11" fillId="36" borderId="4" xfId="0" applyFont="1" applyFill="1" applyBorder="1" applyAlignment="1">
      <alignment horizontal="center"/>
    </xf>
    <xf numFmtId="0" fontId="11" fillId="36" borderId="5" xfId="0" applyFont="1" applyFill="1" applyBorder="1" applyAlignment="1">
      <alignment horizontal="center"/>
    </xf>
    <xf numFmtId="9" fontId="1" fillId="34" borderId="2" xfId="0" applyNumberFormat="1" applyFont="1" applyFill="1" applyBorder="1" applyAlignment="1">
      <alignment horizontal="right" readingOrder="1"/>
    </xf>
    <xf numFmtId="9" fontId="1" fillId="34" borderId="14" xfId="0" applyNumberFormat="1" applyFont="1" applyFill="1" applyBorder="1" applyAlignment="1">
      <alignment horizontal="right" readingOrder="1"/>
    </xf>
    <xf numFmtId="9" fontId="1" fillId="34" borderId="17" xfId="0" applyNumberFormat="1" applyFont="1" applyFill="1" applyBorder="1" applyAlignment="1">
      <alignment horizontal="right" readingOrder="1"/>
    </xf>
    <xf numFmtId="9" fontId="1" fillId="34" borderId="21" xfId="0" applyNumberFormat="1" applyFont="1" applyFill="1" applyBorder="1" applyAlignment="1">
      <alignment horizontal="right" readingOrder="1"/>
    </xf>
    <xf numFmtId="9" fontId="1" fillId="34" borderId="0" xfId="0" applyNumberFormat="1" applyFont="1" applyFill="1" applyAlignment="1">
      <alignment horizontal="right" readingOrder="1"/>
    </xf>
    <xf numFmtId="9" fontId="1" fillId="34" borderId="11" xfId="0" applyNumberFormat="1" applyFont="1" applyFill="1" applyBorder="1" applyAlignment="1">
      <alignment horizontal="right" readingOrder="1"/>
    </xf>
    <xf numFmtId="9" fontId="5" fillId="35" borderId="30" xfId="0" applyNumberFormat="1" applyFont="1" applyFill="1" applyBorder="1" applyAlignment="1">
      <alignment horizontal="right" readingOrder="1"/>
    </xf>
    <xf numFmtId="9" fontId="5" fillId="35" borderId="16" xfId="0" applyNumberFormat="1" applyFont="1" applyFill="1" applyBorder="1" applyAlignment="1">
      <alignment horizontal="right" readingOrder="1"/>
    </xf>
    <xf numFmtId="9" fontId="5" fillId="35" borderId="19" xfId="0" applyNumberFormat="1" applyFont="1" applyFill="1" applyBorder="1" applyAlignment="1">
      <alignment horizontal="right" readingOrder="1"/>
    </xf>
    <xf numFmtId="9" fontId="5" fillId="35" borderId="22" xfId="0" applyNumberFormat="1" applyFont="1" applyFill="1" applyBorder="1" applyAlignment="1">
      <alignment horizontal="right" readingOrder="1"/>
    </xf>
    <xf numFmtId="9" fontId="5" fillId="35" borderId="23" xfId="0" applyNumberFormat="1" applyFont="1" applyFill="1" applyBorder="1" applyAlignment="1">
      <alignment horizontal="right" readingOrder="1"/>
    </xf>
    <xf numFmtId="9" fontId="5" fillId="35" borderId="13" xfId="0" applyNumberFormat="1" applyFont="1" applyFill="1" applyBorder="1" applyAlignment="1">
      <alignment horizontal="right" readingOrder="1"/>
    </xf>
    <xf numFmtId="0" fontId="10" fillId="37" borderId="37" xfId="0" applyFont="1" applyFill="1" applyBorder="1" applyAlignment="1">
      <alignment horizontal="center" readingOrder="1"/>
    </xf>
    <xf numFmtId="0" fontId="12" fillId="38" borderId="37" xfId="0" applyFont="1" applyFill="1" applyBorder="1" applyAlignment="1">
      <alignment horizontal="center" readingOrder="1"/>
    </xf>
    <xf numFmtId="0" fontId="10" fillId="39" borderId="36" xfId="0" applyFont="1" applyFill="1" applyBorder="1" applyAlignment="1">
      <alignment horizontal="center" readingOrder="1"/>
    </xf>
    <xf numFmtId="0" fontId="12" fillId="40" borderId="38" xfId="0" applyFont="1" applyFill="1" applyBorder="1" applyAlignment="1">
      <alignment horizontal="center" readingOrder="1"/>
    </xf>
    <xf numFmtId="0" fontId="10" fillId="41" borderId="37" xfId="0" applyFont="1" applyFill="1" applyBorder="1" applyAlignment="1">
      <alignment horizontal="center" readingOrder="1"/>
    </xf>
    <xf numFmtId="0" fontId="12" fillId="42" borderId="37" xfId="0" applyFont="1" applyFill="1" applyBorder="1" applyAlignment="1">
      <alignment horizontal="center" readingOrder="1"/>
    </xf>
    <xf numFmtId="0" fontId="10" fillId="43" borderId="36" xfId="0" applyFont="1" applyFill="1" applyBorder="1" applyAlignment="1">
      <alignment horizontal="center" readingOrder="1"/>
    </xf>
    <xf numFmtId="0" fontId="12" fillId="44" borderId="38" xfId="0" applyFont="1" applyFill="1" applyBorder="1" applyAlignment="1">
      <alignment horizontal="center" readingOrder="1"/>
    </xf>
    <xf numFmtId="9" fontId="1" fillId="37" borderId="2" xfId="0" applyNumberFormat="1" applyFont="1" applyFill="1" applyBorder="1" applyAlignment="1">
      <alignment horizontal="right" readingOrder="1"/>
    </xf>
    <xf numFmtId="9" fontId="1" fillId="37" borderId="14" xfId="0" applyNumberFormat="1" applyFont="1" applyFill="1" applyBorder="1" applyAlignment="1">
      <alignment horizontal="right" readingOrder="1"/>
    </xf>
    <xf numFmtId="9" fontId="1" fillId="37" borderId="17" xfId="0" applyNumberFormat="1" applyFont="1" applyFill="1" applyBorder="1" applyAlignment="1">
      <alignment horizontal="right" readingOrder="1"/>
    </xf>
    <xf numFmtId="9" fontId="1" fillId="37" borderId="21" xfId="0" applyNumberFormat="1" applyFont="1" applyFill="1" applyBorder="1" applyAlignment="1">
      <alignment horizontal="right" readingOrder="1"/>
    </xf>
    <xf numFmtId="9" fontId="1" fillId="37" borderId="0" xfId="0" applyNumberFormat="1" applyFont="1" applyFill="1" applyAlignment="1">
      <alignment horizontal="right" readingOrder="1"/>
    </xf>
    <xf numFmtId="9" fontId="1" fillId="37" borderId="11" xfId="0" applyNumberFormat="1" applyFont="1" applyFill="1" applyBorder="1" applyAlignment="1">
      <alignment horizontal="right" readingOrder="1"/>
    </xf>
    <xf numFmtId="9" fontId="5" fillId="38" borderId="30" xfId="0" applyNumberFormat="1" applyFont="1" applyFill="1" applyBorder="1" applyAlignment="1">
      <alignment horizontal="right" readingOrder="1"/>
    </xf>
    <xf numFmtId="9" fontId="5" fillId="38" borderId="16" xfId="0" applyNumberFormat="1" applyFont="1" applyFill="1" applyBorder="1" applyAlignment="1">
      <alignment horizontal="right" readingOrder="1"/>
    </xf>
    <xf numFmtId="9" fontId="5" fillId="38" borderId="19" xfId="0" applyNumberFormat="1" applyFont="1" applyFill="1" applyBorder="1" applyAlignment="1">
      <alignment horizontal="right" readingOrder="1"/>
    </xf>
    <xf numFmtId="9" fontId="5" fillId="38" borderId="22" xfId="0" applyNumberFormat="1" applyFont="1" applyFill="1" applyBorder="1" applyAlignment="1">
      <alignment horizontal="right" readingOrder="1"/>
    </xf>
    <xf numFmtId="9" fontId="5" fillId="38" borderId="23" xfId="0" applyNumberFormat="1" applyFont="1" applyFill="1" applyBorder="1" applyAlignment="1">
      <alignment horizontal="right" readingOrder="1"/>
    </xf>
    <xf numFmtId="9" fontId="5" fillId="38" borderId="13" xfId="0" applyNumberFormat="1" applyFont="1" applyFill="1" applyBorder="1" applyAlignment="1">
      <alignment horizontal="right" readingOrder="1"/>
    </xf>
    <xf numFmtId="9" fontId="1" fillId="39" borderId="2" xfId="0" applyNumberFormat="1" applyFont="1" applyFill="1" applyBorder="1" applyAlignment="1">
      <alignment horizontal="right" readingOrder="1"/>
    </xf>
    <xf numFmtId="9" fontId="1" fillId="39" borderId="14" xfId="0" applyNumberFormat="1" applyFont="1" applyFill="1" applyBorder="1" applyAlignment="1">
      <alignment horizontal="right" readingOrder="1"/>
    </xf>
    <xf numFmtId="9" fontId="1" fillId="39" borderId="17" xfId="0" applyNumberFormat="1" applyFont="1" applyFill="1" applyBorder="1" applyAlignment="1">
      <alignment horizontal="right" readingOrder="1"/>
    </xf>
    <xf numFmtId="9" fontId="1" fillId="39" borderId="21" xfId="0" applyNumberFormat="1" applyFont="1" applyFill="1" applyBorder="1" applyAlignment="1">
      <alignment horizontal="right" readingOrder="1"/>
    </xf>
    <xf numFmtId="9" fontId="1" fillId="39" borderId="0" xfId="0" applyNumberFormat="1" applyFont="1" applyFill="1" applyAlignment="1">
      <alignment horizontal="right" readingOrder="1"/>
    </xf>
    <xf numFmtId="9" fontId="1" fillId="39" borderId="11" xfId="0" applyNumberFormat="1" applyFont="1" applyFill="1" applyBorder="1" applyAlignment="1">
      <alignment horizontal="right" readingOrder="1"/>
    </xf>
    <xf numFmtId="9" fontId="5" fillId="40" borderId="30" xfId="0" applyNumberFormat="1" applyFont="1" applyFill="1" applyBorder="1" applyAlignment="1">
      <alignment horizontal="right" readingOrder="1"/>
    </xf>
    <xf numFmtId="9" fontId="5" fillId="40" borderId="16" xfId="0" applyNumberFormat="1" applyFont="1" applyFill="1" applyBorder="1" applyAlignment="1">
      <alignment horizontal="right" readingOrder="1"/>
    </xf>
    <xf numFmtId="9" fontId="5" fillId="40" borderId="19" xfId="0" applyNumberFormat="1" applyFont="1" applyFill="1" applyBorder="1" applyAlignment="1">
      <alignment horizontal="right" readingOrder="1"/>
    </xf>
    <xf numFmtId="9" fontId="5" fillId="40" borderId="22" xfId="0" applyNumberFormat="1" applyFont="1" applyFill="1" applyBorder="1" applyAlignment="1">
      <alignment horizontal="right" readingOrder="1"/>
    </xf>
    <xf numFmtId="9" fontId="5" fillId="40" borderId="23" xfId="0" applyNumberFormat="1" applyFont="1" applyFill="1" applyBorder="1" applyAlignment="1">
      <alignment horizontal="right" readingOrder="1"/>
    </xf>
    <xf numFmtId="9" fontId="5" fillId="40" borderId="13" xfId="0" applyNumberFormat="1" applyFont="1" applyFill="1" applyBorder="1" applyAlignment="1">
      <alignment horizontal="right" readingOrder="1"/>
    </xf>
    <xf numFmtId="9" fontId="1" fillId="41" borderId="2" xfId="0" applyNumberFormat="1" applyFont="1" applyFill="1" applyBorder="1" applyAlignment="1">
      <alignment horizontal="right" readingOrder="1"/>
    </xf>
    <xf numFmtId="9" fontId="1" fillId="41" borderId="14" xfId="0" applyNumberFormat="1" applyFont="1" applyFill="1" applyBorder="1" applyAlignment="1">
      <alignment horizontal="right" readingOrder="1"/>
    </xf>
    <xf numFmtId="9" fontId="1" fillId="41" borderId="17" xfId="0" applyNumberFormat="1" applyFont="1" applyFill="1" applyBorder="1" applyAlignment="1">
      <alignment horizontal="right" readingOrder="1"/>
    </xf>
    <xf numFmtId="9" fontId="1" fillId="41" borderId="21" xfId="0" applyNumberFormat="1" applyFont="1" applyFill="1" applyBorder="1" applyAlignment="1">
      <alignment horizontal="right" readingOrder="1"/>
    </xf>
    <xf numFmtId="9" fontId="1" fillId="41" borderId="0" xfId="0" applyNumberFormat="1" applyFont="1" applyFill="1" applyAlignment="1">
      <alignment horizontal="right" readingOrder="1"/>
    </xf>
    <xf numFmtId="9" fontId="1" fillId="41" borderId="11" xfId="0" applyNumberFormat="1" applyFont="1" applyFill="1" applyBorder="1" applyAlignment="1">
      <alignment horizontal="right" readingOrder="1"/>
    </xf>
    <xf numFmtId="9" fontId="5" fillId="42" borderId="30" xfId="0" applyNumberFormat="1" applyFont="1" applyFill="1" applyBorder="1" applyAlignment="1">
      <alignment horizontal="right" readingOrder="1"/>
    </xf>
    <xf numFmtId="9" fontId="5" fillId="42" borderId="16" xfId="0" applyNumberFormat="1" applyFont="1" applyFill="1" applyBorder="1" applyAlignment="1">
      <alignment horizontal="right" readingOrder="1"/>
    </xf>
    <xf numFmtId="9" fontId="5" fillId="42" borderId="19" xfId="0" applyNumberFormat="1" applyFont="1" applyFill="1" applyBorder="1" applyAlignment="1">
      <alignment horizontal="right" readingOrder="1"/>
    </xf>
    <xf numFmtId="9" fontId="5" fillId="42" borderId="22" xfId="0" applyNumberFormat="1" applyFont="1" applyFill="1" applyBorder="1" applyAlignment="1">
      <alignment horizontal="right" readingOrder="1"/>
    </xf>
    <xf numFmtId="9" fontId="5" fillId="42" borderId="23" xfId="0" applyNumberFormat="1" applyFont="1" applyFill="1" applyBorder="1" applyAlignment="1">
      <alignment horizontal="right" readingOrder="1"/>
    </xf>
    <xf numFmtId="9" fontId="5" fillId="42" borderId="13" xfId="0" applyNumberFormat="1" applyFont="1" applyFill="1" applyBorder="1" applyAlignment="1">
      <alignment horizontal="right" readingOrder="1"/>
    </xf>
    <xf numFmtId="9" fontId="1" fillId="43" borderId="2" xfId="0" applyNumberFormat="1" applyFont="1" applyFill="1" applyBorder="1" applyAlignment="1">
      <alignment horizontal="right" readingOrder="1"/>
    </xf>
    <xf numFmtId="9" fontId="1" fillId="43" borderId="14" xfId="0" applyNumberFormat="1" applyFont="1" applyFill="1" applyBorder="1" applyAlignment="1">
      <alignment horizontal="right" readingOrder="1"/>
    </xf>
    <xf numFmtId="9" fontId="1" fillId="43" borderId="17" xfId="0" applyNumberFormat="1" applyFont="1" applyFill="1" applyBorder="1" applyAlignment="1">
      <alignment horizontal="right" readingOrder="1"/>
    </xf>
    <xf numFmtId="9" fontId="1" fillId="43" borderId="21" xfId="0" applyNumberFormat="1" applyFont="1" applyFill="1" applyBorder="1" applyAlignment="1">
      <alignment horizontal="right" readingOrder="1"/>
    </xf>
    <xf numFmtId="9" fontId="1" fillId="43" borderId="0" xfId="0" applyNumberFormat="1" applyFont="1" applyFill="1" applyAlignment="1">
      <alignment horizontal="right" readingOrder="1"/>
    </xf>
    <xf numFmtId="9" fontId="1" fillId="43" borderId="11" xfId="0" applyNumberFormat="1" applyFont="1" applyFill="1" applyBorder="1" applyAlignment="1">
      <alignment horizontal="right" readingOrder="1"/>
    </xf>
    <xf numFmtId="9" fontId="5" fillId="44" borderId="30" xfId="0" applyNumberFormat="1" applyFont="1" applyFill="1" applyBorder="1" applyAlignment="1">
      <alignment horizontal="right" readingOrder="1"/>
    </xf>
    <xf numFmtId="9" fontId="5" fillId="44" borderId="16" xfId="0" applyNumberFormat="1" applyFont="1" applyFill="1" applyBorder="1" applyAlignment="1">
      <alignment horizontal="right" readingOrder="1"/>
    </xf>
    <xf numFmtId="9" fontId="5" fillId="44" borderId="19" xfId="0" applyNumberFormat="1" applyFont="1" applyFill="1" applyBorder="1" applyAlignment="1">
      <alignment horizontal="right" readingOrder="1"/>
    </xf>
    <xf numFmtId="9" fontId="5" fillId="44" borderId="22" xfId="0" applyNumberFormat="1" applyFont="1" applyFill="1" applyBorder="1" applyAlignment="1">
      <alignment horizontal="right" readingOrder="1"/>
    </xf>
    <xf numFmtId="9" fontId="5" fillId="44" borderId="23" xfId="0" applyNumberFormat="1" applyFont="1" applyFill="1" applyBorder="1" applyAlignment="1">
      <alignment horizontal="right" readingOrder="1"/>
    </xf>
    <xf numFmtId="9" fontId="5" fillId="44" borderId="13" xfId="0" applyNumberFormat="1" applyFont="1" applyFill="1" applyBorder="1" applyAlignment="1">
      <alignment horizontal="right" readingOrder="1"/>
    </xf>
    <xf numFmtId="9" fontId="1" fillId="45" borderId="2" xfId="0" applyNumberFormat="1" applyFont="1" applyFill="1" applyBorder="1" applyAlignment="1">
      <alignment horizontal="right" readingOrder="1"/>
    </xf>
    <xf numFmtId="9" fontId="1" fillId="45" borderId="14" xfId="0" applyNumberFormat="1" applyFont="1" applyFill="1" applyBorder="1" applyAlignment="1">
      <alignment horizontal="right" readingOrder="1"/>
    </xf>
    <xf numFmtId="9" fontId="1" fillId="45" borderId="17" xfId="0" applyNumberFormat="1" applyFont="1" applyFill="1" applyBorder="1" applyAlignment="1">
      <alignment horizontal="right" readingOrder="1"/>
    </xf>
    <xf numFmtId="9" fontId="1" fillId="45" borderId="21" xfId="0" applyNumberFormat="1" applyFont="1" applyFill="1" applyBorder="1" applyAlignment="1">
      <alignment horizontal="right" readingOrder="1"/>
    </xf>
    <xf numFmtId="9" fontId="1" fillId="45" borderId="0" xfId="0" applyNumberFormat="1" applyFont="1" applyFill="1" applyAlignment="1">
      <alignment horizontal="right" readingOrder="1"/>
    </xf>
    <xf numFmtId="9" fontId="1" fillId="45" borderId="11" xfId="0" applyNumberFormat="1" applyFont="1" applyFill="1" applyBorder="1" applyAlignment="1">
      <alignment horizontal="right" readingOrder="1"/>
    </xf>
    <xf numFmtId="9" fontId="5" fillId="46" borderId="2" xfId="0" applyNumberFormat="1" applyFont="1" applyFill="1" applyBorder="1" applyAlignment="1">
      <alignment horizontal="right" readingOrder="1"/>
    </xf>
    <xf numFmtId="9" fontId="5" fillId="46" borderId="14" xfId="0" applyNumberFormat="1" applyFont="1" applyFill="1" applyBorder="1" applyAlignment="1">
      <alignment horizontal="right" readingOrder="1"/>
    </xf>
    <xf numFmtId="9" fontId="5" fillId="46" borderId="17" xfId="0" applyNumberFormat="1" applyFont="1" applyFill="1" applyBorder="1" applyAlignment="1">
      <alignment horizontal="right" readingOrder="1"/>
    </xf>
    <xf numFmtId="9" fontId="5" fillId="46" borderId="21" xfId="0" applyNumberFormat="1" applyFont="1" applyFill="1" applyBorder="1" applyAlignment="1">
      <alignment horizontal="right" readingOrder="1"/>
    </xf>
    <xf numFmtId="9" fontId="5" fillId="46" borderId="0" xfId="0" applyNumberFormat="1" applyFont="1" applyFill="1" applyAlignment="1">
      <alignment horizontal="right" readingOrder="1"/>
    </xf>
    <xf numFmtId="9" fontId="5" fillId="46" borderId="11" xfId="0" applyNumberFormat="1" applyFont="1" applyFill="1" applyBorder="1" applyAlignment="1">
      <alignment horizontal="right" readingOrder="1"/>
    </xf>
    <xf numFmtId="0" fontId="14" fillId="0" borderId="0" xfId="0" applyFont="1" applyAlignment="1">
      <alignment vertical="center" wrapText="1" indent="1"/>
    </xf>
    <xf numFmtId="0" fontId="11" fillId="0" borderId="0" xfId="0" applyFont="1" applyAlignment="1">
      <alignment vertical="center" wrapText="1" indent="1"/>
    </xf>
    <xf numFmtId="0" fontId="17" fillId="36" borderId="36" xfId="0" applyFont="1" applyFill="1" applyBorder="1" applyAlignment="1">
      <alignment horizontal="center"/>
    </xf>
    <xf numFmtId="0" fontId="11" fillId="29" borderId="37" xfId="0" applyFont="1" applyFill="1" applyBorder="1" applyAlignment="1">
      <alignment horizontal="center"/>
    </xf>
    <xf numFmtId="0" fontId="16" fillId="45" borderId="2" xfId="0" applyFont="1" applyFill="1" applyBorder="1" applyAlignment="1">
      <alignment horizontal="center" readingOrder="1"/>
    </xf>
    <xf numFmtId="0" fontId="12" fillId="46" borderId="2" xfId="0" applyFont="1" applyFill="1" applyBorder="1" applyAlignment="1">
      <alignment horizontal="center" readingOrder="1"/>
    </xf>
    <xf numFmtId="9" fontId="0" fillId="0" borderId="0" xfId="0" applyNumberFormat="1"/>
    <xf numFmtId="0" fontId="0" fillId="28" borderId="0" xfId="0" applyFill="1"/>
    <xf numFmtId="0" fontId="1" fillId="0" borderId="21" xfId="0" applyFont="1" applyBorder="1" applyAlignment="1">
      <alignment vertical="center" readingOrder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3" fillId="0" borderId="0" xfId="0" applyFont="1"/>
    <xf numFmtId="0" fontId="24" fillId="49" borderId="0" xfId="0" applyFont="1" applyFill="1" applyAlignment="1">
      <alignment vertical="center"/>
    </xf>
    <xf numFmtId="0" fontId="0" fillId="50" borderId="0" xfId="0" applyFill="1" applyAlignment="1">
      <alignment vertical="center"/>
    </xf>
    <xf numFmtId="0" fontId="0" fillId="51" borderId="0" xfId="0" applyFill="1" applyAlignment="1">
      <alignment vertical="center"/>
    </xf>
    <xf numFmtId="0" fontId="0" fillId="52" borderId="0" xfId="0" applyFill="1" applyAlignment="1">
      <alignment vertical="center"/>
    </xf>
    <xf numFmtId="0" fontId="0" fillId="26" borderId="0" xfId="0" applyFill="1"/>
    <xf numFmtId="0" fontId="24" fillId="55" borderId="0" xfId="0" applyFont="1" applyFill="1"/>
    <xf numFmtId="0" fontId="24" fillId="27" borderId="0" xfId="0" applyFont="1" applyFill="1"/>
    <xf numFmtId="0" fontId="24" fillId="48" borderId="0" xfId="0" applyFont="1" applyFill="1"/>
    <xf numFmtId="0" fontId="25" fillId="54" borderId="0" xfId="0" applyFont="1" applyFill="1"/>
    <xf numFmtId="0" fontId="21" fillId="0" borderId="37" xfId="0" applyFont="1" applyBorder="1" applyAlignment="1">
      <alignment horizontal="center" vertical="center"/>
    </xf>
    <xf numFmtId="0" fontId="21" fillId="0" borderId="54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52" borderId="52" xfId="0" applyFill="1" applyBorder="1" applyAlignment="1">
      <alignment horizontal="center"/>
    </xf>
    <xf numFmtId="0" fontId="0" fillId="53" borderId="52" xfId="0" applyFill="1" applyBorder="1" applyAlignment="1">
      <alignment horizontal="center"/>
    </xf>
    <xf numFmtId="0" fontId="0" fillId="0" borderId="56" xfId="0" applyBorder="1" applyAlignment="1">
      <alignment horizontal="left" vertical="center"/>
    </xf>
    <xf numFmtId="0" fontId="0" fillId="52" borderId="56" xfId="0" applyFill="1" applyBorder="1" applyAlignment="1">
      <alignment horizontal="center"/>
    </xf>
    <xf numFmtId="0" fontId="0" fillId="0" borderId="47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7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60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 vertical="center"/>
    </xf>
    <xf numFmtId="0" fontId="0" fillId="57" borderId="68" xfId="0" applyFill="1" applyBorder="1"/>
    <xf numFmtId="0" fontId="1" fillId="34" borderId="25" xfId="0" applyFont="1" applyFill="1" applyBorder="1" applyAlignment="1">
      <alignment horizontal="right" readingOrder="1"/>
    </xf>
    <xf numFmtId="0" fontId="5" fillId="35" borderId="26" xfId="0" applyFont="1" applyFill="1" applyBorder="1" applyAlignment="1">
      <alignment horizontal="right" readingOrder="1"/>
    </xf>
    <xf numFmtId="0" fontId="1" fillId="37" borderId="25" xfId="0" applyFont="1" applyFill="1" applyBorder="1" applyAlignment="1">
      <alignment horizontal="right" readingOrder="1"/>
    </xf>
    <xf numFmtId="0" fontId="5" fillId="38" borderId="26" xfId="0" applyFont="1" applyFill="1" applyBorder="1" applyAlignment="1">
      <alignment horizontal="right" readingOrder="1"/>
    </xf>
    <xf numFmtId="0" fontId="1" fillId="39" borderId="25" xfId="0" applyFont="1" applyFill="1" applyBorder="1" applyAlignment="1">
      <alignment horizontal="right" readingOrder="1"/>
    </xf>
    <xf numFmtId="0" fontId="5" fillId="40" borderId="26" xfId="0" applyFont="1" applyFill="1" applyBorder="1" applyAlignment="1">
      <alignment horizontal="right" readingOrder="1"/>
    </xf>
    <xf numFmtId="0" fontId="1" fillId="41" borderId="25" xfId="0" applyFont="1" applyFill="1" applyBorder="1" applyAlignment="1">
      <alignment horizontal="right" readingOrder="1"/>
    </xf>
    <xf numFmtId="0" fontId="5" fillId="42" borderId="26" xfId="0" applyFont="1" applyFill="1" applyBorder="1" applyAlignment="1">
      <alignment horizontal="right" readingOrder="1"/>
    </xf>
    <xf numFmtId="0" fontId="1" fillId="43" borderId="25" xfId="0" applyFont="1" applyFill="1" applyBorder="1" applyAlignment="1">
      <alignment horizontal="right" readingOrder="1"/>
    </xf>
    <xf numFmtId="0" fontId="5" fillId="44" borderId="26" xfId="0" applyFont="1" applyFill="1" applyBorder="1" applyAlignment="1">
      <alignment horizontal="right" readingOrder="1"/>
    </xf>
    <xf numFmtId="0" fontId="1" fillId="45" borderId="25" xfId="0" applyFont="1" applyFill="1" applyBorder="1" applyAlignment="1">
      <alignment horizontal="right" readingOrder="1"/>
    </xf>
    <xf numFmtId="0" fontId="5" fillId="46" borderId="25" xfId="0" applyFont="1" applyFill="1" applyBorder="1" applyAlignment="1">
      <alignment horizontal="right" readingOrder="1"/>
    </xf>
    <xf numFmtId="0" fontId="4" fillId="17" borderId="70" xfId="0" applyFont="1" applyFill="1" applyBorder="1" applyAlignment="1">
      <alignment readingOrder="1"/>
    </xf>
    <xf numFmtId="0" fontId="1" fillId="0" borderId="71" xfId="0" applyFont="1" applyBorder="1" applyAlignment="1">
      <alignment readingOrder="1"/>
    </xf>
    <xf numFmtId="0" fontId="1" fillId="32" borderId="24" xfId="0" applyFont="1" applyFill="1" applyBorder="1" applyAlignment="1">
      <alignment horizontal="right" readingOrder="1"/>
    </xf>
    <xf numFmtId="0" fontId="5" fillId="33" borderId="26" xfId="0" applyFont="1" applyFill="1" applyBorder="1" applyAlignment="1">
      <alignment horizontal="right" readingOrder="1"/>
    </xf>
    <xf numFmtId="164" fontId="0" fillId="0" borderId="0" xfId="0" applyNumberFormat="1"/>
    <xf numFmtId="9" fontId="18" fillId="0" borderId="0" xfId="0" applyNumberFormat="1" applyFont="1" applyAlignment="1">
      <alignment vertical="center"/>
    </xf>
    <xf numFmtId="0" fontId="0" fillId="0" borderId="72" xfId="0" applyBorder="1"/>
    <xf numFmtId="0" fontId="0" fillId="0" borderId="72" xfId="0" applyBorder="1" applyAlignment="1">
      <alignment horizontal="right"/>
    </xf>
    <xf numFmtId="9" fontId="0" fillId="0" borderId="72" xfId="0" applyNumberFormat="1" applyBorder="1" applyAlignment="1">
      <alignment horizontal="right"/>
    </xf>
    <xf numFmtId="1" fontId="0" fillId="0" borderId="72" xfId="0" applyNumberFormat="1" applyBorder="1" applyAlignment="1">
      <alignment horizontal="right"/>
    </xf>
    <xf numFmtId="0" fontId="0" fillId="0" borderId="73" xfId="0" applyBorder="1"/>
    <xf numFmtId="9" fontId="0" fillId="0" borderId="74" xfId="0" applyNumberFormat="1" applyBorder="1" applyAlignment="1">
      <alignment horizontal="right"/>
    </xf>
    <xf numFmtId="0" fontId="0" fillId="0" borderId="74" xfId="0" applyBorder="1" applyAlignment="1">
      <alignment horizontal="right"/>
    </xf>
    <xf numFmtId="0" fontId="0" fillId="0" borderId="74" xfId="0" applyBorder="1"/>
    <xf numFmtId="1" fontId="0" fillId="0" borderId="74" xfId="0" applyNumberFormat="1" applyBorder="1" applyAlignment="1">
      <alignment horizontal="right"/>
    </xf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 applyAlignment="1">
      <alignment horizontal="right"/>
    </xf>
    <xf numFmtId="0" fontId="0" fillId="0" borderId="78" xfId="0" applyBorder="1"/>
    <xf numFmtId="0" fontId="0" fillId="0" borderId="80" xfId="0" applyBorder="1" applyAlignment="1">
      <alignment horizontal="right"/>
    </xf>
    <xf numFmtId="0" fontId="0" fillId="0" borderId="7" xfId="0" applyBorder="1"/>
    <xf numFmtId="0" fontId="0" fillId="0" borderId="84" xfId="0" applyBorder="1"/>
    <xf numFmtId="1" fontId="27" fillId="0" borderId="72" xfId="0" applyNumberFormat="1" applyFont="1" applyBorder="1" applyAlignment="1">
      <alignment horizontal="right"/>
    </xf>
    <xf numFmtId="1" fontId="27" fillId="0" borderId="74" xfId="0" applyNumberFormat="1" applyFont="1" applyBorder="1" applyAlignment="1">
      <alignment horizontal="right"/>
    </xf>
    <xf numFmtId="0" fontId="27" fillId="0" borderId="0" xfId="0" applyFont="1"/>
    <xf numFmtId="0" fontId="0" fillId="0" borderId="85" xfId="0" applyBorder="1" applyAlignment="1">
      <alignment horizontal="left"/>
    </xf>
    <xf numFmtId="0" fontId="21" fillId="0" borderId="36" xfId="0" applyFont="1" applyBorder="1" applyAlignment="1">
      <alignment horizontal="center"/>
    </xf>
    <xf numFmtId="0" fontId="0" fillId="0" borderId="38" xfId="0" applyBorder="1"/>
    <xf numFmtId="0" fontId="0" fillId="26" borderId="79" xfId="0" applyFill="1" applyBorder="1" applyAlignment="1">
      <alignment horizontal="left"/>
    </xf>
    <xf numFmtId="0" fontId="0" fillId="26" borderId="50" xfId="0" applyFill="1" applyBorder="1" applyAlignment="1">
      <alignment horizontal="left"/>
    </xf>
    <xf numFmtId="0" fontId="0" fillId="0" borderId="86" xfId="0" applyBorder="1"/>
    <xf numFmtId="0" fontId="0" fillId="26" borderId="87" xfId="0" applyFill="1" applyBorder="1" applyAlignment="1">
      <alignment horizontal="left"/>
    </xf>
    <xf numFmtId="0" fontId="0" fillId="57" borderId="82" xfId="0" applyFill="1" applyBorder="1"/>
    <xf numFmtId="0" fontId="0" fillId="54" borderId="50" xfId="0" applyFill="1" applyBorder="1" applyAlignment="1">
      <alignment horizontal="left"/>
    </xf>
    <xf numFmtId="0" fontId="24" fillId="48" borderId="50" xfId="0" applyFont="1" applyFill="1" applyBorder="1" applyAlignment="1">
      <alignment horizontal="left"/>
    </xf>
    <xf numFmtId="0" fontId="24" fillId="27" borderId="50" xfId="0" applyFont="1" applyFill="1" applyBorder="1" applyAlignment="1">
      <alignment horizontal="left"/>
    </xf>
    <xf numFmtId="0" fontId="24" fillId="55" borderId="50" xfId="0" applyFont="1" applyFill="1" applyBorder="1" applyAlignment="1">
      <alignment horizontal="left"/>
    </xf>
    <xf numFmtId="0" fontId="24" fillId="55" borderId="51" xfId="0" applyFont="1" applyFill="1" applyBorder="1" applyAlignment="1">
      <alignment horizontal="left"/>
    </xf>
    <xf numFmtId="0" fontId="0" fillId="0" borderId="88" xfId="0" applyBorder="1"/>
    <xf numFmtId="0" fontId="21" fillId="61" borderId="1" xfId="0" applyFont="1" applyFill="1" applyBorder="1" applyAlignment="1">
      <alignment horizontal="center" vertical="center"/>
    </xf>
    <xf numFmtId="0" fontId="21" fillId="59" borderId="2" xfId="0" applyFont="1" applyFill="1" applyBorder="1" applyAlignment="1">
      <alignment horizontal="center" vertical="center"/>
    </xf>
    <xf numFmtId="0" fontId="29" fillId="49" borderId="55" xfId="0" applyFont="1" applyFill="1" applyBorder="1" applyAlignment="1">
      <alignment horizontal="center" vertical="center"/>
    </xf>
    <xf numFmtId="0" fontId="0" fillId="47" borderId="89" xfId="0" applyFill="1" applyBorder="1" applyAlignment="1">
      <alignment horizontal="center" vertical="center"/>
    </xf>
    <xf numFmtId="0" fontId="0" fillId="47" borderId="79" xfId="0" applyFill="1" applyBorder="1" applyAlignment="1">
      <alignment horizontal="center" vertical="center"/>
    </xf>
    <xf numFmtId="0" fontId="0" fillId="47" borderId="56" xfId="0" applyFill="1" applyBorder="1" applyAlignment="1">
      <alignment horizontal="center" vertical="center"/>
    </xf>
    <xf numFmtId="0" fontId="0" fillId="47" borderId="47" xfId="0" applyFill="1" applyBorder="1" applyAlignment="1">
      <alignment horizontal="center" vertical="center"/>
    </xf>
    <xf numFmtId="0" fontId="0" fillId="47" borderId="93" xfId="0" applyFill="1" applyBorder="1" applyAlignment="1">
      <alignment horizontal="center" vertical="center"/>
    </xf>
    <xf numFmtId="0" fontId="0" fillId="47" borderId="94" xfId="0" applyFill="1" applyBorder="1" applyAlignment="1">
      <alignment horizontal="center" vertical="center"/>
    </xf>
    <xf numFmtId="0" fontId="0" fillId="47" borderId="52" xfId="0" applyFill="1" applyBorder="1"/>
    <xf numFmtId="0" fontId="0" fillId="29" borderId="52" xfId="0" applyFill="1" applyBorder="1"/>
    <xf numFmtId="0" fontId="0" fillId="26" borderId="68" xfId="0" applyFill="1" applyBorder="1" applyAlignment="1">
      <alignment horizontal="center" vertical="center"/>
    </xf>
    <xf numFmtId="0" fontId="0" fillId="26" borderId="50" xfId="0" applyFill="1" applyBorder="1" applyAlignment="1">
      <alignment horizontal="center" vertical="center"/>
    </xf>
    <xf numFmtId="0" fontId="0" fillId="26" borderId="52" xfId="0" applyFill="1" applyBorder="1" applyAlignment="1">
      <alignment horizontal="center" vertical="center"/>
    </xf>
    <xf numFmtId="0" fontId="0" fillId="26" borderId="57" xfId="0" applyFill="1" applyBorder="1" applyAlignment="1">
      <alignment horizontal="center" vertical="center"/>
    </xf>
    <xf numFmtId="0" fontId="0" fillId="26" borderId="91" xfId="0" applyFill="1" applyBorder="1" applyAlignment="1">
      <alignment horizontal="center" vertical="center"/>
    </xf>
    <xf numFmtId="0" fontId="0" fillId="26" borderId="90" xfId="0" applyFill="1" applyBorder="1" applyAlignment="1">
      <alignment horizontal="center" vertical="center"/>
    </xf>
    <xf numFmtId="0" fontId="0" fillId="26" borderId="52" xfId="0" applyFill="1" applyBorder="1"/>
    <xf numFmtId="0" fontId="24" fillId="48" borderId="52" xfId="0" applyFont="1" applyFill="1" applyBorder="1"/>
    <xf numFmtId="0" fontId="24" fillId="27" borderId="52" xfId="0" applyFont="1" applyFill="1" applyBorder="1"/>
    <xf numFmtId="0" fontId="24" fillId="55" borderId="52" xfId="0" applyFont="1" applyFill="1" applyBorder="1"/>
    <xf numFmtId="0" fontId="0" fillId="65" borderId="95" xfId="0" applyFill="1" applyBorder="1" applyAlignment="1">
      <alignment horizontal="center" vertical="center"/>
    </xf>
    <xf numFmtId="0" fontId="0" fillId="66" borderId="82" xfId="0" applyFill="1" applyBorder="1" applyAlignment="1">
      <alignment horizontal="center" vertical="center"/>
    </xf>
    <xf numFmtId="0" fontId="0" fillId="26" borderId="56" xfId="0" applyFill="1" applyBorder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03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81" xfId="0" applyBorder="1" applyAlignment="1">
      <alignment horizontal="left" vertical="center"/>
    </xf>
    <xf numFmtId="0" fontId="0" fillId="0" borderId="87" xfId="0" applyBorder="1" applyAlignment="1">
      <alignment vertical="center"/>
    </xf>
    <xf numFmtId="0" fontId="0" fillId="0" borderId="91" xfId="0" applyBorder="1" applyAlignment="1">
      <alignment horizontal="left" vertical="center"/>
    </xf>
    <xf numFmtId="0" fontId="0" fillId="0" borderId="93" xfId="0" applyBorder="1" applyAlignment="1">
      <alignment horizontal="left" vertical="center"/>
    </xf>
    <xf numFmtId="0" fontId="0" fillId="0" borderId="79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67" borderId="68" xfId="0" applyFill="1" applyBorder="1" applyAlignment="1">
      <alignment horizontal="center" vertical="center"/>
    </xf>
    <xf numFmtId="0" fontId="0" fillId="68" borderId="89" xfId="0" applyFill="1" applyBorder="1" applyAlignment="1">
      <alignment horizontal="center" vertical="center"/>
    </xf>
    <xf numFmtId="0" fontId="0" fillId="62" borderId="89" xfId="0" applyFill="1" applyBorder="1" applyAlignment="1">
      <alignment horizontal="center" vertical="center"/>
    </xf>
    <xf numFmtId="0" fontId="0" fillId="62" borderId="68" xfId="0" applyFill="1" applyBorder="1" applyAlignment="1">
      <alignment horizontal="center" vertical="center"/>
    </xf>
    <xf numFmtId="0" fontId="31" fillId="62" borderId="89" xfId="0" applyFont="1" applyFill="1" applyBorder="1" applyAlignment="1">
      <alignment horizontal="center" vertical="center"/>
    </xf>
    <xf numFmtId="0" fontId="0" fillId="62" borderId="79" xfId="0" applyFill="1" applyBorder="1" applyAlignment="1">
      <alignment horizontal="center" vertical="center"/>
    </xf>
    <xf numFmtId="0" fontId="32" fillId="62" borderId="52" xfId="0" applyFont="1" applyFill="1" applyBorder="1" applyAlignment="1">
      <alignment horizontal="center" vertical="center"/>
    </xf>
    <xf numFmtId="0" fontId="0" fillId="62" borderId="56" xfId="0" applyFill="1" applyBorder="1" applyAlignment="1">
      <alignment horizontal="center" vertical="center"/>
    </xf>
    <xf numFmtId="0" fontId="0" fillId="62" borderId="52" xfId="0" applyFill="1" applyBorder="1" applyAlignment="1">
      <alignment horizontal="center" vertical="center"/>
    </xf>
    <xf numFmtId="0" fontId="32" fillId="62" borderId="56" xfId="0" applyFont="1" applyFill="1" applyBorder="1" applyAlignment="1">
      <alignment horizontal="center" vertical="center"/>
    </xf>
    <xf numFmtId="0" fontId="0" fillId="62" borderId="57" xfId="0" applyFill="1" applyBorder="1" applyAlignment="1">
      <alignment horizontal="center" vertical="center"/>
    </xf>
    <xf numFmtId="0" fontId="0" fillId="62" borderId="50" xfId="0" applyFill="1" applyBorder="1" applyAlignment="1">
      <alignment horizontal="center" vertical="center"/>
    </xf>
    <xf numFmtId="0" fontId="0" fillId="62" borderId="47" xfId="0" applyFill="1" applyBorder="1" applyAlignment="1">
      <alignment horizontal="center" vertical="center"/>
    </xf>
    <xf numFmtId="0" fontId="0" fillId="62" borderId="91" xfId="0" applyFill="1" applyBorder="1" applyAlignment="1">
      <alignment horizontal="center" vertical="center"/>
    </xf>
    <xf numFmtId="0" fontId="0" fillId="62" borderId="90" xfId="0" applyFill="1" applyBorder="1" applyAlignment="1">
      <alignment horizontal="center" vertical="center"/>
    </xf>
    <xf numFmtId="0" fontId="0" fillId="26" borderId="85" xfId="0" applyFill="1" applyBorder="1" applyAlignment="1">
      <alignment horizontal="center" vertical="center"/>
    </xf>
    <xf numFmtId="0" fontId="0" fillId="26" borderId="79" xfId="0" applyFill="1" applyBorder="1" applyAlignment="1">
      <alignment horizontal="center" vertical="center"/>
    </xf>
    <xf numFmtId="0" fontId="0" fillId="47" borderId="68" xfId="0" applyFill="1" applyBorder="1" applyAlignment="1">
      <alignment horizontal="center" vertical="center"/>
    </xf>
    <xf numFmtId="0" fontId="0" fillId="62" borderId="93" xfId="0" applyFill="1" applyBorder="1" applyAlignment="1">
      <alignment horizontal="center" vertical="center"/>
    </xf>
    <xf numFmtId="0" fontId="0" fillId="0" borderId="57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47" xfId="0" applyBorder="1" applyAlignment="1">
      <alignment vertical="center"/>
    </xf>
    <xf numFmtId="14" fontId="0" fillId="0" borderId="47" xfId="0" applyNumberFormat="1" applyBorder="1" applyAlignment="1">
      <alignment horizontal="center" vertical="center"/>
    </xf>
    <xf numFmtId="14" fontId="0" fillId="0" borderId="57" xfId="0" applyNumberFormat="1" applyBorder="1" applyAlignment="1">
      <alignment horizontal="center" vertical="center"/>
    </xf>
    <xf numFmtId="14" fontId="0" fillId="0" borderId="104" xfId="0" applyNumberFormat="1" applyBorder="1" applyAlignment="1">
      <alignment horizontal="center" vertical="center"/>
    </xf>
    <xf numFmtId="0" fontId="27" fillId="0" borderId="57" xfId="0" applyFont="1" applyBorder="1" applyAlignment="1">
      <alignment vertical="center"/>
    </xf>
    <xf numFmtId="14" fontId="0" fillId="0" borderId="60" xfId="0" applyNumberFormat="1" applyBorder="1" applyAlignment="1">
      <alignment horizontal="center" vertical="center"/>
    </xf>
    <xf numFmtId="0" fontId="27" fillId="0" borderId="72" xfId="0" applyFont="1" applyBorder="1" applyAlignment="1">
      <alignment horizontal="right"/>
    </xf>
    <xf numFmtId="0" fontId="24" fillId="46" borderId="89" xfId="0" applyFont="1" applyFill="1" applyBorder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9" fontId="18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1" fillId="58" borderId="46" xfId="0" applyNumberFormat="1" applyFont="1" applyFill="1" applyBorder="1" applyAlignment="1">
      <alignment horizontal="center" vertical="center" readingOrder="1"/>
    </xf>
    <xf numFmtId="164" fontId="1" fillId="58" borderId="45" xfId="0" applyNumberFormat="1" applyFont="1" applyFill="1" applyBorder="1" applyAlignment="1">
      <alignment horizontal="center" vertical="center" readingOrder="1"/>
    </xf>
    <xf numFmtId="164" fontId="1" fillId="22" borderId="31" xfId="0" applyNumberFormat="1" applyFont="1" applyFill="1" applyBorder="1" applyAlignment="1">
      <alignment horizontal="center" vertical="center" readingOrder="1"/>
    </xf>
    <xf numFmtId="164" fontId="1" fillId="22" borderId="27" xfId="0" applyNumberFormat="1" applyFont="1" applyFill="1" applyBorder="1" applyAlignment="1">
      <alignment horizontal="center" vertical="center" readingOrder="1"/>
    </xf>
    <xf numFmtId="164" fontId="1" fillId="22" borderId="46" xfId="0" applyNumberFormat="1" applyFont="1" applyFill="1" applyBorder="1" applyAlignment="1">
      <alignment horizontal="center" vertical="center" readingOrder="1"/>
    </xf>
    <xf numFmtId="164" fontId="1" fillId="22" borderId="45" xfId="0" applyNumberFormat="1" applyFont="1" applyFill="1" applyBorder="1" applyAlignment="1">
      <alignment horizontal="center" vertical="center" readingOrder="1"/>
    </xf>
    <xf numFmtId="0" fontId="6" fillId="2" borderId="9" xfId="0" applyFont="1" applyFill="1" applyBorder="1" applyAlignment="1">
      <alignment horizontal="center" readingOrder="1"/>
    </xf>
    <xf numFmtId="0" fontId="6" fillId="2" borderId="10" xfId="0" applyFont="1" applyFill="1" applyBorder="1" applyAlignment="1">
      <alignment horizontal="center" readingOrder="1"/>
    </xf>
    <xf numFmtId="0" fontId="6" fillId="3" borderId="34" xfId="0" applyFont="1" applyFill="1" applyBorder="1" applyAlignment="1">
      <alignment horizontal="center" readingOrder="1"/>
    </xf>
    <xf numFmtId="0" fontId="6" fillId="3" borderId="10" xfId="0" applyFont="1" applyFill="1" applyBorder="1" applyAlignment="1">
      <alignment horizontal="center" readingOrder="1"/>
    </xf>
    <xf numFmtId="0" fontId="11" fillId="0" borderId="0" xfId="0" applyFont="1" applyAlignment="1">
      <alignment horizontal="center" vertical="center" wrapText="1" indent="1"/>
    </xf>
    <xf numFmtId="0" fontId="7" fillId="8" borderId="34" xfId="0" applyFont="1" applyFill="1" applyBorder="1" applyAlignment="1">
      <alignment horizontal="center" readingOrder="1"/>
    </xf>
    <xf numFmtId="0" fontId="7" fillId="8" borderId="10" xfId="0" applyFont="1" applyFill="1" applyBorder="1" applyAlignment="1">
      <alignment horizontal="center" readingOrder="1"/>
    </xf>
    <xf numFmtId="0" fontId="7" fillId="9" borderId="1" xfId="0" applyFont="1" applyFill="1" applyBorder="1" applyAlignment="1">
      <alignment horizontal="center" readingOrder="1"/>
    </xf>
    <xf numFmtId="0" fontId="7" fillId="9" borderId="3" xfId="0" applyFont="1" applyFill="1" applyBorder="1" applyAlignment="1">
      <alignment horizontal="center" readingOrder="1"/>
    </xf>
    <xf numFmtId="0" fontId="9" fillId="9" borderId="4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5" borderId="33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9" fillId="8" borderId="33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9" xfId="0" applyBorder="1" applyAlignment="1">
      <alignment horizontal="left"/>
    </xf>
    <xf numFmtId="164" fontId="1" fillId="24" borderId="31" xfId="0" applyNumberFormat="1" applyFont="1" applyFill="1" applyBorder="1" applyAlignment="1">
      <alignment horizontal="center" vertical="center" readingOrder="1"/>
    </xf>
    <xf numFmtId="164" fontId="1" fillId="24" borderId="27" xfId="0" applyNumberFormat="1" applyFont="1" applyFill="1" applyBorder="1" applyAlignment="1">
      <alignment horizontal="center" vertical="center" readingOrder="1"/>
    </xf>
    <xf numFmtId="164" fontId="1" fillId="24" borderId="46" xfId="0" applyNumberFormat="1" applyFont="1" applyFill="1" applyBorder="1" applyAlignment="1">
      <alignment horizontal="center" vertical="center" readingOrder="1"/>
    </xf>
    <xf numFmtId="164" fontId="1" fillId="24" borderId="45" xfId="0" applyNumberFormat="1" applyFont="1" applyFill="1" applyBorder="1" applyAlignment="1">
      <alignment horizontal="center" vertical="center" readingOrder="1"/>
    </xf>
    <xf numFmtId="164" fontId="1" fillId="20" borderId="31" xfId="0" applyNumberFormat="1" applyFont="1" applyFill="1" applyBorder="1" applyAlignment="1">
      <alignment horizontal="center" vertical="center" readingOrder="1"/>
    </xf>
    <xf numFmtId="164" fontId="1" fillId="20" borderId="27" xfId="0" applyNumberFormat="1" applyFont="1" applyFill="1" applyBorder="1" applyAlignment="1">
      <alignment horizontal="center" vertical="center" readingOrder="1"/>
    </xf>
    <xf numFmtId="0" fontId="16" fillId="0" borderId="0" xfId="0" applyFont="1" applyAlignment="1">
      <alignment horizontal="center" wrapText="1" readingOrder="1"/>
    </xf>
    <xf numFmtId="0" fontId="16" fillId="0" borderId="23" xfId="0" applyFont="1" applyBorder="1" applyAlignment="1">
      <alignment horizontal="center" wrapText="1" readingOrder="1"/>
    </xf>
    <xf numFmtId="0" fontId="19" fillId="0" borderId="21" xfId="0" applyFont="1" applyBorder="1" applyAlignment="1">
      <alignment horizontal="center" vertical="center" wrapText="1" readingOrder="1"/>
    </xf>
    <xf numFmtId="0" fontId="19" fillId="0" borderId="22" xfId="0" applyFont="1" applyBorder="1" applyAlignment="1">
      <alignment horizontal="center" vertical="center" wrapText="1" readingOrder="1"/>
    </xf>
    <xf numFmtId="0" fontId="6" fillId="7" borderId="34" xfId="0" applyFont="1" applyFill="1" applyBorder="1" applyAlignment="1">
      <alignment horizontal="center" readingOrder="1"/>
    </xf>
    <xf numFmtId="0" fontId="6" fillId="7" borderId="10" xfId="0" applyFont="1" applyFill="1" applyBorder="1" applyAlignment="1">
      <alignment horizontal="center" readingOrder="1"/>
    </xf>
    <xf numFmtId="164" fontId="1" fillId="23" borderId="31" xfId="0" applyNumberFormat="1" applyFont="1" applyFill="1" applyBorder="1" applyAlignment="1">
      <alignment horizontal="center" vertical="center" readingOrder="1"/>
    </xf>
    <xf numFmtId="164" fontId="1" fillId="23" borderId="27" xfId="0" applyNumberFormat="1" applyFont="1" applyFill="1" applyBorder="1" applyAlignment="1">
      <alignment horizontal="center" vertical="center" readingOrder="1"/>
    </xf>
    <xf numFmtId="164" fontId="1" fillId="23" borderId="46" xfId="0" applyNumberFormat="1" applyFont="1" applyFill="1" applyBorder="1" applyAlignment="1">
      <alignment horizontal="center" vertical="center" readingOrder="1"/>
    </xf>
    <xf numFmtId="164" fontId="1" fillId="23" borderId="45" xfId="0" applyNumberFormat="1" applyFont="1" applyFill="1" applyBorder="1" applyAlignment="1">
      <alignment horizontal="center" vertical="center" readingOrder="1"/>
    </xf>
    <xf numFmtId="164" fontId="1" fillId="18" borderId="15" xfId="0" applyNumberFormat="1" applyFont="1" applyFill="1" applyBorder="1" applyAlignment="1">
      <alignment horizontal="center" vertical="center" readingOrder="1"/>
    </xf>
    <xf numFmtId="164" fontId="1" fillId="18" borderId="16" xfId="0" applyNumberFormat="1" applyFont="1" applyFill="1" applyBorder="1" applyAlignment="1">
      <alignment horizontal="center" vertical="center" readingOrder="1"/>
    </xf>
    <xf numFmtId="164" fontId="1" fillId="19" borderId="15" xfId="0" applyNumberFormat="1" applyFont="1" applyFill="1" applyBorder="1" applyAlignment="1">
      <alignment horizontal="center" vertical="center" readingOrder="1"/>
    </xf>
    <xf numFmtId="164" fontId="1" fillId="19" borderId="27" xfId="0" applyNumberFormat="1" applyFont="1" applyFill="1" applyBorder="1" applyAlignment="1">
      <alignment horizontal="center" vertical="center" readingOrder="1"/>
    </xf>
    <xf numFmtId="164" fontId="1" fillId="18" borderId="43" xfId="0" applyNumberFormat="1" applyFont="1" applyFill="1" applyBorder="1" applyAlignment="1">
      <alignment horizontal="center" vertical="center" readingOrder="1"/>
    </xf>
    <xf numFmtId="164" fontId="1" fillId="18" borderId="44" xfId="0" applyNumberFormat="1" applyFont="1" applyFill="1" applyBorder="1" applyAlignment="1">
      <alignment horizontal="center" vertical="center" readingOrder="1"/>
    </xf>
    <xf numFmtId="164" fontId="1" fillId="19" borderId="43" xfId="0" applyNumberFormat="1" applyFont="1" applyFill="1" applyBorder="1" applyAlignment="1">
      <alignment horizontal="center" vertical="center" readingOrder="1"/>
    </xf>
    <xf numFmtId="164" fontId="1" fillId="19" borderId="45" xfId="0" applyNumberFormat="1" applyFont="1" applyFill="1" applyBorder="1" applyAlignment="1">
      <alignment horizontal="center" vertical="center" readingOrder="1"/>
    </xf>
    <xf numFmtId="0" fontId="8" fillId="2" borderId="20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readingOrder="1"/>
    </xf>
    <xf numFmtId="0" fontId="6" fillId="4" borderId="10" xfId="0" applyFont="1" applyFill="1" applyBorder="1" applyAlignment="1">
      <alignment horizontal="center" readingOrder="1"/>
    </xf>
    <xf numFmtId="0" fontId="6" fillId="5" borderId="34" xfId="0" applyFont="1" applyFill="1" applyBorder="1" applyAlignment="1">
      <alignment horizontal="center" readingOrder="1"/>
    </xf>
    <xf numFmtId="0" fontId="6" fillId="5" borderId="10" xfId="0" applyFont="1" applyFill="1" applyBorder="1" applyAlignment="1">
      <alignment horizontal="center" readingOrder="1"/>
    </xf>
    <xf numFmtId="0" fontId="6" fillId="6" borderId="34" xfId="0" applyFont="1" applyFill="1" applyBorder="1" applyAlignment="1">
      <alignment horizontal="center" readingOrder="1"/>
    </xf>
    <xf numFmtId="0" fontId="6" fillId="6" borderId="10" xfId="0" applyFont="1" applyFill="1" applyBorder="1" applyAlignment="1">
      <alignment horizontal="center" readingOrder="1"/>
    </xf>
    <xf numFmtId="164" fontId="1" fillId="20" borderId="46" xfId="0" applyNumberFormat="1" applyFont="1" applyFill="1" applyBorder="1" applyAlignment="1">
      <alignment horizontal="center" vertical="center" readingOrder="1"/>
    </xf>
    <xf numFmtId="164" fontId="1" fillId="20" borderId="45" xfId="0" applyNumberFormat="1" applyFont="1" applyFill="1" applyBorder="1" applyAlignment="1">
      <alignment horizontal="center" vertical="center" readingOrder="1"/>
    </xf>
    <xf numFmtId="164" fontId="1" fillId="21" borderId="31" xfId="0" applyNumberFormat="1" applyFont="1" applyFill="1" applyBorder="1" applyAlignment="1">
      <alignment horizontal="center" vertical="center" readingOrder="1"/>
    </xf>
    <xf numFmtId="164" fontId="1" fillId="21" borderId="27" xfId="0" applyNumberFormat="1" applyFont="1" applyFill="1" applyBorder="1" applyAlignment="1">
      <alignment horizontal="center" vertical="center" readingOrder="1"/>
    </xf>
    <xf numFmtId="0" fontId="15" fillId="51" borderId="1" xfId="0" applyFont="1" applyFill="1" applyBorder="1" applyAlignment="1">
      <alignment horizontal="center"/>
    </xf>
    <xf numFmtId="0" fontId="15" fillId="51" borderId="2" xfId="0" applyFont="1" applyFill="1" applyBorder="1" applyAlignment="1">
      <alignment horizontal="center"/>
    </xf>
    <xf numFmtId="0" fontId="15" fillId="51" borderId="3" xfId="0" applyFont="1" applyFill="1" applyBorder="1" applyAlignment="1">
      <alignment horizontal="center"/>
    </xf>
    <xf numFmtId="0" fontId="0" fillId="0" borderId="85" xfId="0" applyBorder="1" applyAlignment="1">
      <alignment horizontal="left" vertical="center"/>
    </xf>
    <xf numFmtId="0" fontId="23" fillId="0" borderId="47" xfId="0" applyFont="1" applyBorder="1" applyAlignment="1">
      <alignment horizontal="center" vertical="center" wrapText="1" indent="1"/>
    </xf>
    <xf numFmtId="0" fontId="23" fillId="0" borderId="48" xfId="0" applyFont="1" applyBorder="1" applyAlignment="1">
      <alignment horizontal="center" vertical="center" wrapText="1" indent="1"/>
    </xf>
    <xf numFmtId="164" fontId="1" fillId="25" borderId="31" xfId="0" applyNumberFormat="1" applyFont="1" applyFill="1" applyBorder="1" applyAlignment="1">
      <alignment horizontal="center" vertical="center" readingOrder="1"/>
    </xf>
    <xf numFmtId="164" fontId="1" fillId="25" borderId="27" xfId="0" applyNumberFormat="1" applyFont="1" applyFill="1" applyBorder="1" applyAlignment="1">
      <alignment horizontal="center" vertical="center" readingOrder="1"/>
    </xf>
    <xf numFmtId="164" fontId="1" fillId="25" borderId="46" xfId="0" applyNumberFormat="1" applyFont="1" applyFill="1" applyBorder="1" applyAlignment="1">
      <alignment horizontal="center" vertical="center" readingOrder="1"/>
    </xf>
    <xf numFmtId="164" fontId="1" fillId="25" borderId="45" xfId="0" applyNumberFormat="1" applyFont="1" applyFill="1" applyBorder="1" applyAlignment="1">
      <alignment horizontal="center" vertical="center" readingOrder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2" fillId="47" borderId="58" xfId="0" applyFont="1" applyFill="1" applyBorder="1" applyAlignment="1">
      <alignment horizontal="center" vertical="center"/>
    </xf>
    <xf numFmtId="0" fontId="22" fillId="47" borderId="59" xfId="0" applyFont="1" applyFill="1" applyBorder="1" applyAlignment="1">
      <alignment horizontal="center" vertical="center"/>
    </xf>
    <xf numFmtId="0" fontId="22" fillId="47" borderId="65" xfId="0" applyFont="1" applyFill="1" applyBorder="1" applyAlignment="1">
      <alignment horizontal="center" vertical="center"/>
    </xf>
    <xf numFmtId="0" fontId="22" fillId="47" borderId="64" xfId="0" applyFont="1" applyFill="1" applyBorder="1" applyAlignment="1">
      <alignment horizontal="center" vertical="center"/>
    </xf>
    <xf numFmtId="0" fontId="22" fillId="47" borderId="5" xfId="0" applyFont="1" applyFill="1" applyBorder="1" applyAlignment="1">
      <alignment horizontal="center" vertical="center"/>
    </xf>
    <xf numFmtId="0" fontId="22" fillId="47" borderId="6" xfId="0" applyFont="1" applyFill="1" applyBorder="1" applyAlignment="1">
      <alignment horizontal="center" vertical="center"/>
    </xf>
    <xf numFmtId="0" fontId="26" fillId="56" borderId="55" xfId="1" applyFont="1" applyFill="1" applyBorder="1" applyAlignment="1">
      <alignment horizontal="center" vertical="center" wrapText="1"/>
    </xf>
    <xf numFmtId="0" fontId="26" fillId="56" borderId="61" xfId="1" applyFont="1" applyFill="1" applyBorder="1" applyAlignment="1">
      <alignment horizontal="center" vertical="center" wrapText="1"/>
    </xf>
    <xf numFmtId="0" fontId="26" fillId="56" borderId="62" xfId="1" applyFont="1" applyFill="1" applyBorder="1" applyAlignment="1">
      <alignment horizontal="center" vertical="center" wrapText="1"/>
    </xf>
    <xf numFmtId="0" fontId="0" fillId="48" borderId="64" xfId="0" applyFill="1" applyBorder="1" applyAlignment="1">
      <alignment horizontal="center"/>
    </xf>
    <xf numFmtId="0" fontId="0" fillId="48" borderId="5" xfId="0" applyFill="1" applyBorder="1" applyAlignment="1">
      <alignment horizontal="center"/>
    </xf>
    <xf numFmtId="0" fontId="0" fillId="48" borderId="105" xfId="0" applyFill="1" applyBorder="1" applyAlignment="1">
      <alignment horizontal="center"/>
    </xf>
    <xf numFmtId="0" fontId="0" fillId="48" borderId="66" xfId="0" applyFill="1" applyBorder="1" applyAlignment="1">
      <alignment horizontal="center"/>
    </xf>
    <xf numFmtId="0" fontId="0" fillId="48" borderId="63" xfId="0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29" fillId="63" borderId="100" xfId="0" applyFont="1" applyFill="1" applyBorder="1" applyAlignment="1">
      <alignment horizontal="center" vertical="center"/>
    </xf>
    <xf numFmtId="0" fontId="29" fillId="63" borderId="101" xfId="0" applyFont="1" applyFill="1" applyBorder="1" applyAlignment="1">
      <alignment horizontal="center" vertical="center"/>
    </xf>
    <xf numFmtId="0" fontId="29" fillId="63" borderId="102" xfId="0" applyFont="1" applyFill="1" applyBorder="1" applyAlignment="1">
      <alignment horizontal="center" vertical="center"/>
    </xf>
    <xf numFmtId="0" fontId="29" fillId="64" borderId="100" xfId="0" applyFont="1" applyFill="1" applyBorder="1" applyAlignment="1">
      <alignment horizontal="center" vertical="center"/>
    </xf>
    <xf numFmtId="0" fontId="29" fillId="64" borderId="101" xfId="0" applyFont="1" applyFill="1" applyBorder="1" applyAlignment="1">
      <alignment horizontal="center" vertical="center"/>
    </xf>
    <xf numFmtId="0" fontId="29" fillId="64" borderId="102" xfId="0" applyFont="1" applyFill="1" applyBorder="1" applyAlignment="1">
      <alignment horizontal="center" vertical="center"/>
    </xf>
    <xf numFmtId="0" fontId="21" fillId="51" borderId="100" xfId="0" applyFont="1" applyFill="1" applyBorder="1" applyAlignment="1">
      <alignment horizontal="center" vertical="center"/>
    </xf>
    <xf numFmtId="0" fontId="21" fillId="51" borderId="101" xfId="0" applyFont="1" applyFill="1" applyBorder="1" applyAlignment="1">
      <alignment horizontal="center" vertical="center"/>
    </xf>
    <xf numFmtId="0" fontId="21" fillId="51" borderId="102" xfId="0" applyFont="1" applyFill="1" applyBorder="1" applyAlignment="1">
      <alignment horizontal="center" vertical="center"/>
    </xf>
    <xf numFmtId="0" fontId="21" fillId="60" borderId="100" xfId="0" applyFont="1" applyFill="1" applyBorder="1" applyAlignment="1">
      <alignment horizontal="center" vertical="center"/>
    </xf>
    <xf numFmtId="0" fontId="21" fillId="60" borderId="101" xfId="0" applyFont="1" applyFill="1" applyBorder="1" applyAlignment="1">
      <alignment horizontal="center" vertical="center"/>
    </xf>
    <xf numFmtId="0" fontId="21" fillId="60" borderId="102" xfId="0" applyFont="1" applyFill="1" applyBorder="1" applyAlignment="1">
      <alignment horizontal="center" vertical="center"/>
    </xf>
    <xf numFmtId="0" fontId="21" fillId="62" borderId="100" xfId="0" applyFont="1" applyFill="1" applyBorder="1" applyAlignment="1">
      <alignment horizontal="center" vertical="center"/>
    </xf>
    <xf numFmtId="0" fontId="21" fillId="62" borderId="101" xfId="0" applyFont="1" applyFill="1" applyBorder="1" applyAlignment="1">
      <alignment horizontal="center" vertical="center"/>
    </xf>
    <xf numFmtId="0" fontId="21" fillId="62" borderId="102" xfId="0" applyFont="1" applyFill="1" applyBorder="1" applyAlignment="1">
      <alignment horizontal="center" vertical="center"/>
    </xf>
    <xf numFmtId="0" fontId="28" fillId="57" borderId="55" xfId="0" applyFont="1" applyFill="1" applyBorder="1" applyAlignment="1">
      <alignment horizontal="center" vertical="center"/>
    </xf>
    <xf numFmtId="0" fontId="28" fillId="57" borderId="62" xfId="0" applyFont="1" applyFill="1" applyBorder="1" applyAlignment="1">
      <alignment horizontal="center" vertical="center"/>
    </xf>
    <xf numFmtId="0" fontId="28" fillId="57" borderId="1" xfId="0" applyFont="1" applyFill="1" applyBorder="1" applyAlignment="1">
      <alignment horizontal="center" vertical="center"/>
    </xf>
    <xf numFmtId="0" fontId="28" fillId="57" borderId="4" xfId="0" applyFont="1" applyFill="1" applyBorder="1" applyAlignment="1">
      <alignment horizontal="center" vertical="center"/>
    </xf>
    <xf numFmtId="0" fontId="0" fillId="32" borderId="91" xfId="0" applyFill="1" applyBorder="1" applyAlignment="1">
      <alignment horizontal="center" vertical="center" wrapText="1"/>
    </xf>
    <xf numFmtId="0" fontId="0" fillId="32" borderId="97" xfId="0" applyFill="1" applyBorder="1" applyAlignment="1">
      <alignment horizontal="center" vertical="center" wrapText="1"/>
    </xf>
    <xf numFmtId="0" fontId="0" fillId="34" borderId="50" xfId="0" applyFill="1" applyBorder="1" applyAlignment="1">
      <alignment horizontal="center" vertical="center" wrapText="1"/>
    </xf>
    <xf numFmtId="0" fontId="0" fillId="34" borderId="51" xfId="0" applyFill="1" applyBorder="1" applyAlignment="1">
      <alignment horizontal="center" vertical="center" wrapText="1"/>
    </xf>
    <xf numFmtId="0" fontId="24" fillId="35" borderId="52" xfId="0" applyFont="1" applyFill="1" applyBorder="1" applyAlignment="1">
      <alignment horizontal="center" vertical="center" wrapText="1"/>
    </xf>
    <xf numFmtId="0" fontId="24" fillId="35" borderId="53" xfId="0" applyFont="1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4" borderId="53" xfId="0" applyFill="1" applyBorder="1" applyAlignment="1">
      <alignment horizontal="center" vertical="center" wrapText="1"/>
    </xf>
    <xf numFmtId="0" fontId="0" fillId="39" borderId="91" xfId="0" applyFill="1" applyBorder="1" applyAlignment="1">
      <alignment horizontal="center" vertical="center" wrapText="1"/>
    </xf>
    <xf numFmtId="0" fontId="0" fillId="39" borderId="97" xfId="0" applyFill="1" applyBorder="1" applyAlignment="1">
      <alignment horizontal="center" vertical="center" wrapText="1"/>
    </xf>
    <xf numFmtId="0" fontId="0" fillId="41" borderId="50" xfId="0" applyFill="1" applyBorder="1" applyAlignment="1">
      <alignment horizontal="center" vertical="center" wrapText="1"/>
    </xf>
    <xf numFmtId="0" fontId="0" fillId="41" borderId="51" xfId="0" applyFill="1" applyBorder="1" applyAlignment="1">
      <alignment horizontal="center" vertical="center" wrapText="1"/>
    </xf>
    <xf numFmtId="0" fontId="24" fillId="35" borderId="57" xfId="0" applyFont="1" applyFill="1" applyBorder="1" applyAlignment="1">
      <alignment horizontal="center" vertical="center" wrapText="1"/>
    </xf>
    <xf numFmtId="0" fontId="24" fillId="35" borderId="60" xfId="0" applyFont="1" applyFill="1" applyBorder="1" applyAlignment="1">
      <alignment horizontal="center" vertical="center" wrapText="1"/>
    </xf>
    <xf numFmtId="0" fontId="24" fillId="38" borderId="52" xfId="0" applyFont="1" applyFill="1" applyBorder="1" applyAlignment="1">
      <alignment horizontal="center" vertical="center" wrapText="1"/>
    </xf>
    <xf numFmtId="0" fontId="24" fillId="38" borderId="53" xfId="0" applyFont="1" applyFill="1" applyBorder="1" applyAlignment="1">
      <alignment horizontal="center" vertical="center" wrapText="1"/>
    </xf>
    <xf numFmtId="0" fontId="30" fillId="37" borderId="50" xfId="0" applyFont="1" applyFill="1" applyBorder="1" applyAlignment="1">
      <alignment horizontal="center" vertical="center" wrapText="1"/>
    </xf>
    <xf numFmtId="0" fontId="0" fillId="37" borderId="51" xfId="0" applyFill="1" applyBorder="1" applyAlignment="1">
      <alignment horizontal="center" vertical="center" wrapText="1"/>
    </xf>
    <xf numFmtId="0" fontId="0" fillId="45" borderId="52" xfId="0" applyFill="1" applyBorder="1" applyAlignment="1">
      <alignment horizontal="center" vertical="center" wrapText="1"/>
    </xf>
    <xf numFmtId="0" fontId="0" fillId="45" borderId="53" xfId="0" applyFill="1" applyBorder="1" applyAlignment="1">
      <alignment horizontal="center" vertical="center" wrapText="1"/>
    </xf>
    <xf numFmtId="0" fontId="24" fillId="46" borderId="90" xfId="0" applyFont="1" applyFill="1" applyBorder="1" applyAlignment="1">
      <alignment horizontal="center" vertical="center" wrapText="1"/>
    </xf>
    <xf numFmtId="0" fontId="24" fillId="46" borderId="98" xfId="0" applyFont="1" applyFill="1" applyBorder="1" applyAlignment="1">
      <alignment horizontal="center" vertical="center" wrapText="1"/>
    </xf>
    <xf numFmtId="0" fontId="0" fillId="49" borderId="96" xfId="0" applyFill="1" applyBorder="1" applyAlignment="1">
      <alignment horizontal="center" vertical="center"/>
    </xf>
    <xf numFmtId="0" fontId="0" fillId="49" borderId="62" xfId="0" applyFill="1" applyBorder="1" applyAlignment="1">
      <alignment horizontal="center" vertical="center"/>
    </xf>
    <xf numFmtId="0" fontId="24" fillId="44" borderId="52" xfId="0" applyFont="1" applyFill="1" applyBorder="1" applyAlignment="1">
      <alignment horizontal="center" vertical="center" wrapText="1"/>
    </xf>
    <xf numFmtId="0" fontId="24" fillId="44" borderId="53" xfId="0" applyFont="1" applyFill="1" applyBorder="1" applyAlignment="1">
      <alignment horizontal="center" vertical="center" wrapText="1"/>
    </xf>
    <xf numFmtId="0" fontId="24" fillId="44" borderId="90" xfId="0" applyFont="1" applyFill="1" applyBorder="1" applyAlignment="1">
      <alignment horizontal="center" vertical="center" wrapText="1"/>
    </xf>
    <xf numFmtId="0" fontId="24" fillId="44" borderId="98" xfId="0" applyFont="1" applyFill="1" applyBorder="1" applyAlignment="1">
      <alignment horizontal="center" vertical="center" wrapText="1"/>
    </xf>
    <xf numFmtId="16" fontId="30" fillId="45" borderId="92" xfId="0" applyNumberFormat="1" applyFont="1" applyFill="1" applyBorder="1" applyAlignment="1">
      <alignment horizontal="center" vertical="center" wrapText="1"/>
    </xf>
    <xf numFmtId="16" fontId="0" fillId="45" borderId="99" xfId="0" applyNumberFormat="1" applyFill="1" applyBorder="1" applyAlignment="1">
      <alignment horizontal="center" vertical="center" wrapText="1"/>
    </xf>
    <xf numFmtId="0" fontId="24" fillId="46" borderId="52" xfId="0" applyFont="1" applyFill="1" applyBorder="1" applyAlignment="1">
      <alignment horizontal="center" vertical="center" wrapText="1"/>
    </xf>
    <xf numFmtId="0" fontId="24" fillId="46" borderId="53" xfId="0" applyFont="1" applyFill="1" applyBorder="1" applyAlignment="1">
      <alignment horizontal="center" vertical="center" wrapText="1"/>
    </xf>
    <xf numFmtId="0" fontId="24" fillId="42" borderId="52" xfId="0" applyFont="1" applyFill="1" applyBorder="1" applyAlignment="1">
      <alignment horizontal="center" vertical="center" wrapText="1"/>
    </xf>
    <xf numFmtId="0" fontId="24" fillId="42" borderId="53" xfId="0" applyFont="1" applyFill="1" applyBorder="1" applyAlignment="1">
      <alignment horizontal="center" vertical="center" wrapText="1"/>
    </xf>
    <xf numFmtId="0" fontId="24" fillId="42" borderId="57" xfId="0" applyFont="1" applyFill="1" applyBorder="1" applyAlignment="1">
      <alignment horizontal="center" vertical="center" wrapText="1"/>
    </xf>
    <xf numFmtId="0" fontId="24" fillId="42" borderId="60" xfId="0" applyFont="1" applyFill="1" applyBorder="1" applyAlignment="1">
      <alignment horizontal="center" vertical="center" wrapText="1"/>
    </xf>
    <xf numFmtId="0" fontId="0" fillId="43" borderId="50" xfId="0" applyFill="1" applyBorder="1" applyAlignment="1">
      <alignment horizontal="center" vertical="center" wrapText="1"/>
    </xf>
    <xf numFmtId="0" fontId="0" fillId="43" borderId="51" xfId="0" applyFill="1" applyBorder="1" applyAlignment="1">
      <alignment horizontal="center" vertical="center" wrapText="1"/>
    </xf>
    <xf numFmtId="0" fontId="0" fillId="37" borderId="52" xfId="0" applyFill="1" applyBorder="1" applyAlignment="1">
      <alignment horizontal="center" vertical="center" wrapText="1"/>
    </xf>
    <xf numFmtId="0" fontId="0" fillId="37" borderId="53" xfId="0" applyFill="1" applyBorder="1" applyAlignment="1">
      <alignment horizontal="center" vertical="center" wrapText="1"/>
    </xf>
    <xf numFmtId="0" fontId="0" fillId="37" borderId="57" xfId="0" applyFill="1" applyBorder="1" applyAlignment="1">
      <alignment horizontal="center" vertical="center" wrapText="1"/>
    </xf>
    <xf numFmtId="0" fontId="0" fillId="37" borderId="60" xfId="0" applyFill="1" applyBorder="1" applyAlignment="1">
      <alignment horizontal="center" vertical="center" wrapText="1"/>
    </xf>
    <xf numFmtId="0" fontId="20" fillId="0" borderId="0" xfId="1"/>
    <xf numFmtId="0" fontId="39" fillId="49" borderId="0" xfId="1" applyFont="1" applyFill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460087"/>
      <color rgb="FFD9D9D9"/>
      <color rgb="FFF2F2F2"/>
      <color rgb="FF8BCEE8"/>
      <color rgb="FF82E391"/>
      <color rgb="FFFF8282"/>
      <color rgb="FFBA9B9B"/>
      <color rgb="FFB8A5A5"/>
      <color rgb="FFFFD6D6"/>
      <color rgb="FFC4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82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33-4498-A5B9-8D466D672CCD}"/>
              </c:ext>
            </c:extLst>
          </c:dPt>
          <c:dPt>
            <c:idx val="1"/>
            <c:bubble3D val="0"/>
            <c:spPr>
              <a:solidFill>
                <a:srgbClr val="82E3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33-4498-A5B9-8D466D672C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(Data!$Z$4,Data!$Z$6)</c:f>
              <c:strCache>
                <c:ptCount val="2"/>
                <c:pt idx="0">
                  <c:v>passed days from the first project time</c:v>
                </c:pt>
                <c:pt idx="1">
                  <c:v>Remaining days from the first project time</c:v>
                </c:pt>
              </c:strCache>
            </c:strRef>
          </c:cat>
          <c:val>
            <c:numRef>
              <c:f>(Data!$AA$4,Data!$AA$6)</c:f>
              <c:numCache>
                <c:formatCode>General</c:formatCode>
                <c:ptCount val="2"/>
                <c:pt idx="0">
                  <c:v>37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3-4498-A5B9-8D466D67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82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37-4CB9-A809-B5164A18F453}"/>
              </c:ext>
            </c:extLst>
          </c:dPt>
          <c:dPt>
            <c:idx val="1"/>
            <c:bubble3D val="0"/>
            <c:spPr>
              <a:solidFill>
                <a:srgbClr val="82E3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37-4CB9-A809-B5164A18F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(Data!$Z$3,Data!$Z$5)</c:f>
              <c:strCache>
                <c:ptCount val="2"/>
                <c:pt idx="0">
                  <c:v>passed scheduled project times</c:v>
                </c:pt>
                <c:pt idx="1">
                  <c:v>Remaining scheduled project times</c:v>
                </c:pt>
              </c:strCache>
            </c:strRef>
          </c:cat>
          <c:val>
            <c:numRef>
              <c:f>(Data!$AA$3,Data!$AA$5)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37-4CB9-A809-B5164A18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Progresssion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5D65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3-441F-BA72-F6BA3D17581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3-441F-BA72-F6BA3D175812}"/>
              </c:ext>
            </c:extLst>
          </c:dPt>
          <c:dPt>
            <c:idx val="2"/>
            <c:bubble3D val="0"/>
            <c:spPr>
              <a:solidFill>
                <a:srgbClr val="BFBF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91-4BA9-986F-89A78D8903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Tasks!$V$2:$V$4</c:f>
              <c:strCache>
                <c:ptCount val="3"/>
                <c:pt idx="0">
                  <c:v>Done/To review tasks</c:v>
                </c:pt>
                <c:pt idx="1">
                  <c:v>Doing tasks</c:v>
                </c:pt>
                <c:pt idx="2">
                  <c:v>Remaining tasks</c:v>
                </c:pt>
              </c:strCache>
            </c:strRef>
          </c:cat>
          <c:val>
            <c:numRef>
              <c:f>Tasks!$W$2:$W$4</c:f>
              <c:numCache>
                <c:formatCode>0</c:formatCode>
                <c:ptCount val="3"/>
                <c:pt idx="0">
                  <c:v>51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3-441F-BA72-F6BA3D17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Progression</a:t>
            </a:r>
          </a:p>
        </c:rich>
      </c:tx>
      <c:layout>
        <c:manualLayout>
          <c:xMode val="edge"/>
          <c:yMode val="edge"/>
          <c:x val="0.35336111111111113"/>
          <c:y val="2.514733208550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Data!$AA$18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Data!$AB$17:$AI$17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Data!$AB$18:$AI$18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0.55000000000000004</c:v>
                </c:pt>
                <c:pt idx="3">
                  <c:v>0.77500000000000002</c:v>
                </c:pt>
                <c:pt idx="4">
                  <c:v>0.85</c:v>
                </c:pt>
                <c:pt idx="5">
                  <c:v>0.92500000000000004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2-43D2-AF4E-62591B329AC5}"/>
            </c:ext>
          </c:extLst>
        </c:ser>
        <c:ser>
          <c:idx val="1"/>
          <c:order val="1"/>
          <c:tx>
            <c:strRef>
              <c:f>Data!$AA$19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Data!$AB$17:$AI$17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Data!$AB$19:$AI$19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0.24999999999999997</c:v>
                </c:pt>
                <c:pt idx="3">
                  <c:v>0.3125</c:v>
                </c:pt>
                <c:pt idx="4">
                  <c:v>0.34500000000000003</c:v>
                </c:pt>
                <c:pt idx="5">
                  <c:v>0.53749999999999998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2-43D2-AF4E-62591B32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58216"/>
        <c:axId val="559378951"/>
      </c:barChart>
      <c:catAx>
        <c:axId val="210415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8951"/>
        <c:crosses val="autoZero"/>
        <c:auto val="1"/>
        <c:lblAlgn val="ctr"/>
        <c:lblOffset val="100"/>
        <c:noMultiLvlLbl val="0"/>
      </c:catAx>
      <c:valAx>
        <c:axId val="55937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Documents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Data!$AA$15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Data!$AB$14:$AI$14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Data!$AB$15:$AI$15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0.77500000000000013</c:v>
                </c:pt>
                <c:pt idx="3">
                  <c:v>0.95</c:v>
                </c:pt>
                <c:pt idx="4">
                  <c:v>0.97499999999999998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0D0-8872-816BFCCF98AC}"/>
            </c:ext>
          </c:extLst>
        </c:ser>
        <c:ser>
          <c:idx val="1"/>
          <c:order val="1"/>
          <c:tx>
            <c:strRef>
              <c:f>Data!$AA$16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Data!$AB$14:$AI$14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Data!$AB$16:$AI$16</c:f>
              <c:numCache>
                <c:formatCode>0%</c:formatCode>
                <c:ptCount val="8"/>
                <c:pt idx="0">
                  <c:v>0</c:v>
                </c:pt>
                <c:pt idx="1">
                  <c:v>1.7500000000000002E-2</c:v>
                </c:pt>
                <c:pt idx="2">
                  <c:v>0.41249999999999998</c:v>
                </c:pt>
                <c:pt idx="3">
                  <c:v>0.83750000000000002</c:v>
                </c:pt>
                <c:pt idx="4">
                  <c:v>0.97</c:v>
                </c:pt>
                <c:pt idx="5">
                  <c:v>0.98750000000000004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4-40D0-8872-816BFCCF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884936"/>
        <c:axId val="1181887496"/>
      </c:barChart>
      <c:catAx>
        <c:axId val="11818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87496"/>
        <c:crosses val="autoZero"/>
        <c:auto val="1"/>
        <c:lblAlgn val="ctr"/>
        <c:lblOffset val="100"/>
        <c:noMultiLvlLbl val="0"/>
      </c:catAx>
      <c:valAx>
        <c:axId val="11818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Data!$AA$21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Data!$AB$20:$AI$20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Data!$AB$21:$AI$21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33</c:v>
                </c:pt>
                <c:pt idx="4">
                  <c:v>35</c:v>
                </c:pt>
                <c:pt idx="5">
                  <c:v>44</c:v>
                </c:pt>
                <c:pt idx="6">
                  <c:v>57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B-4E6B-B968-2150D9521A3A}"/>
            </c:ext>
          </c:extLst>
        </c:ser>
        <c:ser>
          <c:idx val="1"/>
          <c:order val="1"/>
          <c:tx>
            <c:strRef>
              <c:f>Data!$AA$22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Data!$AB$20:$AI$20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Data!$AB$22:$AI$22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25</c:v>
                </c:pt>
                <c:pt idx="4">
                  <c:v>29</c:v>
                </c:pt>
                <c:pt idx="5">
                  <c:v>36</c:v>
                </c:pt>
                <c:pt idx="6">
                  <c:v>51</c:v>
                </c:pt>
                <c:pt idx="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B-4E6B-B968-2150D952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571975"/>
        <c:axId val="887591943"/>
      </c:barChart>
      <c:catAx>
        <c:axId val="887571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91943"/>
        <c:crosses val="autoZero"/>
        <c:auto val="1"/>
        <c:lblAlgn val="ctr"/>
        <c:lblOffset val="100"/>
        <c:noMultiLvlLbl val="0"/>
      </c:catAx>
      <c:valAx>
        <c:axId val="887591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71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Data!$AA$24</c:f>
              <c:strCache>
                <c:ptCount val="1"/>
                <c:pt idx="0">
                  <c:v>project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Data!$AB$23:$AI$23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Data!$AB$24:$AI$24</c:f>
              <c:numCache>
                <c:formatCode>0</c:formatCode>
                <c:ptCount val="8"/>
                <c:pt idx="0">
                  <c:v>0</c:v>
                </c:pt>
                <c:pt idx="1">
                  <c:v>3.25</c:v>
                </c:pt>
                <c:pt idx="2">
                  <c:v>26</c:v>
                </c:pt>
                <c:pt idx="3">
                  <c:v>19.5</c:v>
                </c:pt>
                <c:pt idx="4">
                  <c:v>3.25</c:v>
                </c:pt>
                <c:pt idx="5">
                  <c:v>13</c:v>
                </c:pt>
                <c:pt idx="6">
                  <c:v>16.25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4-4E90-AD0E-FC9E103AF524}"/>
            </c:ext>
          </c:extLst>
        </c:ser>
        <c:ser>
          <c:idx val="1"/>
          <c:order val="1"/>
          <c:tx>
            <c:strRef>
              <c:f>Data!$AA$25</c:f>
              <c:strCache>
                <c:ptCount val="1"/>
                <c:pt idx="0">
                  <c:v>over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Data!$AB$23:$AI$23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Data!$AB$25:$AI$25</c:f>
              <c:numCache>
                <c:formatCode>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 formatCode="General">
                  <c:v>20</c:v>
                </c:pt>
                <c:pt idx="6">
                  <c:v>42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E90-AD0E-FC9E103AF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184072"/>
        <c:axId val="380197384"/>
      </c:barChart>
      <c:catAx>
        <c:axId val="38018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7384"/>
        <c:crosses val="autoZero"/>
        <c:auto val="1"/>
        <c:lblAlgn val="ctr"/>
        <c:lblOffset val="100"/>
        <c:noMultiLvlLbl val="0"/>
      </c:catAx>
      <c:valAx>
        <c:axId val="380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satisfaction</a:t>
            </a:r>
          </a:p>
        </c:rich>
      </c:tx>
      <c:layout>
        <c:manualLayout>
          <c:xMode val="edge"/>
          <c:yMode val="edge"/>
          <c:x val="0.341997629420963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Data!$AB$26:$AI$26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Data!$AB$27:$AI$27</c:f>
              <c:numCache>
                <c:formatCode>0%</c:formatCode>
                <c:ptCount val="8"/>
                <c:pt idx="0">
                  <c:v>0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55D-BAA7-75730A7727C2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Data!$AB$26:$AI$26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Data!$AB$28:$AI$28</c:f>
              <c:numCache>
                <c:formatCode>0%</c:formatCode>
                <c:ptCount val="8"/>
                <c:pt idx="0">
                  <c:v>0</c:v>
                </c:pt>
                <c:pt idx="1">
                  <c:v>0.64</c:v>
                </c:pt>
                <c:pt idx="2">
                  <c:v>0.64166666666666672</c:v>
                </c:pt>
                <c:pt idx="3">
                  <c:v>0.71666666666666667</c:v>
                </c:pt>
                <c:pt idx="4">
                  <c:v>0.71666666666666667</c:v>
                </c:pt>
                <c:pt idx="5">
                  <c:v>0.78333333333333333</c:v>
                </c:pt>
                <c:pt idx="6">
                  <c:v>0.8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55D-BAA7-75730A77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110216"/>
        <c:axId val="1222112264"/>
      </c:barChart>
      <c:catAx>
        <c:axId val="12221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12264"/>
        <c:crosses val="autoZero"/>
        <c:auto val="1"/>
        <c:lblAlgn val="ctr"/>
        <c:lblOffset val="100"/>
        <c:noMultiLvlLbl val="0"/>
      </c:catAx>
      <c:valAx>
        <c:axId val="12221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1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47625</xdr:rowOff>
    </xdr:from>
    <xdr:to>
      <xdr:col>13</xdr:col>
      <xdr:colOff>114300</xdr:colOff>
      <xdr:row>20</xdr:row>
      <xdr:rowOff>9525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11EA37C-1E96-4FD3-83B7-C8C76C78B327}"/>
            </a:ext>
            <a:ext uri="{147F2762-F138-4A5C-976F-8EAC2B608ADB}">
              <a16:predDERef xmlns:a16="http://schemas.microsoft.com/office/drawing/2014/main" pred="{30C51C2F-DB6C-41A2-807C-8966C1A52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28575</xdr:rowOff>
    </xdr:from>
    <xdr:to>
      <xdr:col>6</xdr:col>
      <xdr:colOff>371475</xdr:colOff>
      <xdr:row>20</xdr:row>
      <xdr:rowOff>9525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18B0FDB-48DB-4924-9D55-253B2399BB11}"/>
            </a:ext>
            <a:ext uri="{147F2762-F138-4A5C-976F-8EAC2B608ADB}">
              <a16:predDERef xmlns:a16="http://schemas.microsoft.com/office/drawing/2014/main" pred="{611EA37C-1E96-4FD3-83B7-C8C76C78B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7</xdr:row>
      <xdr:rowOff>57150</xdr:rowOff>
    </xdr:from>
    <xdr:to>
      <xdr:col>1</xdr:col>
      <xdr:colOff>352425</xdr:colOff>
      <xdr:row>8</xdr:row>
      <xdr:rowOff>114300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42CBFA6-8670-2C69-08D6-E98707A9BEA7}"/>
            </a:ext>
            <a:ext uri="{147F2762-F138-4A5C-976F-8EAC2B608ADB}">
              <a16:predDERef xmlns:a16="http://schemas.microsoft.com/office/drawing/2014/main" pred="{E7148F76-A8AF-4197-BE66-DBFEC6B32F07}"/>
            </a:ext>
          </a:extLst>
        </xdr:cNvPr>
        <xdr:cNvSpPr txBox="1"/>
      </xdr:nvSpPr>
      <xdr:spPr>
        <a:xfrm>
          <a:off x="228600" y="1390650"/>
          <a:ext cx="733425" cy="2476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Half-days</a:t>
          </a:r>
        </a:p>
      </xdr:txBody>
    </xdr:sp>
    <xdr:clientData/>
  </xdr:twoCellAnchor>
  <xdr:twoCellAnchor>
    <xdr:from>
      <xdr:col>4</xdr:col>
      <xdr:colOff>561975</xdr:colOff>
      <xdr:row>11</xdr:row>
      <xdr:rowOff>85725</xdr:rowOff>
    </xdr:from>
    <xdr:to>
      <xdr:col>6</xdr:col>
      <xdr:colOff>76200</xdr:colOff>
      <xdr:row>12</xdr:row>
      <xdr:rowOff>142875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81D8CA19-9D74-4920-964C-75F7A0630568}"/>
            </a:ext>
            <a:ext uri="{147F2762-F138-4A5C-976F-8EAC2B608ADB}">
              <a16:predDERef xmlns:a16="http://schemas.microsoft.com/office/drawing/2014/main" pred="{142CBFA6-8670-2C69-08D6-E98707A9BEA7}"/>
            </a:ext>
          </a:extLst>
        </xdr:cNvPr>
        <xdr:cNvSpPr txBox="1"/>
      </xdr:nvSpPr>
      <xdr:spPr>
        <a:xfrm>
          <a:off x="3000375" y="2181225"/>
          <a:ext cx="733425" cy="2476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Half-days</a:t>
          </a:r>
        </a:p>
      </xdr:txBody>
    </xdr:sp>
    <xdr:clientData/>
  </xdr:twoCellAnchor>
  <xdr:twoCellAnchor>
    <xdr:from>
      <xdr:col>0</xdr:col>
      <xdr:colOff>9525</xdr:colOff>
      <xdr:row>0</xdr:row>
      <xdr:rowOff>161925</xdr:rowOff>
    </xdr:from>
    <xdr:to>
      <xdr:col>6</xdr:col>
      <xdr:colOff>219075</xdr:colOff>
      <xdr:row>4</xdr:row>
      <xdr:rowOff>104775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9826766B-8667-A9D7-0367-03CC436AB6F5}"/>
            </a:ext>
            <a:ext uri="{147F2762-F138-4A5C-976F-8EAC2B608ADB}">
              <a16:predDERef xmlns:a16="http://schemas.microsoft.com/office/drawing/2014/main" pred="{81D8CA19-9D74-4920-964C-75F7A0630568}"/>
            </a:ext>
          </a:extLst>
        </xdr:cNvPr>
        <xdr:cNvSpPr txBox="1"/>
      </xdr:nvSpPr>
      <xdr:spPr>
        <a:xfrm>
          <a:off x="9525" y="161925"/>
          <a:ext cx="3867150" cy="7048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ctr"/>
          <a:r>
            <a:rPr lang="en-US" sz="1800">
              <a:latin typeface="+mn-lt"/>
              <a:ea typeface="+mn-lt"/>
              <a:cs typeface="+mn-lt"/>
            </a:rPr>
            <a:t>Usage of the scheduled project times until the product deadline</a:t>
          </a:r>
        </a:p>
      </xdr:txBody>
    </xdr:sp>
    <xdr:clientData/>
  </xdr:twoCellAnchor>
  <xdr:twoCellAnchor>
    <xdr:from>
      <xdr:col>11</xdr:col>
      <xdr:colOff>247650</xdr:colOff>
      <xdr:row>7</xdr:row>
      <xdr:rowOff>66675</xdr:rowOff>
    </xdr:from>
    <xdr:to>
      <xdr:col>12</xdr:col>
      <xdr:colOff>371475</xdr:colOff>
      <xdr:row>8</xdr:row>
      <xdr:rowOff>123825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8BA8A90A-4951-4CC3-94F1-031B5F441E2F}"/>
            </a:ext>
            <a:ext uri="{147F2762-F138-4A5C-976F-8EAC2B608ADB}">
              <a16:predDERef xmlns:a16="http://schemas.microsoft.com/office/drawing/2014/main" pred="{9826766B-8667-A9D7-0367-03CC436AB6F5}"/>
            </a:ext>
          </a:extLst>
        </xdr:cNvPr>
        <xdr:cNvSpPr txBox="1"/>
      </xdr:nvSpPr>
      <xdr:spPr>
        <a:xfrm>
          <a:off x="6953250" y="1400175"/>
          <a:ext cx="733425" cy="2476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Days</a:t>
          </a:r>
        </a:p>
      </xdr:txBody>
    </xdr:sp>
    <xdr:clientData/>
  </xdr:twoCellAnchor>
  <xdr:twoCellAnchor>
    <xdr:from>
      <xdr:col>7</xdr:col>
      <xdr:colOff>161925</xdr:colOff>
      <xdr:row>10</xdr:row>
      <xdr:rowOff>180975</xdr:rowOff>
    </xdr:from>
    <xdr:to>
      <xdr:col>8</xdr:col>
      <xdr:colOff>285750</xdr:colOff>
      <xdr:row>12</xdr:row>
      <xdr:rowOff>47625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A3F9114E-BC86-4079-817D-2757A45B6DE3}"/>
            </a:ext>
            <a:ext uri="{147F2762-F138-4A5C-976F-8EAC2B608ADB}">
              <a16:predDERef xmlns:a16="http://schemas.microsoft.com/office/drawing/2014/main" pred="{8BA8A90A-4951-4CC3-94F1-031B5F441E2F}"/>
            </a:ext>
          </a:extLst>
        </xdr:cNvPr>
        <xdr:cNvSpPr txBox="1"/>
      </xdr:nvSpPr>
      <xdr:spPr>
        <a:xfrm>
          <a:off x="4429125" y="2085975"/>
          <a:ext cx="733425" cy="2476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Days</a:t>
          </a:r>
        </a:p>
      </xdr:txBody>
    </xdr:sp>
    <xdr:clientData/>
  </xdr:twoCellAnchor>
  <xdr:twoCellAnchor>
    <xdr:from>
      <xdr:col>6</xdr:col>
      <xdr:colOff>228600</xdr:colOff>
      <xdr:row>0</xdr:row>
      <xdr:rowOff>171450</xdr:rowOff>
    </xdr:from>
    <xdr:to>
      <xdr:col>13</xdr:col>
      <xdr:colOff>180975</xdr:colOff>
      <xdr:row>4</xdr:row>
      <xdr:rowOff>114300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8D111A37-9FBA-4857-8229-5083CD209627}"/>
            </a:ext>
            <a:ext uri="{147F2762-F138-4A5C-976F-8EAC2B608ADB}">
              <a16:predDERef xmlns:a16="http://schemas.microsoft.com/office/drawing/2014/main" pred="{A3F9114E-BC86-4079-817D-2757A45B6DE3}"/>
            </a:ext>
          </a:extLst>
        </xdr:cNvPr>
        <xdr:cNvSpPr txBox="1"/>
      </xdr:nvSpPr>
      <xdr:spPr>
        <a:xfrm>
          <a:off x="3886200" y="171450"/>
          <a:ext cx="4219575" cy="7048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latin typeface="+mn-lt"/>
              <a:ea typeface="+mn-lt"/>
              <a:cs typeface="+mn-lt"/>
            </a:rPr>
            <a:t>Usage of the d</a:t>
          </a:r>
          <a:r>
            <a:rPr lang="en-US" sz="18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ays of the period from the first to the last project time</a:t>
          </a:r>
        </a:p>
      </xdr:txBody>
    </xdr:sp>
    <xdr:clientData/>
  </xdr:twoCellAnchor>
  <xdr:twoCellAnchor>
    <xdr:from>
      <xdr:col>0</xdr:col>
      <xdr:colOff>0</xdr:colOff>
      <xdr:row>22</xdr:row>
      <xdr:rowOff>114300</xdr:rowOff>
    </xdr:from>
    <xdr:to>
      <xdr:col>8</xdr:col>
      <xdr:colOff>247650</xdr:colOff>
      <xdr:row>39</xdr:row>
      <xdr:rowOff>66675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8B5CFEF-2358-49CD-964F-759E878524D7}"/>
            </a:ext>
            <a:ext uri="{147F2762-F138-4A5C-976F-8EAC2B608ADB}">
              <a16:predDERef xmlns:a16="http://schemas.microsoft.com/office/drawing/2014/main" pred="{8D111A37-9FBA-4857-8229-5083CD209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44</xdr:row>
      <xdr:rowOff>38100</xdr:rowOff>
    </xdr:from>
    <xdr:to>
      <xdr:col>20</xdr:col>
      <xdr:colOff>514350</xdr:colOff>
      <xdr:row>58</xdr:row>
      <xdr:rowOff>114300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F599792-BC3F-4473-A085-73A024D81B1C}"/>
            </a:ext>
            <a:ext uri="{147F2762-F138-4A5C-976F-8EAC2B608ADB}">
              <a16:predDERef xmlns:a16="http://schemas.microsoft.com/office/drawing/2014/main" pred="{88B5CFEF-2358-49CD-964F-759E87852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209550</xdr:colOff>
      <xdr:row>29</xdr:row>
      <xdr:rowOff>152400</xdr:rowOff>
    </xdr:from>
    <xdr:to>
      <xdr:col>20</xdr:col>
      <xdr:colOff>514350</xdr:colOff>
      <xdr:row>44</xdr:row>
      <xdr:rowOff>38100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5BE7FCF-8F36-4647-A5FA-6E69EDB7BA47}"/>
            </a:ext>
            <a:ext uri="{147F2762-F138-4A5C-976F-8EAC2B608ADB}">
              <a16:predDERef xmlns:a16="http://schemas.microsoft.com/office/drawing/2014/main" pred="{2F599792-BC3F-4473-A085-73A024D81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209550</xdr:colOff>
      <xdr:row>15</xdr:row>
      <xdr:rowOff>76200</xdr:rowOff>
    </xdr:from>
    <xdr:to>
      <xdr:col>20</xdr:col>
      <xdr:colOff>514350</xdr:colOff>
      <xdr:row>29</xdr:row>
      <xdr:rowOff>152400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A71B09A-D16A-4003-9EC1-C0CC9FD6032F}"/>
            </a:ext>
            <a:ext uri="{147F2762-F138-4A5C-976F-8EAC2B608ADB}">
              <a16:predDERef xmlns:a16="http://schemas.microsoft.com/office/drawing/2014/main" pred="{D5BE7FCF-8F36-4647-A5FA-6E69EDB7B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209550</xdr:colOff>
      <xdr:row>1</xdr:row>
      <xdr:rowOff>9525</xdr:rowOff>
    </xdr:from>
    <xdr:to>
      <xdr:col>20</xdr:col>
      <xdr:colOff>514350</xdr:colOff>
      <xdr:row>15</xdr:row>
      <xdr:rowOff>85725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5DF1257-FB9B-42F2-8343-A8E72A7F31B2}"/>
            </a:ext>
            <a:ext uri="{147F2762-F138-4A5C-976F-8EAC2B608ADB}">
              <a16:predDERef xmlns:a16="http://schemas.microsoft.com/office/drawing/2014/main" pred="{EA71B09A-D16A-4003-9EC1-C0CC9FD60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44</xdr:row>
      <xdr:rowOff>38100</xdr:rowOff>
    </xdr:from>
    <xdr:to>
      <xdr:col>7</xdr:col>
      <xdr:colOff>361950</xdr:colOff>
      <xdr:row>58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0C51C2F-DB6C-41A2-807C-8966C1A527F3}"/>
            </a:ext>
            <a:ext uri="{147F2762-F138-4A5C-976F-8EAC2B608ADB}">
              <a16:predDERef xmlns:a16="http://schemas.microsoft.com/office/drawing/2014/main" pred="{C5DF1257-FB9B-42F2-8343-A8E72A7F3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123825</xdr:rowOff>
    </xdr:from>
    <xdr:to>
      <xdr:col>3</xdr:col>
      <xdr:colOff>219075</xdr:colOff>
      <xdr:row>13</xdr:row>
      <xdr:rowOff>123825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B3536B9-C60F-F82A-D2FA-3A4220E19AF2}"/>
            </a:ext>
          </a:extLst>
        </xdr:cNvPr>
        <xdr:cNvSpPr txBox="1"/>
      </xdr:nvSpPr>
      <xdr:spPr>
        <a:xfrm rot="18057825">
          <a:off x="4000500" y="1352550"/>
          <a:ext cx="2105025" cy="4095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0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No Project Time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123825</xdr:rowOff>
    </xdr:from>
    <xdr:to>
      <xdr:col>4</xdr:col>
      <xdr:colOff>571500</xdr:colOff>
      <xdr:row>60</xdr:row>
      <xdr:rowOff>47625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05FCEA1-7B3D-4C88-845B-B73857D7FAE6}"/>
            </a:ext>
          </a:extLst>
        </xdr:cNvPr>
        <xdr:cNvSpPr txBox="1"/>
      </xdr:nvSpPr>
      <xdr:spPr>
        <a:xfrm rot="16200000">
          <a:off x="-809625" y="6162675"/>
          <a:ext cx="10972800" cy="4381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400" b="0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     No Project Time                                             No Project Time                             No Project Time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lgosup-my.sharepoint.com/:x:/p/benoit_dekeyn/ET3X56ZmAw1PpLeTLcSubvIBwjEooiU8LSl_ZvGzSR8ylA?e=STmP8k" TargetMode="External"/><Relationship Id="rId1" Type="http://schemas.openxmlformats.org/officeDocument/2006/relationships/hyperlink" Target="https://algosup-my.sharepoint.com/:x:/p/benoit_dekeyn/ET3X56ZmAw1PpLeTLcSubvIBwjEooiU8LSl_ZvGzSR8ylA?e=STmP8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rello.com/b/fyHkoXl9/virtual-processor-team-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1:V42"/>
  <sheetViews>
    <sheetView showGridLines="0" tabSelected="1" topLeftCell="A16" workbookViewId="0">
      <selection activeCell="J40" sqref="J40"/>
    </sheetView>
  </sheetViews>
  <sheetFormatPr defaultRowHeight="15"/>
  <sheetData>
    <row r="21" spans="3:13">
      <c r="C21" s="309">
        <f xml:space="preserve"> Data!AA3/Data!AA10</f>
        <v>1</v>
      </c>
      <c r="D21" s="309"/>
      <c r="J21" s="309">
        <f ca="1" xml:space="preserve"> Data!AA4/Data!AA11</f>
        <v>0.86046511627906974</v>
      </c>
      <c r="K21" s="309"/>
    </row>
    <row r="22" spans="3:13">
      <c r="C22" s="309"/>
      <c r="D22" s="309"/>
      <c r="J22" s="309"/>
      <c r="K22" s="309"/>
    </row>
    <row r="24" spans="3:13">
      <c r="J24" s="500" t="s">
        <v>0</v>
      </c>
      <c r="K24" s="500"/>
      <c r="L24" s="500"/>
      <c r="M24" s="500"/>
    </row>
    <row r="25" spans="3:13">
      <c r="J25" s="500"/>
      <c r="K25" s="500"/>
      <c r="L25" s="500"/>
      <c r="M25" s="500"/>
    </row>
    <row r="26" spans="3:13">
      <c r="J26" s="500"/>
      <c r="K26" s="500"/>
      <c r="L26" s="500"/>
      <c r="M26" s="500"/>
    </row>
    <row r="27" spans="3:13">
      <c r="J27" s="500"/>
      <c r="K27" s="500"/>
      <c r="L27" s="500"/>
      <c r="M27" s="500"/>
    </row>
    <row r="28" spans="3:13">
      <c r="J28" s="500"/>
      <c r="K28" s="500"/>
      <c r="L28" s="500"/>
      <c r="M28" s="500"/>
    </row>
    <row r="29" spans="3:13">
      <c r="J29" s="500"/>
      <c r="K29" s="500"/>
      <c r="L29" s="500"/>
      <c r="M29" s="500"/>
    </row>
    <row r="30" spans="3:13">
      <c r="J30" s="500"/>
      <c r="K30" s="500"/>
      <c r="L30" s="500"/>
      <c r="M30" s="500"/>
    </row>
    <row r="31" spans="3:13">
      <c r="J31" s="500"/>
      <c r="K31" s="500"/>
      <c r="L31" s="500"/>
      <c r="M31" s="500"/>
    </row>
    <row r="32" spans="3:13">
      <c r="J32" s="500"/>
      <c r="K32" s="500"/>
      <c r="L32" s="500"/>
      <c r="M32" s="500"/>
    </row>
    <row r="33" spans="3:22">
      <c r="J33" s="500"/>
      <c r="K33" s="500"/>
      <c r="L33" s="500"/>
      <c r="M33" s="500"/>
    </row>
    <row r="34" spans="3:22">
      <c r="J34" s="500"/>
      <c r="K34" s="500"/>
      <c r="L34" s="500"/>
      <c r="M34" s="500"/>
      <c r="V34" s="499" t="s">
        <v>1</v>
      </c>
    </row>
    <row r="35" spans="3:22">
      <c r="J35" s="500"/>
      <c r="K35" s="500"/>
      <c r="L35" s="500"/>
      <c r="M35" s="500"/>
    </row>
    <row r="40" spans="3:22" ht="15" customHeight="1">
      <c r="D40" s="210"/>
      <c r="E40" s="210"/>
    </row>
    <row r="41" spans="3:22" ht="15" customHeight="1">
      <c r="D41" s="308">
        <f>Tasks!Z3</f>
        <v>0.89473684210526316</v>
      </c>
      <c r="E41" s="308"/>
      <c r="F41" s="210"/>
      <c r="G41" s="210"/>
      <c r="H41" s="210"/>
    </row>
    <row r="42" spans="3:22" ht="15" customHeight="1">
      <c r="C42" s="210"/>
      <c r="D42" s="308"/>
      <c r="E42" s="308"/>
      <c r="F42" s="210"/>
      <c r="G42" s="210"/>
      <c r="H42" s="210"/>
    </row>
  </sheetData>
  <mergeCells count="4">
    <mergeCell ref="D41:E42"/>
    <mergeCell ref="C21:D22"/>
    <mergeCell ref="J21:K22"/>
    <mergeCell ref="J24:M35"/>
  </mergeCells>
  <hyperlinks>
    <hyperlink ref="V34" r:id="rId1" display="HERE" xr:uid="{D2DA8F53-BC72-43C2-AF9E-8E687088D8AE}"/>
    <hyperlink ref="J24:M35" r:id="rId2" display="Last Update on the 23-02-2024 Online version is accessible here" xr:uid="{54F575BB-A98C-44D2-B7B0-FE7A588E1E9C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4E92-EE06-4651-8317-C6B7832DFE86}">
  <dimension ref="A1:AJ42"/>
  <sheetViews>
    <sheetView showGridLines="0" topLeftCell="E1" workbookViewId="0">
      <selection activeCell="P21" sqref="P21"/>
    </sheetView>
  </sheetViews>
  <sheetFormatPr defaultRowHeight="15"/>
  <cols>
    <col min="1" max="1" width="20.28515625" bestFit="1" customWidth="1"/>
    <col min="2" max="2" width="49.5703125" bestFit="1" customWidth="1"/>
    <col min="3" max="18" width="9.85546875" customWidth="1"/>
    <col min="19" max="19" width="10.85546875" customWidth="1"/>
    <col min="24" max="24" width="1.85546875" customWidth="1"/>
    <col min="25" max="25" width="131.7109375" customWidth="1"/>
    <col min="26" max="26" width="49.140625" bestFit="1" customWidth="1"/>
    <col min="27" max="27" width="11.140625" bestFit="1" customWidth="1"/>
    <col min="28" max="28" width="8.7109375" bestFit="1" customWidth="1"/>
    <col min="29" max="29" width="7" customWidth="1"/>
    <col min="30" max="33" width="9.7109375" bestFit="1" customWidth="1"/>
  </cols>
  <sheetData>
    <row r="1" spans="1:36" ht="15.75" customHeight="1">
      <c r="A1" s="349" t="s">
        <v>2</v>
      </c>
      <c r="B1" s="350"/>
      <c r="C1" s="320" t="s">
        <v>3</v>
      </c>
      <c r="D1" s="321"/>
      <c r="E1" s="322" t="s">
        <v>4</v>
      </c>
      <c r="F1" s="323"/>
      <c r="G1" s="371" t="s">
        <v>5</v>
      </c>
      <c r="H1" s="372"/>
      <c r="I1" s="373" t="s">
        <v>6</v>
      </c>
      <c r="J1" s="374"/>
      <c r="K1" s="375" t="s">
        <v>7</v>
      </c>
      <c r="L1" s="376"/>
      <c r="M1" s="353" t="s">
        <v>8</v>
      </c>
      <c r="N1" s="354"/>
      <c r="O1" s="325" t="s">
        <v>9</v>
      </c>
      <c r="P1" s="326"/>
      <c r="Q1" s="327" t="s">
        <v>10</v>
      </c>
      <c r="R1" s="328"/>
      <c r="S1" s="397" t="s">
        <v>11</v>
      </c>
      <c r="T1" s="398"/>
      <c r="X1" s="160"/>
      <c r="Z1" s="381" t="s">
        <v>12</v>
      </c>
      <c r="AA1" s="382"/>
      <c r="AB1" s="382"/>
      <c r="AC1" s="382"/>
      <c r="AD1" s="382"/>
      <c r="AE1" s="382"/>
      <c r="AF1" s="382"/>
      <c r="AG1" s="382"/>
      <c r="AH1" s="382"/>
      <c r="AI1" s="383"/>
    </row>
    <row r="2" spans="1:36" ht="15.75">
      <c r="A2" s="351" t="s">
        <v>13</v>
      </c>
      <c r="B2" s="352"/>
      <c r="C2" s="367" t="s">
        <v>14</v>
      </c>
      <c r="D2" s="368"/>
      <c r="E2" s="369" t="s">
        <v>15</v>
      </c>
      <c r="F2" s="370"/>
      <c r="G2" s="331" t="s">
        <v>16</v>
      </c>
      <c r="H2" s="332"/>
      <c r="I2" s="333" t="s">
        <v>17</v>
      </c>
      <c r="J2" s="334"/>
      <c r="K2" s="335" t="s">
        <v>18</v>
      </c>
      <c r="L2" s="336"/>
      <c r="M2" s="337" t="s">
        <v>19</v>
      </c>
      <c r="N2" s="338"/>
      <c r="O2" s="339" t="s">
        <v>20</v>
      </c>
      <c r="P2" s="340"/>
      <c r="Q2" s="329" t="s">
        <v>21</v>
      </c>
      <c r="R2" s="330"/>
      <c r="S2" s="399"/>
      <c r="T2" s="400"/>
      <c r="X2" s="160"/>
      <c r="Z2" s="271" t="s">
        <v>22</v>
      </c>
      <c r="AA2" s="303">
        <f ca="1" xml:space="preserve"> TODAY()</f>
        <v>45345</v>
      </c>
      <c r="AB2" s="401"/>
      <c r="AC2" s="402"/>
      <c r="AD2" s="402"/>
      <c r="AE2" s="402"/>
      <c r="AF2" s="402"/>
      <c r="AG2" s="402"/>
      <c r="AH2" s="402"/>
      <c r="AI2" s="403"/>
    </row>
    <row r="3" spans="1:36" ht="15" customHeight="1">
      <c r="A3" s="32" t="s">
        <v>23</v>
      </c>
      <c r="B3" s="2" t="s">
        <v>24</v>
      </c>
      <c r="C3" s="10" t="s">
        <v>25</v>
      </c>
      <c r="D3" s="11" t="s">
        <v>26</v>
      </c>
      <c r="E3" s="3" t="s">
        <v>25</v>
      </c>
      <c r="F3" s="4" t="s">
        <v>26</v>
      </c>
      <c r="G3" s="5" t="s">
        <v>25</v>
      </c>
      <c r="H3" s="4" t="s">
        <v>26</v>
      </c>
      <c r="I3" s="5" t="s">
        <v>25</v>
      </c>
      <c r="J3" s="4" t="s">
        <v>26</v>
      </c>
      <c r="K3" s="5" t="s">
        <v>25</v>
      </c>
      <c r="L3" s="4" t="s">
        <v>26</v>
      </c>
      <c r="M3" s="5" t="s">
        <v>25</v>
      </c>
      <c r="N3" s="4" t="s">
        <v>26</v>
      </c>
      <c r="O3" s="5" t="s">
        <v>25</v>
      </c>
      <c r="P3" s="4" t="s">
        <v>26</v>
      </c>
      <c r="Q3" s="28" t="s">
        <v>25</v>
      </c>
      <c r="R3" s="11" t="s">
        <v>26</v>
      </c>
      <c r="S3" s="312"/>
      <c r="T3" s="313"/>
      <c r="X3" s="160"/>
      <c r="Z3" s="272" t="s">
        <v>27</v>
      </c>
      <c r="AA3" s="304">
        <v>25</v>
      </c>
      <c r="AB3" s="273" t="s">
        <v>28</v>
      </c>
      <c r="AC3" s="384" t="s">
        <v>29</v>
      </c>
      <c r="AD3" s="384"/>
      <c r="AE3" s="384"/>
      <c r="AF3" s="384"/>
      <c r="AG3" s="416"/>
      <c r="AH3" s="416"/>
      <c r="AI3" s="417"/>
    </row>
    <row r="4" spans="1:36">
      <c r="A4" s="12" t="s">
        <v>30</v>
      </c>
      <c r="B4" s="13" t="s">
        <v>31</v>
      </c>
      <c r="C4" s="51" t="s">
        <v>32</v>
      </c>
      <c r="D4" s="44" t="s">
        <v>32</v>
      </c>
      <c r="E4" s="58">
        <v>0</v>
      </c>
      <c r="F4" s="64">
        <v>0.02</v>
      </c>
      <c r="G4" s="73">
        <v>0.9</v>
      </c>
      <c r="H4" s="79">
        <v>0.4</v>
      </c>
      <c r="I4" s="93">
        <v>1</v>
      </c>
      <c r="J4" s="99">
        <v>1</v>
      </c>
      <c r="K4" s="105">
        <v>1</v>
      </c>
      <c r="L4" s="111">
        <v>1</v>
      </c>
      <c r="M4" s="117">
        <v>1</v>
      </c>
      <c r="N4" s="123">
        <v>1</v>
      </c>
      <c r="O4" s="129">
        <v>1</v>
      </c>
      <c r="P4" s="135">
        <v>1</v>
      </c>
      <c r="Q4" s="141">
        <v>1</v>
      </c>
      <c r="R4" s="147">
        <v>1</v>
      </c>
      <c r="S4" s="310"/>
      <c r="T4" s="311"/>
      <c r="X4" s="160"/>
      <c r="Z4" s="274" t="s">
        <v>33</v>
      </c>
      <c r="AA4" s="299">
        <f ca="1">AA2-AA13</f>
        <v>37</v>
      </c>
      <c r="AB4" s="413" t="s">
        <v>34</v>
      </c>
      <c r="AC4" s="414"/>
      <c r="AD4" s="414"/>
      <c r="AE4" s="414"/>
      <c r="AF4" s="414"/>
      <c r="AG4" s="414"/>
      <c r="AH4" s="414"/>
      <c r="AI4" s="415"/>
    </row>
    <row r="5" spans="1:36">
      <c r="A5" s="14" t="s">
        <v>30</v>
      </c>
      <c r="B5" s="7" t="s">
        <v>35</v>
      </c>
      <c r="C5" s="52" t="s">
        <v>32</v>
      </c>
      <c r="D5" s="45" t="s">
        <v>32</v>
      </c>
      <c r="E5" s="59">
        <v>0</v>
      </c>
      <c r="F5" s="65">
        <v>0</v>
      </c>
      <c r="G5" s="74">
        <v>0.7</v>
      </c>
      <c r="H5" s="80">
        <v>0.25</v>
      </c>
      <c r="I5" s="94">
        <v>0.9</v>
      </c>
      <c r="J5" s="100">
        <v>0.8</v>
      </c>
      <c r="K5" s="106">
        <v>1</v>
      </c>
      <c r="L5" s="112">
        <v>1</v>
      </c>
      <c r="M5" s="118">
        <v>1</v>
      </c>
      <c r="N5" s="124">
        <v>1</v>
      </c>
      <c r="O5" s="130">
        <v>1</v>
      </c>
      <c r="P5" s="136">
        <v>1</v>
      </c>
      <c r="Q5" s="142">
        <v>1</v>
      </c>
      <c r="R5" s="148">
        <v>0.01</v>
      </c>
      <c r="S5" s="310"/>
      <c r="T5" s="311"/>
      <c r="X5" s="160"/>
      <c r="Z5" s="275" t="s">
        <v>36</v>
      </c>
      <c r="AA5" s="298">
        <f>AA10-AA3</f>
        <v>0</v>
      </c>
      <c r="AB5" s="404"/>
      <c r="AC5" s="405"/>
      <c r="AD5" s="405"/>
      <c r="AE5" s="405"/>
      <c r="AF5" s="405"/>
      <c r="AG5" s="405"/>
      <c r="AH5" s="405"/>
      <c r="AI5" s="406"/>
    </row>
    <row r="6" spans="1:36">
      <c r="A6" s="15" t="s">
        <v>30</v>
      </c>
      <c r="B6" s="8" t="s">
        <v>37</v>
      </c>
      <c r="C6" s="53" t="s">
        <v>32</v>
      </c>
      <c r="D6" s="46" t="s">
        <v>32</v>
      </c>
      <c r="E6" s="60">
        <v>0</v>
      </c>
      <c r="F6" s="66">
        <v>0.05</v>
      </c>
      <c r="G6" s="75">
        <v>0.8</v>
      </c>
      <c r="H6" s="81">
        <v>0.7</v>
      </c>
      <c r="I6" s="95">
        <v>1</v>
      </c>
      <c r="J6" s="101">
        <v>0.9</v>
      </c>
      <c r="K6" s="107">
        <v>1</v>
      </c>
      <c r="L6" s="113">
        <v>1</v>
      </c>
      <c r="M6" s="119">
        <v>1</v>
      </c>
      <c r="N6" s="125">
        <v>1</v>
      </c>
      <c r="O6" s="131">
        <v>1</v>
      </c>
      <c r="P6" s="137">
        <v>1</v>
      </c>
      <c r="Q6" s="143">
        <v>1</v>
      </c>
      <c r="R6" s="149">
        <v>1</v>
      </c>
      <c r="S6" s="310"/>
      <c r="T6" s="311"/>
      <c r="X6" s="160"/>
      <c r="Z6" s="276" t="s">
        <v>38</v>
      </c>
      <c r="AA6" s="300">
        <f ca="1">AA11-AA4</f>
        <v>6</v>
      </c>
      <c r="AB6" s="407"/>
      <c r="AC6" s="408"/>
      <c r="AD6" s="408"/>
      <c r="AE6" s="408"/>
      <c r="AF6" s="408"/>
      <c r="AG6" s="408"/>
      <c r="AH6" s="408"/>
      <c r="AI6" s="409"/>
    </row>
    <row r="7" spans="1:36">
      <c r="A7" s="16" t="s">
        <v>30</v>
      </c>
      <c r="B7" s="161" t="s">
        <v>39</v>
      </c>
      <c r="C7" s="54" t="s">
        <v>32</v>
      </c>
      <c r="D7" s="47" t="s">
        <v>32</v>
      </c>
      <c r="E7" s="61">
        <v>0</v>
      </c>
      <c r="F7" s="67">
        <v>0</v>
      </c>
      <c r="G7" s="76">
        <v>0.7</v>
      </c>
      <c r="H7" s="82">
        <v>0.1</v>
      </c>
      <c r="I7" s="96">
        <v>0.9</v>
      </c>
      <c r="J7" s="102">
        <v>0.8</v>
      </c>
      <c r="K7" s="108">
        <v>0.9</v>
      </c>
      <c r="L7" s="114">
        <v>0.9</v>
      </c>
      <c r="M7" s="120">
        <v>1</v>
      </c>
      <c r="N7" s="126">
        <v>1</v>
      </c>
      <c r="O7" s="132">
        <v>1</v>
      </c>
      <c r="P7" s="138">
        <v>1</v>
      </c>
      <c r="Q7" s="144">
        <v>1</v>
      </c>
      <c r="R7" s="150">
        <v>1</v>
      </c>
      <c r="S7" s="310"/>
      <c r="T7" s="311"/>
      <c r="X7" s="160"/>
      <c r="Z7" s="277" t="s">
        <v>40</v>
      </c>
      <c r="AA7" s="301">
        <v>45345</v>
      </c>
      <c r="AB7" s="410"/>
      <c r="AC7" s="411"/>
      <c r="AD7" s="411"/>
      <c r="AE7" s="411"/>
      <c r="AF7" s="411"/>
      <c r="AG7" s="411"/>
      <c r="AH7" s="411"/>
      <c r="AI7" s="412"/>
    </row>
    <row r="8" spans="1:36">
      <c r="A8" s="17" t="s">
        <v>41</v>
      </c>
      <c r="B8" s="1" t="s">
        <v>42</v>
      </c>
      <c r="C8" s="55" t="s">
        <v>32</v>
      </c>
      <c r="D8" s="48" t="s">
        <v>32</v>
      </c>
      <c r="E8" s="62">
        <v>0</v>
      </c>
      <c r="F8" s="68">
        <v>0</v>
      </c>
      <c r="G8" s="77">
        <v>0.9</v>
      </c>
      <c r="H8" s="83">
        <v>0.6</v>
      </c>
      <c r="I8" s="97">
        <v>1</v>
      </c>
      <c r="J8" s="103">
        <v>0.85</v>
      </c>
      <c r="K8" s="109">
        <v>1</v>
      </c>
      <c r="L8" s="115">
        <v>0.98</v>
      </c>
      <c r="M8" s="121">
        <v>1</v>
      </c>
      <c r="N8" s="127">
        <v>0.95</v>
      </c>
      <c r="O8" s="133">
        <v>1</v>
      </c>
      <c r="P8" s="139">
        <v>1</v>
      </c>
      <c r="Q8" s="145">
        <v>1</v>
      </c>
      <c r="R8" s="151">
        <v>1</v>
      </c>
      <c r="S8" s="310"/>
      <c r="T8" s="311"/>
      <c r="V8" s="25"/>
      <c r="X8" s="160"/>
      <c r="Z8" s="272" t="s">
        <v>43</v>
      </c>
      <c r="AA8" s="302">
        <v>45351</v>
      </c>
      <c r="AB8" s="413"/>
      <c r="AC8" s="414"/>
      <c r="AD8" s="414"/>
      <c r="AE8" s="414"/>
      <c r="AF8" s="414"/>
      <c r="AG8" s="414"/>
      <c r="AH8" s="414"/>
      <c r="AI8" s="415"/>
    </row>
    <row r="9" spans="1:36">
      <c r="A9" s="18" t="s">
        <v>41</v>
      </c>
      <c r="B9" s="7" t="s">
        <v>44</v>
      </c>
      <c r="C9" s="52" t="s">
        <v>32</v>
      </c>
      <c r="D9" s="45" t="s">
        <v>32</v>
      </c>
      <c r="E9" s="59">
        <v>0</v>
      </c>
      <c r="F9" s="65">
        <v>0</v>
      </c>
      <c r="G9" s="74">
        <v>0.5</v>
      </c>
      <c r="H9" s="80">
        <v>0</v>
      </c>
      <c r="I9" s="94">
        <v>0.8</v>
      </c>
      <c r="J9" s="100">
        <v>0</v>
      </c>
      <c r="K9" s="106">
        <v>0.9</v>
      </c>
      <c r="L9" s="112">
        <v>0</v>
      </c>
      <c r="M9" s="118">
        <v>1</v>
      </c>
      <c r="N9" s="124">
        <v>0.3</v>
      </c>
      <c r="O9" s="130">
        <v>1</v>
      </c>
      <c r="P9" s="136">
        <v>1</v>
      </c>
      <c r="Q9" s="142">
        <v>1</v>
      </c>
      <c r="R9" s="148">
        <v>1</v>
      </c>
      <c r="S9" s="310"/>
      <c r="T9" s="311"/>
      <c r="X9" s="160"/>
      <c r="Z9" s="272" t="s">
        <v>45</v>
      </c>
      <c r="AA9" s="298">
        <f>S17</f>
        <v>29</v>
      </c>
      <c r="AB9" s="410" t="s">
        <v>28</v>
      </c>
      <c r="AC9" s="411"/>
      <c r="AD9" s="411"/>
      <c r="AE9" s="411"/>
      <c r="AF9" s="411"/>
      <c r="AG9" s="411"/>
      <c r="AH9" s="411"/>
      <c r="AI9" s="412"/>
    </row>
    <row r="10" spans="1:36">
      <c r="A10" s="19" t="s">
        <v>41</v>
      </c>
      <c r="B10" s="8" t="s">
        <v>46</v>
      </c>
      <c r="C10" s="53" t="s">
        <v>32</v>
      </c>
      <c r="D10" s="46" t="s">
        <v>32</v>
      </c>
      <c r="E10" s="60">
        <v>0</v>
      </c>
      <c r="F10" s="66">
        <v>0</v>
      </c>
      <c r="G10" s="75">
        <v>0.7</v>
      </c>
      <c r="H10" s="81">
        <v>0.3</v>
      </c>
      <c r="I10" s="95">
        <v>0.9</v>
      </c>
      <c r="J10" s="101">
        <v>0.3</v>
      </c>
      <c r="K10" s="107">
        <v>1</v>
      </c>
      <c r="L10" s="113">
        <v>0.3</v>
      </c>
      <c r="M10" s="119">
        <v>1</v>
      </c>
      <c r="N10" s="125">
        <v>0.8</v>
      </c>
      <c r="O10" s="131">
        <v>1</v>
      </c>
      <c r="P10" s="137">
        <v>1</v>
      </c>
      <c r="Q10" s="143">
        <v>1</v>
      </c>
      <c r="R10" s="149">
        <v>1</v>
      </c>
      <c r="S10" s="310"/>
      <c r="T10" s="311"/>
      <c r="X10" s="160"/>
      <c r="Z10" s="272" t="s">
        <v>47</v>
      </c>
      <c r="AA10" s="298">
        <f>U17</f>
        <v>25</v>
      </c>
      <c r="AB10" s="413" t="s">
        <v>28</v>
      </c>
      <c r="AC10" s="414"/>
      <c r="AD10" s="414"/>
      <c r="AE10" s="414"/>
      <c r="AF10" s="414"/>
      <c r="AG10" s="414"/>
      <c r="AH10" s="414"/>
      <c r="AI10" s="415"/>
    </row>
    <row r="11" spans="1:36">
      <c r="A11" s="17" t="s">
        <v>41</v>
      </c>
      <c r="B11" s="1" t="s">
        <v>48</v>
      </c>
      <c r="C11" s="55" t="s">
        <v>32</v>
      </c>
      <c r="D11" s="48" t="s">
        <v>32</v>
      </c>
      <c r="E11" s="62">
        <v>0</v>
      </c>
      <c r="F11" s="68">
        <v>0</v>
      </c>
      <c r="G11" s="77">
        <v>0.1</v>
      </c>
      <c r="H11" s="83">
        <v>0.1</v>
      </c>
      <c r="I11" s="97">
        <v>0.4</v>
      </c>
      <c r="J11" s="103">
        <v>0.1</v>
      </c>
      <c r="K11" s="109">
        <v>0.5</v>
      </c>
      <c r="L11" s="115">
        <v>0.1</v>
      </c>
      <c r="M11" s="121">
        <v>0.7</v>
      </c>
      <c r="N11" s="127">
        <v>0.1</v>
      </c>
      <c r="O11" s="133">
        <v>1</v>
      </c>
      <c r="P11" s="139">
        <v>0.6</v>
      </c>
      <c r="Q11" s="145">
        <v>1</v>
      </c>
      <c r="R11" s="151">
        <v>0.6</v>
      </c>
      <c r="S11" s="310"/>
      <c r="T11" s="311"/>
      <c r="X11" s="160"/>
      <c r="Z11" s="272" t="s">
        <v>49</v>
      </c>
      <c r="AA11" s="298">
        <f>AA8-AA13</f>
        <v>43</v>
      </c>
      <c r="AB11" s="410" t="s">
        <v>34</v>
      </c>
      <c r="AC11" s="411"/>
      <c r="AD11" s="411"/>
      <c r="AE11" s="411"/>
      <c r="AF11" s="411"/>
      <c r="AG11" s="411"/>
      <c r="AH11" s="411"/>
      <c r="AI11" s="412"/>
    </row>
    <row r="12" spans="1:36">
      <c r="A12" s="20" t="s">
        <v>50</v>
      </c>
      <c r="B12" s="6" t="s">
        <v>51</v>
      </c>
      <c r="C12" s="56" t="s">
        <v>32</v>
      </c>
      <c r="D12" s="49" t="s">
        <v>32</v>
      </c>
      <c r="E12" s="63">
        <v>0</v>
      </c>
      <c r="F12" s="69">
        <v>0</v>
      </c>
      <c r="G12" s="78">
        <v>0.5</v>
      </c>
      <c r="H12" s="84">
        <v>0.6</v>
      </c>
      <c r="I12" s="98">
        <v>0.6</v>
      </c>
      <c r="J12" s="104" t="s">
        <v>52</v>
      </c>
      <c r="K12" s="110">
        <v>0.7</v>
      </c>
      <c r="L12" s="116">
        <v>0.4</v>
      </c>
      <c r="M12" s="122">
        <v>0.8</v>
      </c>
      <c r="N12" s="128">
        <v>0.4</v>
      </c>
      <c r="O12" s="134">
        <v>1</v>
      </c>
      <c r="P12" s="140">
        <v>0.4</v>
      </c>
      <c r="Q12" s="146">
        <v>1</v>
      </c>
      <c r="R12" s="152" t="s">
        <v>32</v>
      </c>
      <c r="S12" s="310"/>
      <c r="T12" s="311"/>
      <c r="X12" s="160"/>
      <c r="Y12" s="159"/>
      <c r="Z12" s="272" t="s">
        <v>53</v>
      </c>
      <c r="AA12" s="298">
        <f>AA7-AA13</f>
        <v>37</v>
      </c>
      <c r="AB12" s="413" t="s">
        <v>34</v>
      </c>
      <c r="AC12" s="414"/>
      <c r="AD12" s="414"/>
      <c r="AE12" s="414"/>
      <c r="AF12" s="414"/>
      <c r="AG12" s="414"/>
      <c r="AH12" s="414"/>
      <c r="AI12" s="415"/>
    </row>
    <row r="13" spans="1:36">
      <c r="A13" s="21" t="s">
        <v>54</v>
      </c>
      <c r="B13" s="9" t="s">
        <v>55</v>
      </c>
      <c r="C13" s="57" t="s">
        <v>32</v>
      </c>
      <c r="D13" s="50" t="s">
        <v>32</v>
      </c>
      <c r="E13" s="207">
        <v>0</v>
      </c>
      <c r="F13" s="208">
        <v>0</v>
      </c>
      <c r="G13" s="193">
        <v>19</v>
      </c>
      <c r="H13" s="194">
        <v>13</v>
      </c>
      <c r="I13" s="195">
        <v>33</v>
      </c>
      <c r="J13" s="196">
        <v>25</v>
      </c>
      <c r="K13" s="197">
        <v>35</v>
      </c>
      <c r="L13" s="198">
        <v>29</v>
      </c>
      <c r="M13" s="199">
        <v>44</v>
      </c>
      <c r="N13" s="200">
        <v>36</v>
      </c>
      <c r="O13" s="201">
        <v>57</v>
      </c>
      <c r="P13" s="202">
        <v>51</v>
      </c>
      <c r="Q13" s="203">
        <v>57</v>
      </c>
      <c r="R13" s="204">
        <v>51</v>
      </c>
      <c r="S13" s="310"/>
      <c r="T13" s="311"/>
      <c r="X13" s="160"/>
      <c r="Y13" s="159"/>
      <c r="Z13" s="278" t="s">
        <v>56</v>
      </c>
      <c r="AA13" s="305">
        <v>45308</v>
      </c>
      <c r="AB13" s="418"/>
      <c r="AC13" s="419"/>
      <c r="AD13" s="419"/>
      <c r="AE13" s="419"/>
      <c r="AF13" s="419"/>
      <c r="AG13" s="419"/>
      <c r="AH13" s="419"/>
      <c r="AI13" s="420"/>
    </row>
    <row r="14" spans="1:36">
      <c r="A14" s="22" t="s">
        <v>57</v>
      </c>
      <c r="B14" s="206" t="s">
        <v>58</v>
      </c>
      <c r="C14" s="55" t="s">
        <v>32</v>
      </c>
      <c r="D14" s="48" t="s">
        <v>32</v>
      </c>
      <c r="E14" s="62">
        <v>0.9</v>
      </c>
      <c r="F14" s="68">
        <v>0.64</v>
      </c>
      <c r="G14" s="77">
        <v>0.9</v>
      </c>
      <c r="H14" s="83">
        <f>(7+5+7+6.5+6+7)/60</f>
        <v>0.64166666666666672</v>
      </c>
      <c r="I14" s="97">
        <v>0.9</v>
      </c>
      <c r="J14" s="103">
        <f>(8+6+6+7+8+8)/60</f>
        <v>0.71666666666666667</v>
      </c>
      <c r="K14" s="109">
        <v>0.9</v>
      </c>
      <c r="L14" s="115">
        <f>(8+6+6+7+8+8)/60</f>
        <v>0.71666666666666667</v>
      </c>
      <c r="M14" s="121">
        <v>0.9</v>
      </c>
      <c r="N14" s="127">
        <f>(8+7+8+7+8+9)/60</f>
        <v>0.78333333333333333</v>
      </c>
      <c r="O14" s="133">
        <v>0.9</v>
      </c>
      <c r="P14" s="139">
        <f>(6+9+8+8+8+9)/60</f>
        <v>0.8</v>
      </c>
      <c r="Q14" s="145">
        <v>0.9</v>
      </c>
      <c r="R14" s="151" t="s">
        <v>32</v>
      </c>
      <c r="S14" s="310"/>
      <c r="T14" s="311"/>
      <c r="X14" s="160"/>
      <c r="Y14" s="159"/>
      <c r="Z14" s="227"/>
      <c r="AA14" s="223"/>
      <c r="AB14" s="224" t="s">
        <v>59</v>
      </c>
      <c r="AC14" s="223" t="s">
        <v>60</v>
      </c>
      <c r="AD14" s="223" t="s">
        <v>61</v>
      </c>
      <c r="AE14" s="223" t="s">
        <v>62</v>
      </c>
      <c r="AF14" s="223" t="s">
        <v>63</v>
      </c>
      <c r="AG14" s="223" t="s">
        <v>64</v>
      </c>
      <c r="AH14" s="223" t="s">
        <v>65</v>
      </c>
      <c r="AI14" s="225" t="s">
        <v>66</v>
      </c>
      <c r="AJ14" s="159"/>
    </row>
    <row r="15" spans="1:36">
      <c r="A15" s="205" t="s">
        <v>57</v>
      </c>
      <c r="B15" s="206" t="s">
        <v>67</v>
      </c>
      <c r="C15" s="359" t="s">
        <v>68</v>
      </c>
      <c r="D15" s="360"/>
      <c r="E15" s="361" t="s">
        <v>68</v>
      </c>
      <c r="F15" s="362"/>
      <c r="G15" s="347" t="s">
        <v>68</v>
      </c>
      <c r="H15" s="348"/>
      <c r="I15" s="379" t="s">
        <v>69</v>
      </c>
      <c r="J15" s="380"/>
      <c r="K15" s="316" t="s">
        <v>70</v>
      </c>
      <c r="L15" s="317"/>
      <c r="M15" s="355" t="s">
        <v>71</v>
      </c>
      <c r="N15" s="356"/>
      <c r="O15" s="343" t="s">
        <v>72</v>
      </c>
      <c r="P15" s="344"/>
      <c r="Q15" s="387" t="s">
        <v>32</v>
      </c>
      <c r="R15" s="388"/>
      <c r="S15" s="310"/>
      <c r="T15" s="311"/>
      <c r="U15" s="393" t="s">
        <v>73</v>
      </c>
      <c r="V15" s="394"/>
      <c r="X15" s="160"/>
      <c r="Z15" s="215" t="s">
        <v>74</v>
      </c>
      <c r="AA15" s="212" t="s">
        <v>75</v>
      </c>
      <c r="AB15" s="213">
        <v>0</v>
      </c>
      <c r="AC15" s="213">
        <f>(E4+E5+E6+E7)/4</f>
        <v>0</v>
      </c>
      <c r="AD15" s="213">
        <f>(G4+G5+G6+G7)/4</f>
        <v>0.77500000000000013</v>
      </c>
      <c r="AE15" s="213">
        <f>(I4+I5+I6+I7)/4</f>
        <v>0.95</v>
      </c>
      <c r="AF15" s="213">
        <f>(K5+K6+K7+K8)/4</f>
        <v>0.97499999999999998</v>
      </c>
      <c r="AG15" s="213">
        <f>(M5+M6+M7+M8)/4</f>
        <v>1</v>
      </c>
      <c r="AH15" s="213">
        <f>(O5+O6+O7+O8)/4</f>
        <v>1</v>
      </c>
      <c r="AI15" s="216">
        <f>(Q5+Q6+Q7+Q8)/4</f>
        <v>1</v>
      </c>
    </row>
    <row r="16" spans="1:36">
      <c r="A16" s="23" t="s">
        <v>57</v>
      </c>
      <c r="B16" s="24" t="s">
        <v>76</v>
      </c>
      <c r="C16" s="363" t="s">
        <v>77</v>
      </c>
      <c r="D16" s="364"/>
      <c r="E16" s="365" t="s">
        <v>77</v>
      </c>
      <c r="F16" s="366"/>
      <c r="G16" s="377" t="s">
        <v>77</v>
      </c>
      <c r="H16" s="378"/>
      <c r="I16" s="314" t="s">
        <v>78</v>
      </c>
      <c r="J16" s="315"/>
      <c r="K16" s="318" t="s">
        <v>79</v>
      </c>
      <c r="L16" s="319"/>
      <c r="M16" s="357" t="s">
        <v>80</v>
      </c>
      <c r="N16" s="358"/>
      <c r="O16" s="345" t="s">
        <v>81</v>
      </c>
      <c r="P16" s="346"/>
      <c r="Q16" s="389" t="s">
        <v>32</v>
      </c>
      <c r="R16" s="390"/>
      <c r="S16" s="391"/>
      <c r="T16" s="392"/>
      <c r="U16" s="395"/>
      <c r="V16" s="396"/>
      <c r="X16" s="160"/>
      <c r="Z16" s="215"/>
      <c r="AA16" s="212" t="s">
        <v>82</v>
      </c>
      <c r="AB16" s="213">
        <v>0</v>
      </c>
      <c r="AC16" s="213">
        <f>(F4+F5+F6+F7)/4</f>
        <v>1.7500000000000002E-2</v>
      </c>
      <c r="AD16" s="213">
        <f>(H5+H6+H7+H8)/4</f>
        <v>0.41249999999999998</v>
      </c>
      <c r="AE16" s="213">
        <f>(J5+J6+J7+J8)/4</f>
        <v>0.83750000000000002</v>
      </c>
      <c r="AF16" s="213">
        <f>(L5+L6+L7+L8)/4</f>
        <v>0.97</v>
      </c>
      <c r="AG16" s="213">
        <f>(N5+N6+N7+N8)/4</f>
        <v>0.98750000000000004</v>
      </c>
      <c r="AH16" s="213">
        <f>(P5+P6+P7+P8)/4</f>
        <v>1</v>
      </c>
      <c r="AI16" s="216">
        <f>(R6+R7+R8+R9)/4</f>
        <v>1</v>
      </c>
    </row>
    <row r="17" spans="1:35">
      <c r="A17" s="30" t="s">
        <v>57</v>
      </c>
      <c r="B17" s="31" t="s">
        <v>83</v>
      </c>
      <c r="C17" s="39">
        <v>0</v>
      </c>
      <c r="D17" s="38" t="str">
        <f>ROUNDDOWN(C17*3.25,0)&amp;"h"&amp;IF((ROUNDDOWN(C17*3.25*100,0)-ROUNDDOWN(C17*3.25,0)*100)=0,"",(C17*3.25-ROUNDDOWN(C17*3.25,0))*60)</f>
        <v>0h</v>
      </c>
      <c r="E17" s="40">
        <v>1</v>
      </c>
      <c r="F17" s="41" t="str">
        <f>ROUNDDOWN(E17*3.25,0)&amp;"h"&amp;IF((ROUNDDOWN(E17*3.25*100,0)-ROUNDDOWN(E17*3.25,0)*100)=0,"",(E17*3.25-ROUNDDOWN(E17*3.25,0))*60)</f>
        <v>3h15</v>
      </c>
      <c r="G17" s="42">
        <v>8</v>
      </c>
      <c r="H17" s="43" t="str">
        <f>ROUNDDOWN(G17*3.25,0)&amp;"h"&amp;IF((ROUNDDOWN(G17*3.25*100,0)-ROUNDDOWN(G17*3.25,0)*100)=0,"",(G17*3.25-ROUNDDOWN(G17*3.25,0))*60)</f>
        <v>26h</v>
      </c>
      <c r="I17" s="85">
        <v>6</v>
      </c>
      <c r="J17" s="86" t="str">
        <f>ROUNDDOWN(I17*3.25,0)&amp;"h"&amp;IF((ROUNDDOWN(I17*3.25*100,0)-ROUNDDOWN(I17*3.25,0)*100)=0,"",(I17*3.25-ROUNDDOWN(I17*3.25,0))*60)</f>
        <v>19h30</v>
      </c>
      <c r="K17" s="87">
        <v>1</v>
      </c>
      <c r="L17" s="88" t="str">
        <f t="shared" ref="L17" si="0">ROUNDDOWN(K17*3.25,0)&amp;IF((ROUNDDOWN(K17*3.25*100,0)-ROUNDDOWN(K17*3.25,0)*100)=0,"","h"&amp;(K17*3.25-ROUNDDOWN(K17*3.25,0))*60)</f>
        <v>3h15</v>
      </c>
      <c r="M17" s="89">
        <v>4</v>
      </c>
      <c r="N17" s="90" t="str">
        <f>ROUNDDOWN(M17*3.25,0)&amp;"h"&amp;IF((ROUNDDOWN(M17*3.25*100,0)-ROUNDDOWN(M17*3.25,0)*100)=0,"","h"&amp;(M17*3.25-ROUNDDOWN(M17*3.25,0))*60)</f>
        <v>13h</v>
      </c>
      <c r="O17" s="91">
        <v>5</v>
      </c>
      <c r="P17" s="92" t="str">
        <f>ROUNDDOWN(O17*3.25,0)&amp;"h"&amp;IF((ROUNDDOWN(O17*3.25*100,0)-ROUNDDOWN(O17*3.25,0)*100)=0,"",(O17*3.25-ROUNDDOWN(O17*3.25,0))*60)</f>
        <v>16h15</v>
      </c>
      <c r="Q17" s="157">
        <v>4</v>
      </c>
      <c r="R17" s="158" t="str">
        <f>ROUNDDOWN(Q17*3.25,0)&amp;"h"&amp;IF((ROUNDDOWN(Q17*3.25*100,0)-ROUNDDOWN(Q17*3.25,0)*100)=0,"",(Q17*3.25-ROUNDDOWN(Q17*3.25,0))*60)</f>
        <v>13h</v>
      </c>
      <c r="S17" s="36">
        <f>C17+E17+G17+I17+K17+M17+O17+Q17</f>
        <v>29</v>
      </c>
      <c r="T17" s="37" t="str">
        <f>ROUNDDOWN(S17*3.25,0)&amp;"h"&amp;IF((ROUNDDOWN(S17*3.25*100,0)-ROUNDDOWN(S17*3.25,0)*100)=0,"",(S17*3.25-ROUNDDOWN(S17*3.25,0))*60)</f>
        <v>94h15</v>
      </c>
      <c r="U17" s="36">
        <f>C17+E17+G17+I17+K17+M17+O17</f>
        <v>25</v>
      </c>
      <c r="V17" s="37" t="str">
        <f>ROUNDDOWN(U17*3.25,0)&amp;"h"&amp;IF((ROUNDDOWN(U17*3.25*100,0)-ROUNDDOWN(U17*3.25,0)*100)=0,"",(U17*3.25-ROUNDDOWN(U17*3.25,0))*60)</f>
        <v>81h15</v>
      </c>
      <c r="X17" s="160"/>
      <c r="Z17" s="215"/>
      <c r="AA17" s="212"/>
      <c r="AB17" s="211" t="s">
        <v>59</v>
      </c>
      <c r="AC17" s="212" t="s">
        <v>60</v>
      </c>
      <c r="AD17" s="212" t="s">
        <v>61</v>
      </c>
      <c r="AE17" s="212" t="s">
        <v>62</v>
      </c>
      <c r="AF17" s="212" t="s">
        <v>63</v>
      </c>
      <c r="AG17" s="212" t="s">
        <v>64</v>
      </c>
      <c r="AH17" s="212" t="s">
        <v>65</v>
      </c>
      <c r="AI17" s="217" t="s">
        <v>66</v>
      </c>
    </row>
    <row r="18" spans="1:35" ht="15.75">
      <c r="A18" s="33" t="s">
        <v>23</v>
      </c>
      <c r="B18" s="29" t="s">
        <v>24</v>
      </c>
      <c r="C18" s="70" t="s">
        <v>84</v>
      </c>
      <c r="D18" s="27" t="s">
        <v>85</v>
      </c>
      <c r="E18" s="71" t="s">
        <v>84</v>
      </c>
      <c r="F18" s="27" t="s">
        <v>85</v>
      </c>
      <c r="G18" s="71" t="s">
        <v>84</v>
      </c>
      <c r="H18" s="26" t="s">
        <v>85</v>
      </c>
      <c r="I18" s="72" t="s">
        <v>84</v>
      </c>
      <c r="J18" s="27" t="s">
        <v>85</v>
      </c>
      <c r="K18" s="71" t="s">
        <v>84</v>
      </c>
      <c r="L18" s="26" t="s">
        <v>85</v>
      </c>
      <c r="M18" s="72" t="s">
        <v>84</v>
      </c>
      <c r="N18" s="27" t="s">
        <v>85</v>
      </c>
      <c r="O18" s="71" t="s">
        <v>84</v>
      </c>
      <c r="P18" s="27" t="s">
        <v>85</v>
      </c>
      <c r="Q18" s="155" t="s">
        <v>84</v>
      </c>
      <c r="R18" s="35" t="s">
        <v>85</v>
      </c>
      <c r="S18" s="156" t="s">
        <v>84</v>
      </c>
      <c r="T18" s="35" t="s">
        <v>85</v>
      </c>
      <c r="U18" s="34" t="s">
        <v>84</v>
      </c>
      <c r="V18" s="35" t="s">
        <v>85</v>
      </c>
      <c r="X18" s="160"/>
      <c r="Z18" s="215" t="s">
        <v>74</v>
      </c>
      <c r="AA18" s="212" t="s">
        <v>75</v>
      </c>
      <c r="AB18" s="213">
        <v>0</v>
      </c>
      <c r="AC18" s="213">
        <f>(E11+E8+E9+E10)/4</f>
        <v>0</v>
      </c>
      <c r="AD18" s="213">
        <f>(G11+G8+G9+G10)/4</f>
        <v>0.55000000000000004</v>
      </c>
      <c r="AE18" s="213">
        <f>(I11+I8+I9+I10)/4</f>
        <v>0.77500000000000002</v>
      </c>
      <c r="AF18" s="213">
        <f>(K8+K9+K10+K11)/4</f>
        <v>0.85</v>
      </c>
      <c r="AG18" s="213">
        <f>(M8+M9+M10+M11)/4</f>
        <v>0.92500000000000004</v>
      </c>
      <c r="AH18" s="213">
        <f>(O8+O9+O10+O11)/4</f>
        <v>1</v>
      </c>
      <c r="AI18" s="216">
        <f>(Q8+Q9+Q10+Q11)/4</f>
        <v>1</v>
      </c>
    </row>
    <row r="19" spans="1:35" ht="15" customHeight="1">
      <c r="I19" s="341" t="s">
        <v>86</v>
      </c>
      <c r="J19" s="341"/>
      <c r="K19" s="341" t="s">
        <v>87</v>
      </c>
      <c r="L19" s="341"/>
      <c r="M19" s="341" t="s">
        <v>88</v>
      </c>
      <c r="N19" s="341"/>
      <c r="O19" s="341" t="s">
        <v>89</v>
      </c>
      <c r="P19" s="342"/>
      <c r="Q19" s="385" t="s">
        <v>90</v>
      </c>
      <c r="R19" s="386"/>
      <c r="X19" s="160"/>
      <c r="Z19" s="215"/>
      <c r="AA19" s="212" t="s">
        <v>82</v>
      </c>
      <c r="AB19" s="213">
        <v>0</v>
      </c>
      <c r="AC19" s="213">
        <f>(F11+F8+F9+F10)/4</f>
        <v>0</v>
      </c>
      <c r="AD19" s="213">
        <f>(H8+H9+H10+H11)/4</f>
        <v>0.24999999999999997</v>
      </c>
      <c r="AE19" s="213">
        <f>(J8+J9+J10+J11)/4</f>
        <v>0.3125</v>
      </c>
      <c r="AF19" s="213">
        <f>(L8+L9+L10+L11)/4</f>
        <v>0.34500000000000003</v>
      </c>
      <c r="AG19" s="213">
        <f>(N8+N9+N10+N11)/4</f>
        <v>0.53749999999999998</v>
      </c>
      <c r="AH19" s="213">
        <f>(P8+P9+P10+P11)/4</f>
        <v>0.9</v>
      </c>
      <c r="AI19" s="216">
        <f>(R8+R10+R11+R11)/4</f>
        <v>0.8</v>
      </c>
    </row>
    <row r="20" spans="1:35" ht="15.75" customHeight="1">
      <c r="N20" s="153"/>
      <c r="O20" s="154"/>
      <c r="P20" s="154"/>
      <c r="Q20" s="324"/>
      <c r="R20" s="324"/>
      <c r="X20" s="160"/>
      <c r="Z20" s="215"/>
      <c r="AA20" s="211"/>
      <c r="AB20" s="211" t="s">
        <v>59</v>
      </c>
      <c r="AC20" s="212" t="s">
        <v>60</v>
      </c>
      <c r="AD20" s="212" t="s">
        <v>61</v>
      </c>
      <c r="AE20" s="212" t="s">
        <v>62</v>
      </c>
      <c r="AF20" s="212" t="s">
        <v>63</v>
      </c>
      <c r="AG20" s="212" t="s">
        <v>64</v>
      </c>
      <c r="AH20" s="212" t="s">
        <v>65</v>
      </c>
      <c r="AI20" s="217" t="s">
        <v>66</v>
      </c>
    </row>
    <row r="21" spans="1:35">
      <c r="X21" s="160"/>
      <c r="Z21" s="215" t="s">
        <v>91</v>
      </c>
      <c r="AA21" s="212" t="s">
        <v>75</v>
      </c>
      <c r="AB21" s="212">
        <v>0</v>
      </c>
      <c r="AC21" s="211">
        <f>E13</f>
        <v>0</v>
      </c>
      <c r="AD21" s="211">
        <f>G13</f>
        <v>19</v>
      </c>
      <c r="AE21" s="211">
        <f>I13</f>
        <v>33</v>
      </c>
      <c r="AF21" s="211">
        <f>K13</f>
        <v>35</v>
      </c>
      <c r="AG21" s="211">
        <f>M13</f>
        <v>44</v>
      </c>
      <c r="AH21" s="211">
        <f>O13</f>
        <v>57</v>
      </c>
      <c r="AI21" s="218">
        <f>Q13</f>
        <v>57</v>
      </c>
    </row>
    <row r="22" spans="1:35">
      <c r="X22" s="160"/>
      <c r="Z22" s="215"/>
      <c r="AA22" s="212" t="s">
        <v>82</v>
      </c>
      <c r="AB22" s="212">
        <v>0</v>
      </c>
      <c r="AC22" s="211">
        <f>F13</f>
        <v>0</v>
      </c>
      <c r="AD22" s="211">
        <f>H13</f>
        <v>13</v>
      </c>
      <c r="AE22" s="211">
        <f>J13</f>
        <v>25</v>
      </c>
      <c r="AF22" s="211">
        <f>L13</f>
        <v>29</v>
      </c>
      <c r="AG22" s="211">
        <f>N13</f>
        <v>36</v>
      </c>
      <c r="AH22" s="211">
        <f>P13</f>
        <v>51</v>
      </c>
      <c r="AI22" s="218">
        <f>R13</f>
        <v>51</v>
      </c>
    </row>
    <row r="23" spans="1:35">
      <c r="C23" s="209"/>
      <c r="X23" s="160"/>
      <c r="Z23" s="215"/>
      <c r="AA23" s="212"/>
      <c r="AB23" s="212" t="s">
        <v>59</v>
      </c>
      <c r="AC23" s="212" t="s">
        <v>60</v>
      </c>
      <c r="AD23" s="212" t="s">
        <v>61</v>
      </c>
      <c r="AE23" s="212" t="s">
        <v>62</v>
      </c>
      <c r="AF23" s="212" t="s">
        <v>63</v>
      </c>
      <c r="AG23" s="212" t="s">
        <v>64</v>
      </c>
      <c r="AH23" s="212" t="s">
        <v>65</v>
      </c>
      <c r="AI23" s="217" t="s">
        <v>66</v>
      </c>
    </row>
    <row r="24" spans="1:35">
      <c r="X24" s="160"/>
      <c r="Z24" s="215" t="s">
        <v>92</v>
      </c>
      <c r="AA24" s="212" t="s">
        <v>93</v>
      </c>
      <c r="AB24" s="214">
        <v>0</v>
      </c>
      <c r="AC24" s="214">
        <f>E17*3.25</f>
        <v>3.25</v>
      </c>
      <c r="AD24" s="214">
        <f>G17*3.25</f>
        <v>26</v>
      </c>
      <c r="AE24" s="214">
        <f>I17*3.25</f>
        <v>19.5</v>
      </c>
      <c r="AF24" s="214">
        <f>K17*3.25</f>
        <v>3.25</v>
      </c>
      <c r="AG24" s="214">
        <f>M17*3.25</f>
        <v>13</v>
      </c>
      <c r="AH24" s="214">
        <f>O17*3.25</f>
        <v>16.25</v>
      </c>
      <c r="AI24" s="219">
        <f>Q17*3.25</f>
        <v>13</v>
      </c>
    </row>
    <row r="25" spans="1:35">
      <c r="X25" s="160"/>
      <c r="Z25" s="215"/>
      <c r="AA25" s="212" t="s">
        <v>94</v>
      </c>
      <c r="AB25" s="228">
        <v>2</v>
      </c>
      <c r="AC25" s="228">
        <v>2</v>
      </c>
      <c r="AD25" s="228">
        <v>2</v>
      </c>
      <c r="AE25" s="228">
        <v>8</v>
      </c>
      <c r="AF25" s="228">
        <v>8</v>
      </c>
      <c r="AG25" s="306">
        <v>20</v>
      </c>
      <c r="AH25" s="228">
        <v>42</v>
      </c>
      <c r="AI25" s="229">
        <v>0</v>
      </c>
    </row>
    <row r="26" spans="1:35">
      <c r="X26" s="160"/>
      <c r="Z26" s="215"/>
      <c r="AA26" s="212"/>
      <c r="AB26" s="212" t="s">
        <v>59</v>
      </c>
      <c r="AC26" s="212" t="s">
        <v>60</v>
      </c>
      <c r="AD26" s="212" t="s">
        <v>61</v>
      </c>
      <c r="AE26" s="212" t="s">
        <v>62</v>
      </c>
      <c r="AF26" s="212" t="s">
        <v>63</v>
      </c>
      <c r="AG26" s="212" t="s">
        <v>64</v>
      </c>
      <c r="AH26" s="212" t="s">
        <v>65</v>
      </c>
      <c r="AI26" s="217" t="s">
        <v>66</v>
      </c>
    </row>
    <row r="27" spans="1:35">
      <c r="X27" s="160"/>
      <c r="Z27" s="215" t="s">
        <v>95</v>
      </c>
      <c r="AA27" s="212" t="s">
        <v>75</v>
      </c>
      <c r="AB27" s="213">
        <v>0</v>
      </c>
      <c r="AC27" s="213">
        <f>E14</f>
        <v>0.9</v>
      </c>
      <c r="AD27" s="213">
        <f>G14</f>
        <v>0.9</v>
      </c>
      <c r="AE27" s="213">
        <f>I14</f>
        <v>0.9</v>
      </c>
      <c r="AF27" s="213">
        <f>K14</f>
        <v>0.9</v>
      </c>
      <c r="AG27" s="213">
        <f>M14</f>
        <v>0.9</v>
      </c>
      <c r="AH27" s="213">
        <f>O14</f>
        <v>0.9</v>
      </c>
      <c r="AI27" s="216">
        <f>Q14</f>
        <v>0.9</v>
      </c>
    </row>
    <row r="28" spans="1:35">
      <c r="X28" s="160"/>
      <c r="Z28" s="215"/>
      <c r="AA28" s="212" t="s">
        <v>82</v>
      </c>
      <c r="AB28" s="213">
        <v>0</v>
      </c>
      <c r="AC28" s="213">
        <f>F14</f>
        <v>0.64</v>
      </c>
      <c r="AD28" s="213">
        <f>H14</f>
        <v>0.64166666666666672</v>
      </c>
      <c r="AE28" s="213">
        <f>J14</f>
        <v>0.71666666666666667</v>
      </c>
      <c r="AF28" s="213">
        <f>L14</f>
        <v>0.71666666666666667</v>
      </c>
      <c r="AG28" s="213">
        <f>N14</f>
        <v>0.78333333333333333</v>
      </c>
      <c r="AH28" s="213">
        <f>P14</f>
        <v>0.8</v>
      </c>
      <c r="AI28" s="216" t="str">
        <f>R14</f>
        <v> </v>
      </c>
    </row>
    <row r="29" spans="1:35">
      <c r="X29" s="160"/>
      <c r="Z29" s="220"/>
      <c r="AA29" s="221"/>
      <c r="AB29" s="221"/>
      <c r="AC29" s="221"/>
      <c r="AD29" s="221"/>
      <c r="AE29" s="221"/>
      <c r="AF29" s="221"/>
      <c r="AG29" s="221"/>
      <c r="AH29" s="221"/>
      <c r="AI29" s="222"/>
    </row>
    <row r="30" spans="1:35">
      <c r="X30" s="160"/>
      <c r="Z30" s="230" t="s">
        <v>96</v>
      </c>
    </row>
    <row r="31" spans="1:35">
      <c r="X31" s="160"/>
    </row>
    <row r="32" spans="1:35">
      <c r="X32" s="160"/>
    </row>
    <row r="33" spans="24:24">
      <c r="X33" s="160"/>
    </row>
    <row r="34" spans="24:24">
      <c r="X34" s="160"/>
    </row>
    <row r="35" spans="24:24">
      <c r="X35" s="160"/>
    </row>
    <row r="36" spans="24:24">
      <c r="X36" s="160"/>
    </row>
    <row r="37" spans="24:24">
      <c r="X37" s="160"/>
    </row>
    <row r="38" spans="24:24">
      <c r="X38" s="160"/>
    </row>
    <row r="39" spans="24:24">
      <c r="X39" s="160"/>
    </row>
    <row r="40" spans="24:24">
      <c r="X40" s="160"/>
    </row>
    <row r="41" spans="24:24" ht="15" customHeight="1">
      <c r="X41" s="160"/>
    </row>
    <row r="42" spans="24:24" ht="15.75" customHeight="1"/>
  </sheetData>
  <mergeCells count="70">
    <mergeCell ref="AB9:AI9"/>
    <mergeCell ref="AB10:AI10"/>
    <mergeCell ref="AB11:AI11"/>
    <mergeCell ref="AB12:AI12"/>
    <mergeCell ref="AB13:AI13"/>
    <mergeCell ref="AB2:AI2"/>
    <mergeCell ref="AB5:AI5"/>
    <mergeCell ref="AB6:AI6"/>
    <mergeCell ref="AB7:AI7"/>
    <mergeCell ref="AB8:AI8"/>
    <mergeCell ref="AB4:AI4"/>
    <mergeCell ref="AG3:AI3"/>
    <mergeCell ref="Z1:AI1"/>
    <mergeCell ref="AC3:AF3"/>
    <mergeCell ref="Q19:R19"/>
    <mergeCell ref="Q15:R15"/>
    <mergeCell ref="Q16:R16"/>
    <mergeCell ref="S4:T4"/>
    <mergeCell ref="S14:T14"/>
    <mergeCell ref="S15:T15"/>
    <mergeCell ref="S16:T16"/>
    <mergeCell ref="S8:T8"/>
    <mergeCell ref="S9:T9"/>
    <mergeCell ref="S10:T10"/>
    <mergeCell ref="S11:T11"/>
    <mergeCell ref="U15:V16"/>
    <mergeCell ref="S1:T2"/>
    <mergeCell ref="S5:T5"/>
    <mergeCell ref="A1:B1"/>
    <mergeCell ref="A2:B2"/>
    <mergeCell ref="M1:N1"/>
    <mergeCell ref="M15:N15"/>
    <mergeCell ref="M16:N16"/>
    <mergeCell ref="C15:D15"/>
    <mergeCell ref="E15:F15"/>
    <mergeCell ref="C16:D16"/>
    <mergeCell ref="E16:F16"/>
    <mergeCell ref="C2:D2"/>
    <mergeCell ref="E2:F2"/>
    <mergeCell ref="G1:H1"/>
    <mergeCell ref="I1:J1"/>
    <mergeCell ref="K1:L1"/>
    <mergeCell ref="G16:H16"/>
    <mergeCell ref="I15:J15"/>
    <mergeCell ref="Q20:R20"/>
    <mergeCell ref="O1:P1"/>
    <mergeCell ref="Q1:R1"/>
    <mergeCell ref="Q2:R2"/>
    <mergeCell ref="G2:H2"/>
    <mergeCell ref="I2:J2"/>
    <mergeCell ref="K2:L2"/>
    <mergeCell ref="M2:N2"/>
    <mergeCell ref="O2:P2"/>
    <mergeCell ref="O19:P19"/>
    <mergeCell ref="I19:J19"/>
    <mergeCell ref="K19:L19"/>
    <mergeCell ref="M19:N19"/>
    <mergeCell ref="O15:P15"/>
    <mergeCell ref="O16:P16"/>
    <mergeCell ref="G15:H15"/>
    <mergeCell ref="I16:J16"/>
    <mergeCell ref="K15:L15"/>
    <mergeCell ref="K16:L16"/>
    <mergeCell ref="C1:D1"/>
    <mergeCell ref="E1:F1"/>
    <mergeCell ref="S6:T6"/>
    <mergeCell ref="S3:T3"/>
    <mergeCell ref="S7:T7"/>
    <mergeCell ref="S13:T13"/>
    <mergeCell ref="S12:T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FD4B-2A5B-4178-BF44-94E1538BD03A}">
  <dimension ref="A1:Z71"/>
  <sheetViews>
    <sheetView showGridLines="0" topLeftCell="B12" workbookViewId="0">
      <selection activeCell="Q26" sqref="Q26"/>
    </sheetView>
  </sheetViews>
  <sheetFormatPr defaultRowHeight="15"/>
  <cols>
    <col min="1" max="1" width="14.5703125" style="164" hidden="1" customWidth="1"/>
    <col min="2" max="2" width="9.28515625" style="165" customWidth="1"/>
    <col min="3" max="3" width="13.7109375" bestFit="1" customWidth="1"/>
    <col min="4" max="4" width="28.28515625" style="164" bestFit="1" customWidth="1"/>
    <col min="5" max="5" width="10.7109375" bestFit="1" customWidth="1"/>
    <col min="6" max="6" width="93.5703125" bestFit="1" customWidth="1"/>
    <col min="7" max="7" width="2.85546875" customWidth="1"/>
    <col min="8" max="8" width="8.7109375" customWidth="1"/>
    <col min="9" max="9" width="33.42578125" customWidth="1"/>
    <col min="10" max="10" width="8.42578125" customWidth="1"/>
    <col min="11" max="11" width="31.85546875" customWidth="1"/>
    <col min="12" max="12" width="31.5703125" customWidth="1"/>
    <col min="13" max="13" width="49" customWidth="1"/>
    <col min="17" max="17" width="10.85546875" bestFit="1" customWidth="1"/>
    <col min="18" max="18" width="14.5703125" bestFit="1" customWidth="1"/>
    <col min="21" max="21" width="20.7109375" style="162" bestFit="1" customWidth="1"/>
    <col min="22" max="22" width="29.140625" bestFit="1" customWidth="1"/>
    <col min="24" max="24" width="3.7109375" customWidth="1"/>
    <col min="25" max="25" width="12.140625" bestFit="1" customWidth="1"/>
  </cols>
  <sheetData>
    <row r="1" spans="3:26" ht="39.75" customHeight="1">
      <c r="H1" s="163"/>
      <c r="J1" s="163"/>
      <c r="K1" s="163"/>
      <c r="L1" s="163"/>
      <c r="V1" t="s">
        <v>97</v>
      </c>
      <c r="W1">
        <f>SUM(T6:T71)</f>
        <v>57</v>
      </c>
    </row>
    <row r="2" spans="3:26" ht="15" customHeight="1">
      <c r="C2" s="421" t="s">
        <v>98</v>
      </c>
      <c r="D2" s="422"/>
      <c r="E2" s="422"/>
      <c r="F2" s="423"/>
      <c r="G2" s="433"/>
      <c r="H2" s="163"/>
      <c r="I2" s="427" t="s">
        <v>99</v>
      </c>
      <c r="J2" s="163"/>
      <c r="K2" s="163"/>
      <c r="L2" s="163"/>
      <c r="V2" t="s">
        <v>100</v>
      </c>
      <c r="W2" s="162">
        <f>SUM(U6:U71)</f>
        <v>51</v>
      </c>
    </row>
    <row r="3" spans="3:26" ht="15" customHeight="1">
      <c r="C3" s="424"/>
      <c r="D3" s="425"/>
      <c r="E3" s="425"/>
      <c r="F3" s="426"/>
      <c r="G3" s="434"/>
      <c r="H3" s="163"/>
      <c r="I3" s="428"/>
      <c r="J3" s="163"/>
      <c r="K3" s="163"/>
      <c r="L3" s="163"/>
      <c r="V3" t="s">
        <v>101</v>
      </c>
      <c r="W3" s="162">
        <f>SUM(V6:V71)</f>
        <v>0</v>
      </c>
      <c r="Y3" t="s">
        <v>102</v>
      </c>
      <c r="Z3" s="159">
        <f>W2/W1</f>
        <v>0.89473684210526316</v>
      </c>
    </row>
    <row r="4" spans="3:26" ht="15" customHeight="1">
      <c r="C4" s="430"/>
      <c r="D4" s="431"/>
      <c r="E4" s="431"/>
      <c r="F4" s="431"/>
      <c r="G4" s="432"/>
      <c r="H4" s="163"/>
      <c r="I4" s="428"/>
      <c r="J4" s="163"/>
      <c r="K4" s="163"/>
      <c r="L4" s="163"/>
      <c r="V4" t="s">
        <v>103</v>
      </c>
      <c r="W4" s="162">
        <f>W1-W2</f>
        <v>6</v>
      </c>
    </row>
    <row r="5" spans="3:26" ht="15" customHeight="1">
      <c r="C5" s="232" t="s">
        <v>23</v>
      </c>
      <c r="D5" s="177" t="s">
        <v>104</v>
      </c>
      <c r="E5" s="176" t="s">
        <v>105</v>
      </c>
      <c r="F5" s="178" t="s">
        <v>106</v>
      </c>
      <c r="G5" s="233"/>
      <c r="H5" s="163"/>
      <c r="I5" s="428"/>
      <c r="J5" s="163"/>
      <c r="K5" s="163"/>
      <c r="L5" s="163"/>
      <c r="Q5" s="166" t="s">
        <v>107</v>
      </c>
      <c r="R5" s="166" t="s">
        <v>108</v>
      </c>
      <c r="T5" t="s">
        <v>109</v>
      </c>
      <c r="U5" s="269" t="s">
        <v>110</v>
      </c>
      <c r="V5" s="270" t="s">
        <v>111</v>
      </c>
    </row>
    <row r="6" spans="3:26" ht="15" customHeight="1">
      <c r="C6" s="234" t="s">
        <v>112</v>
      </c>
      <c r="D6" s="182" t="s">
        <v>113</v>
      </c>
      <c r="E6" s="183" t="s">
        <v>114</v>
      </c>
      <c r="F6" s="184" t="s">
        <v>115</v>
      </c>
      <c r="G6" s="226"/>
      <c r="H6" s="163"/>
      <c r="I6" s="429"/>
      <c r="J6" s="163"/>
      <c r="K6" s="163"/>
      <c r="L6" s="163"/>
      <c r="Q6" s="167" t="s">
        <v>116</v>
      </c>
      <c r="R6" s="171" t="s">
        <v>112</v>
      </c>
      <c r="T6">
        <f xml:space="preserve"> IF(D6 = 0, 0, 1)</f>
        <v>1</v>
      </c>
      <c r="U6" s="162">
        <f xml:space="preserve"> IF(D6 &lt;&gt; 0, IF(E6 = "Done", 1, IF(E6 = "Reviewing", 1, 0)), 0)</f>
        <v>1</v>
      </c>
      <c r="V6" s="162">
        <f xml:space="preserve"> IF(D6 &lt;&gt; 0, IF(E6 = "Doing", 1, 0), 0)</f>
        <v>0</v>
      </c>
    </row>
    <row r="7" spans="3:26">
      <c r="C7" s="235" t="s">
        <v>112</v>
      </c>
      <c r="D7" s="179" t="s">
        <v>117</v>
      </c>
      <c r="E7" s="180" t="s">
        <v>114</v>
      </c>
      <c r="F7" s="185" t="s">
        <v>118</v>
      </c>
      <c r="G7" s="236"/>
      <c r="Q7" s="169" t="s">
        <v>119</v>
      </c>
      <c r="R7" s="175" t="s">
        <v>120</v>
      </c>
      <c r="T7">
        <f xml:space="preserve"> IF(D7 = 0, 0, 1)</f>
        <v>1</v>
      </c>
      <c r="U7" s="162">
        <f xml:space="preserve"> IF(D7 &lt;&gt; 0, IF(E7 = "Done", 1, IF(E7 = "Reviewing", 1, 0)), 0)</f>
        <v>1</v>
      </c>
      <c r="V7" s="162">
        <f xml:space="preserve"> IF(D7 &lt;&gt; 0, IF(E7 = "Doing", 1, 0), 0)</f>
        <v>0</v>
      </c>
    </row>
    <row r="8" spans="3:26">
      <c r="C8" s="235" t="s">
        <v>112</v>
      </c>
      <c r="D8" s="179" t="s">
        <v>121</v>
      </c>
      <c r="E8" s="180" t="s">
        <v>114</v>
      </c>
      <c r="F8" s="185" t="s">
        <v>122</v>
      </c>
      <c r="G8" s="236"/>
      <c r="Q8" s="168" t="s">
        <v>123</v>
      </c>
      <c r="R8" s="174" t="s">
        <v>124</v>
      </c>
      <c r="T8">
        <f xml:space="preserve"> IF(D8 = 0, 0, 1)</f>
        <v>1</v>
      </c>
      <c r="U8" s="162">
        <f xml:space="preserve"> IF(D8 &lt;&gt; 0, IF(E8 = "Done", 1, IF(E8 = "Reviewing", 1, 0)), 0)</f>
        <v>1</v>
      </c>
      <c r="V8" s="162">
        <f xml:space="preserve"> IF(D8 &lt;&gt; 0, IF(E8 = "Doing", 1, 0), 0)</f>
        <v>0</v>
      </c>
    </row>
    <row r="9" spans="3:26">
      <c r="C9" s="235" t="s">
        <v>112</v>
      </c>
      <c r="D9" s="179" t="s">
        <v>125</v>
      </c>
      <c r="E9" s="180" t="s">
        <v>114</v>
      </c>
      <c r="F9" s="185" t="s">
        <v>126</v>
      </c>
      <c r="G9" s="236"/>
      <c r="Q9" s="170" t="s">
        <v>114</v>
      </c>
      <c r="R9" s="173" t="s">
        <v>127</v>
      </c>
      <c r="T9">
        <f xml:space="preserve"> IF(D9 = 0, 0, 1)</f>
        <v>1</v>
      </c>
      <c r="U9" s="162">
        <f xml:space="preserve"> IF(D9 &lt;&gt; 0, IF(E9 = "Done", 1, IF(E9 = "Reviewing", 1, 0)), 0)</f>
        <v>1</v>
      </c>
      <c r="V9" s="162">
        <f xml:space="preserve"> IF(D9 &lt;&gt; 0, IF(E9 = "Doing", 1, 0), 0)</f>
        <v>0</v>
      </c>
    </row>
    <row r="10" spans="3:26">
      <c r="C10" s="235" t="s">
        <v>112</v>
      </c>
      <c r="D10" s="179" t="s">
        <v>128</v>
      </c>
      <c r="E10" s="180" t="s">
        <v>114</v>
      </c>
      <c r="F10" s="186" t="s">
        <v>129</v>
      </c>
      <c r="G10" s="236"/>
      <c r="R10" s="172" t="s">
        <v>130</v>
      </c>
      <c r="T10">
        <f xml:space="preserve"> IF(D10 = 0, 0, 1)</f>
        <v>1</v>
      </c>
      <c r="U10" s="162">
        <f xml:space="preserve"> IF(D10 &lt;&gt; 0, IF(E10 = "Done", 1, IF(E10 = "Reviewing", 1, 0)), 0)</f>
        <v>1</v>
      </c>
      <c r="V10" s="162">
        <f xml:space="preserve"> IF(D10 &lt;&gt; 0, IF(E10 = "Doing", 1, 0), 0)</f>
        <v>0</v>
      </c>
    </row>
    <row r="11" spans="3:26">
      <c r="C11" s="235" t="s">
        <v>112</v>
      </c>
      <c r="D11" s="179" t="s">
        <v>131</v>
      </c>
      <c r="E11" s="180" t="s">
        <v>114</v>
      </c>
      <c r="F11" s="185" t="s">
        <v>132</v>
      </c>
      <c r="G11" s="236"/>
      <c r="T11">
        <f xml:space="preserve"> IF(D11 = 0, 0, 1)</f>
        <v>1</v>
      </c>
      <c r="U11" s="162">
        <f xml:space="preserve"> IF(D11 &lt;&gt; 0, IF(E11 = "Done", 1, IF(E11 = "Reviewing", 1, 0)), 0)</f>
        <v>1</v>
      </c>
      <c r="V11" s="162">
        <f xml:space="preserve"> IF(D11 &lt;&gt; 0, IF(E11 = "Doing", 1, 0), 0)</f>
        <v>0</v>
      </c>
    </row>
    <row r="12" spans="3:26">
      <c r="C12" s="235" t="s">
        <v>112</v>
      </c>
      <c r="D12" s="179" t="s">
        <v>133</v>
      </c>
      <c r="E12" s="180" t="s">
        <v>114</v>
      </c>
      <c r="F12" s="185" t="s">
        <v>134</v>
      </c>
      <c r="G12" s="236"/>
      <c r="T12">
        <f xml:space="preserve"> IF(D12 = 0, 0, 1)</f>
        <v>1</v>
      </c>
      <c r="U12" s="162">
        <f xml:space="preserve"> IF(D12 &lt;&gt; 0, IF(E12 = "Done", 1, IF(E12 = "Reviewing", 1, 0)), 0)</f>
        <v>1</v>
      </c>
      <c r="V12" s="162">
        <f xml:space="preserve"> IF(D12 &lt;&gt; 0, IF(E12 = "Doing", 1, 0), 0)</f>
        <v>0</v>
      </c>
    </row>
    <row r="13" spans="3:26">
      <c r="C13" s="235" t="s">
        <v>112</v>
      </c>
      <c r="D13" s="179" t="s">
        <v>135</v>
      </c>
      <c r="E13" s="180" t="s">
        <v>114</v>
      </c>
      <c r="F13" s="185" t="s">
        <v>136</v>
      </c>
      <c r="G13" s="236"/>
      <c r="T13">
        <f xml:space="preserve"> IF(D13 = 0, 0, 1)</f>
        <v>1</v>
      </c>
      <c r="U13" s="162">
        <f xml:space="preserve"> IF(D13 &lt;&gt; 0, IF(E13 = "Done", 1, IF(E13 = "Reviewing", 1, 0)), 0)</f>
        <v>1</v>
      </c>
      <c r="V13" s="162">
        <f xml:space="preserve"> IF(D13 &lt;&gt; 0, IF(E13 = "Doing", 1, 0), 0)</f>
        <v>0</v>
      </c>
    </row>
    <row r="14" spans="3:26">
      <c r="C14" s="237" t="s">
        <v>112</v>
      </c>
      <c r="D14" s="191" t="s">
        <v>137</v>
      </c>
      <c r="E14" s="180" t="s">
        <v>114</v>
      </c>
      <c r="F14" s="189" t="s">
        <v>138</v>
      </c>
      <c r="G14" s="236"/>
      <c r="T14">
        <f xml:space="preserve"> IF(D14 = 0, 0, 1)</f>
        <v>1</v>
      </c>
      <c r="U14" s="162">
        <f xml:space="preserve"> IF(D14 &lt;&gt; 0, IF(E14 = "Done", 1, IF(E14 = "Reviewing", 1, 0)), 0)</f>
        <v>1</v>
      </c>
      <c r="V14" s="162">
        <f xml:space="preserve"> IF(D14 &lt;&gt; 0, IF(E14 = "Doing", 1, 0), 0)</f>
        <v>0</v>
      </c>
    </row>
    <row r="15" spans="3:26">
      <c r="C15" s="235" t="s">
        <v>112</v>
      </c>
      <c r="D15" s="191" t="s">
        <v>139</v>
      </c>
      <c r="E15" s="180" t="s">
        <v>114</v>
      </c>
      <c r="F15" s="189" t="s">
        <v>140</v>
      </c>
      <c r="G15" s="236"/>
      <c r="T15">
        <f xml:space="preserve"> IF(D15 = 0, 0, 1)</f>
        <v>1</v>
      </c>
      <c r="U15" s="162">
        <f xml:space="preserve"> IF(D15 &lt;&gt; 0, IF(E15 = "Done", 1, IF(E15 = "Reviewing", 1, 0)), 0)</f>
        <v>1</v>
      </c>
      <c r="V15" s="162">
        <f xml:space="preserve"> IF(D15 &lt;&gt; 0, IF(E15 = "Doing", 1, 0), 0)</f>
        <v>0</v>
      </c>
    </row>
    <row r="16" spans="3:26">
      <c r="C16" s="237" t="s">
        <v>112</v>
      </c>
      <c r="D16" s="231" t="s">
        <v>141</v>
      </c>
      <c r="E16" s="183" t="s">
        <v>114</v>
      </c>
      <c r="F16" s="192" t="s">
        <v>142</v>
      </c>
      <c r="G16" s="236"/>
      <c r="T16">
        <f xml:space="preserve"> IF(D16 = 0, 0, 1)</f>
        <v>1</v>
      </c>
      <c r="U16" s="162">
        <f xml:space="preserve"> IF(D16 &lt;&gt; 0, IF(E16 = "Done", 1, IF(E16 = "Reviewing", 1, 0)), 0)</f>
        <v>1</v>
      </c>
      <c r="V16" s="162">
        <f xml:space="preserve"> IF(D16 &lt;&gt; 0, IF(E16 = "Doing", 1, 0), 0)</f>
        <v>0</v>
      </c>
    </row>
    <row r="17" spans="3:22">
      <c r="C17" s="237" t="s">
        <v>112</v>
      </c>
      <c r="D17" s="190" t="s">
        <v>143</v>
      </c>
      <c r="E17" s="183" t="s">
        <v>114</v>
      </c>
      <c r="F17" s="192" t="s">
        <v>144</v>
      </c>
      <c r="G17" s="238"/>
      <c r="T17">
        <f xml:space="preserve"> IF(D17 = 0, 0, 1)</f>
        <v>1</v>
      </c>
      <c r="U17" s="162">
        <f xml:space="preserve"> IF(D17 &lt;&gt; 0, IF(E17 = "Done", 1, IF(E17 = "Reviewing", 1, 0)), 0)</f>
        <v>1</v>
      </c>
      <c r="V17" s="162">
        <f xml:space="preserve"> IF(D17 &lt;&gt; 0, IF(E17 = "Doing", 1, 0), 0)</f>
        <v>0</v>
      </c>
    </row>
    <row r="18" spans="3:22">
      <c r="C18" s="234" t="s">
        <v>112</v>
      </c>
      <c r="D18" s="179" t="s">
        <v>145</v>
      </c>
      <c r="E18" s="180" t="s">
        <v>114</v>
      </c>
      <c r="F18" s="184" t="s">
        <v>146</v>
      </c>
      <c r="G18" s="226"/>
      <c r="T18">
        <f xml:space="preserve"> IF(D18 = 0, 0, 1)</f>
        <v>1</v>
      </c>
      <c r="U18" s="162">
        <f xml:space="preserve"> IF(D18 &lt;&gt; 0, IF(E18 = "Done", 1, IF(E18 = "Reviewing", 1, 0)), 0)</f>
        <v>1</v>
      </c>
      <c r="V18" s="162">
        <f xml:space="preserve"> IF(D18 &lt;&gt; 0, IF(E18 = "Doing", 1, 0), 0)</f>
        <v>0</v>
      </c>
    </row>
    <row r="19" spans="3:22">
      <c r="C19" s="235" t="s">
        <v>112</v>
      </c>
      <c r="D19" s="179" t="s">
        <v>147</v>
      </c>
      <c r="E19" s="180" t="s">
        <v>114</v>
      </c>
      <c r="F19" s="185" t="s">
        <v>148</v>
      </c>
      <c r="G19" s="236"/>
      <c r="T19">
        <f xml:space="preserve"> IF(D19 = 0, 0, 1)</f>
        <v>1</v>
      </c>
      <c r="U19" s="162">
        <f xml:space="preserve"> IF(D19 &lt;&gt; 0, IF(E19 = "Done", 1, IF(E19 = "Reviewing", 1, 0)), 0)</f>
        <v>1</v>
      </c>
      <c r="V19" s="162">
        <f xml:space="preserve"> IF(D19 &lt;&gt; 0, IF(E19 = "Doing", 1, 0), 0)</f>
        <v>0</v>
      </c>
    </row>
    <row r="20" spans="3:22">
      <c r="C20" s="235" t="s">
        <v>112</v>
      </c>
      <c r="D20" s="179" t="s">
        <v>149</v>
      </c>
      <c r="E20" s="180" t="s">
        <v>114</v>
      </c>
      <c r="F20" s="185" t="s">
        <v>150</v>
      </c>
      <c r="G20" s="236"/>
      <c r="T20">
        <f xml:space="preserve"> IF(D20 = 0, 0, 1)</f>
        <v>1</v>
      </c>
      <c r="U20" s="162">
        <f xml:space="preserve"> IF(D20 &lt;&gt; 0, IF(E20 = "Done", 1, IF(E20 = "Reviewing", 1, 0)), 0)</f>
        <v>1</v>
      </c>
      <c r="V20" s="162">
        <f xml:space="preserve"> IF(D20 &lt;&gt; 0, IF(E20 = "Doing", 1, 0), 0)</f>
        <v>0</v>
      </c>
    </row>
    <row r="21" spans="3:22">
      <c r="C21" s="235" t="s">
        <v>112</v>
      </c>
      <c r="D21" s="179" t="s">
        <v>151</v>
      </c>
      <c r="E21" s="180" t="s">
        <v>114</v>
      </c>
      <c r="F21" s="185" t="s">
        <v>152</v>
      </c>
      <c r="G21" s="236"/>
      <c r="T21">
        <f xml:space="preserve"> IF(D21 = 0, 0, 1)</f>
        <v>1</v>
      </c>
      <c r="U21" s="162">
        <f xml:space="preserve"> IF(D21 &lt;&gt; 0, IF(E21 = "Done", 1, IF(E21 = "Reviewing", 1, 0)), 0)</f>
        <v>1</v>
      </c>
      <c r="V21" s="162">
        <f xml:space="preserve"> IF(D21 &lt;&gt; 0, IF(E21 = "Doing", 1, 0), 0)</f>
        <v>0</v>
      </c>
    </row>
    <row r="22" spans="3:22">
      <c r="C22" s="235" t="s">
        <v>112</v>
      </c>
      <c r="D22" s="179" t="s">
        <v>153</v>
      </c>
      <c r="E22" s="180" t="s">
        <v>114</v>
      </c>
      <c r="F22" s="185" t="s">
        <v>154</v>
      </c>
      <c r="G22" s="236"/>
      <c r="T22">
        <f xml:space="preserve"> IF(D22 = 0, 0, 1)</f>
        <v>1</v>
      </c>
      <c r="U22" s="162">
        <f xml:space="preserve"> IF(D22 &lt;&gt; 0, IF(E22 = "Done", 1, IF(E22 = "Reviewing", 1, 0)), 0)</f>
        <v>1</v>
      </c>
      <c r="V22" s="162">
        <f xml:space="preserve"> IF(D22 &lt;&gt; 0, IF(E22 = "Doing", 1, 0), 0)</f>
        <v>0</v>
      </c>
    </row>
    <row r="23" spans="3:22">
      <c r="C23" s="235" t="s">
        <v>112</v>
      </c>
      <c r="D23" s="179" t="s">
        <v>155</v>
      </c>
      <c r="E23" s="181" t="s">
        <v>116</v>
      </c>
      <c r="F23" s="185" t="s">
        <v>156</v>
      </c>
      <c r="G23" s="236"/>
      <c r="T23">
        <f xml:space="preserve"> IF(D23 = 0, 0, 1)</f>
        <v>1</v>
      </c>
      <c r="U23" s="162">
        <f xml:space="preserve"> IF(D23 &lt;&gt; 0, IF(E23 = "Done", 1, IF(E23 = "Reviewing", 1, 0)), 0)</f>
        <v>0</v>
      </c>
      <c r="V23" s="162">
        <f xml:space="preserve"> IF(D23 &lt;&gt; 0, IF(E23 = "Doing", 1, 0), 0)</f>
        <v>0</v>
      </c>
    </row>
    <row r="24" spans="3:22">
      <c r="C24" s="239" t="s">
        <v>120</v>
      </c>
      <c r="D24" s="179" t="s">
        <v>157</v>
      </c>
      <c r="E24" s="180" t="s">
        <v>114</v>
      </c>
      <c r="F24" s="185" t="s">
        <v>158</v>
      </c>
      <c r="G24" s="236"/>
      <c r="T24">
        <f xml:space="preserve"> IF(D24 = 0, 0, 1)</f>
        <v>1</v>
      </c>
      <c r="U24" s="162">
        <f xml:space="preserve"> IF(D24 &lt;&gt; 0, IF(E24 = "Done", 1, IF(E24 = "Reviewing", 1, 0)), 0)</f>
        <v>1</v>
      </c>
      <c r="V24" s="162">
        <f xml:space="preserve"> IF(D24 &lt;&gt; 0, IF(E24 = "Doing", 1, 0), 0)</f>
        <v>0</v>
      </c>
    </row>
    <row r="25" spans="3:22">
      <c r="C25" s="239" t="s">
        <v>120</v>
      </c>
      <c r="D25" s="179" t="s">
        <v>159</v>
      </c>
      <c r="E25" s="180" t="s">
        <v>114</v>
      </c>
      <c r="F25" s="185" t="s">
        <v>160</v>
      </c>
      <c r="G25" s="236"/>
      <c r="T25">
        <f xml:space="preserve"> IF(D25 = 0, 0, 1)</f>
        <v>1</v>
      </c>
      <c r="U25" s="162">
        <f xml:space="preserve"> IF(D25 &lt;&gt; 0, IF(E25 = "Done", 1, IF(E25 = "Reviewing", 1, 0)), 0)</f>
        <v>1</v>
      </c>
      <c r="V25" s="162">
        <f xml:space="preserve"> IF(D25 &lt;&gt; 0, IF(E25 = "Doing", 1, 0), 0)</f>
        <v>0</v>
      </c>
    </row>
    <row r="26" spans="3:22">
      <c r="C26" s="239" t="s">
        <v>120</v>
      </c>
      <c r="D26" s="179" t="s">
        <v>161</v>
      </c>
      <c r="E26" s="180" t="s">
        <v>114</v>
      </c>
      <c r="F26" s="185" t="s">
        <v>162</v>
      </c>
      <c r="G26" s="236"/>
      <c r="T26">
        <f xml:space="preserve"> IF(D26 = 0, 0, 1)</f>
        <v>1</v>
      </c>
      <c r="U26" s="162">
        <f xml:space="preserve"> IF(D26 &lt;&gt; 0, IF(E26 = "Done", 1, IF(E26 = "Reviewing", 1, 0)), 0)</f>
        <v>1</v>
      </c>
      <c r="V26" s="162">
        <f xml:space="preserve"> IF(D26 &lt;&gt; 0, IF(E26 = "Doing", 1, 0), 0)</f>
        <v>0</v>
      </c>
    </row>
    <row r="27" spans="3:22">
      <c r="C27" s="239" t="s">
        <v>120</v>
      </c>
      <c r="D27" s="179" t="s">
        <v>163</v>
      </c>
      <c r="E27" s="180" t="s">
        <v>114</v>
      </c>
      <c r="F27" s="185" t="s">
        <v>164</v>
      </c>
      <c r="G27" s="236"/>
      <c r="T27">
        <f xml:space="preserve"> IF(D27 = 0, 0, 1)</f>
        <v>1</v>
      </c>
      <c r="U27" s="162">
        <f xml:space="preserve"> IF(D27 &lt;&gt; 0, IF(E27 = "Done", 1, IF(E27 = "Reviewing", 1, 0)), 0)</f>
        <v>1</v>
      </c>
      <c r="V27" s="162">
        <f xml:space="preserve"> IF(D27 &lt;&gt; 0, IF(E27 = "Doing", 1, 0), 0)</f>
        <v>0</v>
      </c>
    </row>
    <row r="28" spans="3:22">
      <c r="C28" s="239" t="s">
        <v>120</v>
      </c>
      <c r="D28" s="179" t="s">
        <v>165</v>
      </c>
      <c r="E28" s="180" t="s">
        <v>114</v>
      </c>
      <c r="F28" s="185" t="s">
        <v>166</v>
      </c>
      <c r="G28" s="236"/>
      <c r="T28">
        <f xml:space="preserve"> IF(D28 = 0, 0, 1)</f>
        <v>1</v>
      </c>
      <c r="U28" s="162">
        <f xml:space="preserve"> IF(D28 &lt;&gt; 0, IF(E28 = "Done", 1, IF(E28 = "Reviewing", 1, 0)), 0)</f>
        <v>1</v>
      </c>
      <c r="V28" s="162">
        <f xml:space="preserve"> IF(D28 &lt;&gt; 0, IF(E28 = "Doing", 1, 0), 0)</f>
        <v>0</v>
      </c>
    </row>
    <row r="29" spans="3:22">
      <c r="C29" s="239" t="s">
        <v>120</v>
      </c>
      <c r="D29" s="179" t="s">
        <v>167</v>
      </c>
      <c r="E29" s="180" t="s">
        <v>114</v>
      </c>
      <c r="F29" s="185" t="s">
        <v>168</v>
      </c>
      <c r="G29" s="236"/>
      <c r="T29">
        <f xml:space="preserve"> IF(D29 = 0, 0, 1)</f>
        <v>1</v>
      </c>
      <c r="U29" s="162">
        <f xml:space="preserve"> IF(D29 &lt;&gt; 0, IF(E29 = "Done", 1, IF(E29 = "Reviewing", 1, 0)), 0)</f>
        <v>1</v>
      </c>
      <c r="V29" s="162">
        <f xml:space="preserve"> IF(D29 &lt;&gt; 0, IF(E29 = "Doing", 1, 0), 0)</f>
        <v>0</v>
      </c>
    </row>
    <row r="30" spans="3:22">
      <c r="C30" s="239" t="s">
        <v>120</v>
      </c>
      <c r="D30" s="179" t="s">
        <v>169</v>
      </c>
      <c r="E30" s="180" t="s">
        <v>114</v>
      </c>
      <c r="F30" s="185" t="s">
        <v>170</v>
      </c>
      <c r="G30" s="236"/>
      <c r="T30">
        <f xml:space="preserve"> IF(D30 = 0, 0, 1)</f>
        <v>1</v>
      </c>
      <c r="U30" s="162">
        <f xml:space="preserve"> IF(D30 &lt;&gt; 0, IF(E30 = "Done", 1, IF(E30 = "Reviewing", 1, 0)), 0)</f>
        <v>1</v>
      </c>
      <c r="V30" s="162">
        <f xml:space="preserve"> IF(D30 &lt;&gt; 0, IF(E30 = "Doing", 1, 0), 0)</f>
        <v>0</v>
      </c>
    </row>
    <row r="31" spans="3:22">
      <c r="C31" s="239" t="s">
        <v>120</v>
      </c>
      <c r="D31" s="179" t="s">
        <v>171</v>
      </c>
      <c r="E31" s="180" t="s">
        <v>114</v>
      </c>
      <c r="F31" s="185" t="s">
        <v>172</v>
      </c>
      <c r="G31" s="236"/>
      <c r="T31">
        <f xml:space="preserve"> IF(D31 = 0, 0, 1)</f>
        <v>1</v>
      </c>
      <c r="U31" s="162">
        <f xml:space="preserve"> IF(D31 &lt;&gt; 0, IF(E31 = "Done", 1, IF(E31 = "Reviewing", 1, 0)), 0)</f>
        <v>1</v>
      </c>
      <c r="V31" s="162">
        <f xml:space="preserve"> IF(D31 &lt;&gt; 0, IF(E31 = "Doing", 1, 0), 0)</f>
        <v>0</v>
      </c>
    </row>
    <row r="32" spans="3:22">
      <c r="C32" s="239" t="s">
        <v>120</v>
      </c>
      <c r="D32" s="179" t="s">
        <v>173</v>
      </c>
      <c r="E32" s="180" t="s">
        <v>114</v>
      </c>
      <c r="F32" s="185" t="s">
        <v>174</v>
      </c>
      <c r="G32" s="236"/>
      <c r="T32">
        <f xml:space="preserve"> IF(D32 = 0, 0, 1)</f>
        <v>1</v>
      </c>
      <c r="U32" s="162">
        <f xml:space="preserve"> IF(D32 &lt;&gt; 0, IF(E32 = "Done", 1, IF(E32 = "Reviewing", 1, 0)), 0)</f>
        <v>1</v>
      </c>
      <c r="V32" s="162">
        <f xml:space="preserve"> IF(D32 &lt;&gt; 0, IF(E32 = "Doing", 1, 0), 0)</f>
        <v>0</v>
      </c>
    </row>
    <row r="33" spans="3:22">
      <c r="C33" s="240" t="s">
        <v>124</v>
      </c>
      <c r="D33" s="179" t="s">
        <v>175</v>
      </c>
      <c r="E33" s="180" t="s">
        <v>114</v>
      </c>
      <c r="F33" s="185" t="s">
        <v>176</v>
      </c>
      <c r="G33" s="236"/>
      <c r="T33">
        <f xml:space="preserve"> IF(D33 = 0, 0, 1)</f>
        <v>1</v>
      </c>
      <c r="U33" s="162">
        <f xml:space="preserve"> IF(D33 &lt;&gt; 0, IF(E33 = "Done", 1, IF(E33 = "Reviewing", 1, 0)), 0)</f>
        <v>1</v>
      </c>
      <c r="V33" s="162">
        <f xml:space="preserve"> IF(D33 &lt;&gt; 0, IF(E33 = "Doing", 1, 0), 0)</f>
        <v>0</v>
      </c>
    </row>
    <row r="34" spans="3:22">
      <c r="C34" s="240" t="s">
        <v>124</v>
      </c>
      <c r="D34" s="179" t="s">
        <v>177</v>
      </c>
      <c r="E34" s="180" t="s">
        <v>114</v>
      </c>
      <c r="F34" s="185" t="s">
        <v>178</v>
      </c>
      <c r="G34" s="236"/>
      <c r="T34">
        <f xml:space="preserve"> IF(D34 = 0, 0, 1)</f>
        <v>1</v>
      </c>
      <c r="U34" s="162">
        <f xml:space="preserve"> IF(D34 &lt;&gt; 0, IF(E34 = "Done", 1, IF(E34 = "Reviewing", 1, 0)), 0)</f>
        <v>1</v>
      </c>
      <c r="V34" s="162">
        <f xml:space="preserve"> IF(D34 &lt;&gt; 0, IF(E34 = "Doing", 1, 0), 0)</f>
        <v>0</v>
      </c>
    </row>
    <row r="35" spans="3:22">
      <c r="C35" s="240" t="s">
        <v>124</v>
      </c>
      <c r="D35" s="179" t="s">
        <v>179</v>
      </c>
      <c r="E35" s="180" t="s">
        <v>114</v>
      </c>
      <c r="F35" s="185" t="s">
        <v>180</v>
      </c>
      <c r="G35" s="236"/>
      <c r="T35">
        <f xml:space="preserve"> IF(D35 = 0, 0, 1)</f>
        <v>1</v>
      </c>
      <c r="U35" s="162">
        <f xml:space="preserve"> IF(D35 &lt;&gt; 0, IF(E35 = "Done", 1, IF(E35 = "Reviewing", 1, 0)), 0)</f>
        <v>1</v>
      </c>
      <c r="V35" s="162">
        <f xml:space="preserve"> IF(D35 &lt;&gt; 0, IF(E35 = "Doing", 1, 0), 0)</f>
        <v>0</v>
      </c>
    </row>
    <row r="36" spans="3:22">
      <c r="C36" s="240" t="s">
        <v>124</v>
      </c>
      <c r="D36" s="179" t="s">
        <v>181</v>
      </c>
      <c r="E36" s="180" t="s">
        <v>114</v>
      </c>
      <c r="F36" s="185" t="s">
        <v>182</v>
      </c>
      <c r="G36" s="236"/>
      <c r="T36">
        <f xml:space="preserve"> IF(D36 = 0, 0, 1)</f>
        <v>1</v>
      </c>
      <c r="U36" s="162">
        <f xml:space="preserve"> IF(D36 &lt;&gt; 0, IF(E36 = "Done", 1, IF(E36 = "Reviewing", 1, 0)), 0)</f>
        <v>1</v>
      </c>
      <c r="V36" s="162">
        <f xml:space="preserve"> IF(D36 &lt;&gt; 0, IF(E36 = "Doing", 1, 0), 0)</f>
        <v>0</v>
      </c>
    </row>
    <row r="37" spans="3:22">
      <c r="C37" s="241" t="s">
        <v>127</v>
      </c>
      <c r="D37" s="179" t="s">
        <v>183</v>
      </c>
      <c r="E37" s="180" t="s">
        <v>114</v>
      </c>
      <c r="F37" s="185" t="s">
        <v>184</v>
      </c>
      <c r="G37" s="236"/>
      <c r="T37">
        <f xml:space="preserve"> IF(D37 = 0, 0, 1)</f>
        <v>1</v>
      </c>
      <c r="U37" s="162">
        <f xml:space="preserve"> IF(D37 &lt;&gt; 0, IF(E37 = "Done", 1, IF(E37 = "Reviewing", 1, 0)), 0)</f>
        <v>1</v>
      </c>
      <c r="V37" s="162">
        <f xml:space="preserve"> IF(D37 &lt;&gt; 0, IF(E37 = "Doing", 1, 0), 0)</f>
        <v>0</v>
      </c>
    </row>
    <row r="38" spans="3:22">
      <c r="C38" s="241" t="s">
        <v>127</v>
      </c>
      <c r="D38" s="179" t="s">
        <v>185</v>
      </c>
      <c r="E38" s="180" t="s">
        <v>114</v>
      </c>
      <c r="F38" s="185" t="s">
        <v>186</v>
      </c>
      <c r="G38" s="236"/>
      <c r="T38">
        <f xml:space="preserve"> IF(D38 = 0, 0, 1)</f>
        <v>1</v>
      </c>
      <c r="U38" s="162">
        <f xml:space="preserve"> IF(D38 &lt;&gt; 0, IF(E38 = "Done", 1, IF(E38 = "Reviewing", 1, 0)), 0)</f>
        <v>1</v>
      </c>
      <c r="V38" s="162">
        <f xml:space="preserve"> IF(D38 &lt;&gt; 0, IF(E38 = "Doing", 1, 0), 0)</f>
        <v>0</v>
      </c>
    </row>
    <row r="39" spans="3:22">
      <c r="C39" s="241" t="s">
        <v>127</v>
      </c>
      <c r="D39" s="179" t="s">
        <v>187</v>
      </c>
      <c r="E39" s="180" t="s">
        <v>114</v>
      </c>
      <c r="F39" s="185" t="s">
        <v>188</v>
      </c>
      <c r="G39" s="236"/>
      <c r="T39">
        <f xml:space="preserve"> IF(D39 = 0, 0, 1)</f>
        <v>1</v>
      </c>
      <c r="U39" s="162">
        <f xml:space="preserve"> IF(D39 &lt;&gt; 0, IF(E39 = "Done", 1, IF(E39 = "Reviewing", 1, 0)), 0)</f>
        <v>1</v>
      </c>
      <c r="V39" s="162">
        <f xml:space="preserve"> IF(D39 &lt;&gt; 0, IF(E39 = "Doing", 1, 0), 0)</f>
        <v>0</v>
      </c>
    </row>
    <row r="40" spans="3:22">
      <c r="C40" s="241" t="s">
        <v>127</v>
      </c>
      <c r="D40" s="179" t="s">
        <v>189</v>
      </c>
      <c r="E40" s="307" t="s">
        <v>190</v>
      </c>
      <c r="F40" s="185" t="s">
        <v>191</v>
      </c>
      <c r="G40" s="236"/>
      <c r="T40">
        <f xml:space="preserve"> IF(D40 = 0, 0, 1)</f>
        <v>1</v>
      </c>
      <c r="U40" s="162">
        <f xml:space="preserve"> IF(D40 &lt;&gt; 0, IF(E40 = "Done", 1, IF(E40 = "Reviewing", 1, 0)), 0)</f>
        <v>0</v>
      </c>
      <c r="V40" s="162">
        <f xml:space="preserve"> IF(D40 &lt;&gt; 0, IF(E40 = "Doing", 1, 0), 0)</f>
        <v>0</v>
      </c>
    </row>
    <row r="41" spans="3:22">
      <c r="C41" s="241" t="s">
        <v>127</v>
      </c>
      <c r="D41" s="179" t="s">
        <v>192</v>
      </c>
      <c r="E41" s="180" t="s">
        <v>114</v>
      </c>
      <c r="F41" s="185" t="s">
        <v>193</v>
      </c>
      <c r="G41" s="236"/>
      <c r="T41">
        <f xml:space="preserve"> IF(D41 = 0, 0, 1)</f>
        <v>1</v>
      </c>
      <c r="U41" s="162">
        <f xml:space="preserve"> IF(D41 &lt;&gt; 0, IF(E41 = "Done", 1, IF(E41 = "Reviewing", 1, 0)), 0)</f>
        <v>1</v>
      </c>
      <c r="V41" s="162">
        <f xml:space="preserve"> IF(D41 &lt;&gt; 0, IF(E41 = "Doing", 1, 0), 0)</f>
        <v>0</v>
      </c>
    </row>
    <row r="42" spans="3:22">
      <c r="C42" s="241" t="s">
        <v>127</v>
      </c>
      <c r="D42" s="179" t="s">
        <v>194</v>
      </c>
      <c r="E42" s="180" t="s">
        <v>114</v>
      </c>
      <c r="F42" s="185" t="s">
        <v>195</v>
      </c>
      <c r="G42" s="236"/>
      <c r="T42">
        <f xml:space="preserve"> IF(D42 = 0, 0, 1)</f>
        <v>1</v>
      </c>
      <c r="U42" s="162">
        <f xml:space="preserve"> IF(D42 &lt;&gt; 0, IF(E42 = "Done", 1, IF(E42 = "Reviewing", 1, 0)), 0)</f>
        <v>1</v>
      </c>
      <c r="V42" s="162">
        <f xml:space="preserve"> IF(D42 &lt;&gt; 0, IF(E42 = "Doing", 1, 0), 0)</f>
        <v>0</v>
      </c>
    </row>
    <row r="43" spans="3:22">
      <c r="C43" s="241" t="s">
        <v>127</v>
      </c>
      <c r="D43" s="179" t="s">
        <v>196</v>
      </c>
      <c r="E43" s="180" t="s">
        <v>114</v>
      </c>
      <c r="F43" s="185" t="s">
        <v>197</v>
      </c>
      <c r="G43" s="236"/>
      <c r="T43">
        <f xml:space="preserve"> IF(D43 = 0, 0, 1)</f>
        <v>1</v>
      </c>
      <c r="U43" s="162">
        <f xml:space="preserve"> IF(D43 &lt;&gt; 0, IF(E43 = "Done", 1, IF(E43 = "Reviewing", 1, 0)), 0)</f>
        <v>1</v>
      </c>
      <c r="V43" s="162">
        <f xml:space="preserve"> IF(D43 &lt;&gt; 0, IF(E43 = "Doing", 1, 0), 0)</f>
        <v>0</v>
      </c>
    </row>
    <row r="44" spans="3:22">
      <c r="C44" s="241" t="s">
        <v>127</v>
      </c>
      <c r="D44" s="179" t="s">
        <v>198</v>
      </c>
      <c r="E44" s="180" t="s">
        <v>114</v>
      </c>
      <c r="F44" s="185" t="s">
        <v>199</v>
      </c>
      <c r="G44" s="236"/>
      <c r="T44">
        <f xml:space="preserve"> IF(D44 = 0, 0, 1)</f>
        <v>1</v>
      </c>
      <c r="U44" s="162">
        <f xml:space="preserve"> IF(D44 &lt;&gt; 0, IF(E44 = "Done", 1, IF(E44 = "Reviewing", 1, 0)), 0)</f>
        <v>1</v>
      </c>
      <c r="V44" s="162">
        <f xml:space="preserve"> IF(D44 &lt;&gt; 0, IF(E44 = "Doing", 1, 0), 0)</f>
        <v>0</v>
      </c>
    </row>
    <row r="45" spans="3:22">
      <c r="C45" s="241" t="s">
        <v>127</v>
      </c>
      <c r="D45" s="179" t="s">
        <v>200</v>
      </c>
      <c r="E45" s="180" t="s">
        <v>114</v>
      </c>
      <c r="F45" s="185" t="s">
        <v>197</v>
      </c>
      <c r="G45" s="236"/>
      <c r="T45">
        <f xml:space="preserve"> IF(D45 = 0, 0, 1)</f>
        <v>1</v>
      </c>
      <c r="U45" s="162">
        <f xml:space="preserve"> IF(D45 &lt;&gt; 0, IF(E45 = "Done", 1, IF(E45 = "Reviewing", 1, 0)), 0)</f>
        <v>1</v>
      </c>
      <c r="V45" s="162">
        <f xml:space="preserve"> IF(D45 &lt;&gt; 0, IF(E45 = "Doing", 1, 0), 0)</f>
        <v>0</v>
      </c>
    </row>
    <row r="46" spans="3:22">
      <c r="C46" s="241" t="s">
        <v>127</v>
      </c>
      <c r="D46" s="179" t="s">
        <v>201</v>
      </c>
      <c r="E46" s="180" t="s">
        <v>114</v>
      </c>
      <c r="F46" s="185" t="s">
        <v>202</v>
      </c>
      <c r="G46" s="236"/>
      <c r="T46">
        <f xml:space="preserve"> IF(D46 = 0, 0, 1)</f>
        <v>1</v>
      </c>
      <c r="U46" s="162">
        <f xml:space="preserve"> IF(D46 &lt;&gt; 0, IF(E46 = "Done", 1, IF(E46 = "Reviewing", 1, 0)), 0)</f>
        <v>1</v>
      </c>
      <c r="V46" s="162">
        <f xml:space="preserve"> IF(D46 &lt;&gt; 0, IF(E46 = "Doing", 1, 0), 0)</f>
        <v>0</v>
      </c>
    </row>
    <row r="47" spans="3:22">
      <c r="C47" s="241" t="s">
        <v>127</v>
      </c>
      <c r="D47" s="179" t="s">
        <v>203</v>
      </c>
      <c r="E47" s="180" t="s">
        <v>114</v>
      </c>
      <c r="F47" s="185" t="s">
        <v>204</v>
      </c>
      <c r="G47" s="236"/>
      <c r="T47">
        <f xml:space="preserve"> IF(D47 = 0, 0, 1)</f>
        <v>1</v>
      </c>
      <c r="U47" s="162">
        <f xml:space="preserve"> IF(D47 &lt;&gt; 0, IF(E47 = "Done", 1, IF(E47 = "Reviewing", 1, 0)), 0)</f>
        <v>1</v>
      </c>
      <c r="V47" s="162">
        <f xml:space="preserve"> IF(D47 &lt;&gt; 0, IF(E47 = "Doing", 1, 0), 0)</f>
        <v>0</v>
      </c>
    </row>
    <row r="48" spans="3:22">
      <c r="C48" s="241" t="s">
        <v>127</v>
      </c>
      <c r="D48" s="179" t="s">
        <v>205</v>
      </c>
      <c r="E48" s="180" t="s">
        <v>114</v>
      </c>
      <c r="F48" s="185" t="s">
        <v>206</v>
      </c>
      <c r="G48" s="236"/>
      <c r="T48">
        <f xml:space="preserve"> IF(D48 = 0, 0, 1)</f>
        <v>1</v>
      </c>
      <c r="U48" s="162">
        <f xml:space="preserve"> IF(D48 &lt;&gt; 0, IF(E48 = "Done", 1, IF(E48 = "Reviewing", 1, 0)), 0)</f>
        <v>1</v>
      </c>
      <c r="V48" s="162">
        <f xml:space="preserve"> IF(D48 &lt;&gt; 0, IF(E48 = "Doing", 1, 0), 0)</f>
        <v>0</v>
      </c>
    </row>
    <row r="49" spans="3:22">
      <c r="C49" s="241" t="s">
        <v>127</v>
      </c>
      <c r="D49" s="179" t="s">
        <v>207</v>
      </c>
      <c r="E49" s="307" t="s">
        <v>190</v>
      </c>
      <c r="F49" s="185" t="s">
        <v>208</v>
      </c>
      <c r="G49" s="236"/>
      <c r="T49">
        <f xml:space="preserve"> IF(D49 = 0, 0, 1)</f>
        <v>1</v>
      </c>
      <c r="U49" s="162">
        <f xml:space="preserve"> IF(D49 &lt;&gt; 0, IF(E49 = "Done", 1, IF(E49 = "Reviewing", 1, 0)), 0)</f>
        <v>0</v>
      </c>
      <c r="V49" s="162">
        <f xml:space="preserve"> IF(D49 &lt;&gt; 0, IF(E49 = "Doing", 1, 0), 0)</f>
        <v>0</v>
      </c>
    </row>
    <row r="50" spans="3:22">
      <c r="C50" s="241" t="s">
        <v>127</v>
      </c>
      <c r="D50" s="179" t="s">
        <v>209</v>
      </c>
      <c r="E50" s="307" t="s">
        <v>190</v>
      </c>
      <c r="F50" s="185" t="s">
        <v>210</v>
      </c>
      <c r="G50" s="236"/>
      <c r="T50">
        <f xml:space="preserve"> IF(D50 = 0, 0, 1)</f>
        <v>1</v>
      </c>
      <c r="U50" s="162">
        <f xml:space="preserve"> IF(D50 &lt;&gt; 0, IF(E50 = "Done", 1, IF(E50 = "Reviewing", 1, 0)), 0)</f>
        <v>0</v>
      </c>
      <c r="V50" s="162">
        <f xml:space="preserve"> IF(D50 &lt;&gt; 0, IF(E50 = "Doing", 1, 0), 0)</f>
        <v>0</v>
      </c>
    </row>
    <row r="51" spans="3:22">
      <c r="C51" s="241" t="s">
        <v>127</v>
      </c>
      <c r="D51" s="179" t="s">
        <v>211</v>
      </c>
      <c r="E51" s="180" t="s">
        <v>114</v>
      </c>
      <c r="F51" s="185" t="s">
        <v>212</v>
      </c>
      <c r="G51" s="236"/>
      <c r="T51">
        <f xml:space="preserve"> IF(D51 = 0, 0, 1)</f>
        <v>1</v>
      </c>
      <c r="U51" s="162">
        <f xml:space="preserve"> IF(D51 &lt;&gt; 0, IF(E51 = "Done", 1, IF(E51 = "Reviewing", 1, 0)), 0)</f>
        <v>1</v>
      </c>
      <c r="V51" s="162">
        <f xml:space="preserve"> IF(D51 &lt;&gt; 0, IF(E51 = "Doing", 1, 0), 0)</f>
        <v>0</v>
      </c>
    </row>
    <row r="52" spans="3:22">
      <c r="C52" s="241" t="s">
        <v>127</v>
      </c>
      <c r="D52" s="179" t="s">
        <v>213</v>
      </c>
      <c r="E52" s="180" t="s">
        <v>114</v>
      </c>
      <c r="F52" s="185" t="s">
        <v>214</v>
      </c>
      <c r="G52" s="236"/>
      <c r="T52">
        <f xml:space="preserve"> IF(D52 = 0, 0, 1)</f>
        <v>1</v>
      </c>
      <c r="U52" s="162">
        <f xml:space="preserve"> IF(D52 &lt;&gt; 0, IF(E52 = "Done", 1, IF(E52 = "Reviewing", 1, 0)), 0)</f>
        <v>1</v>
      </c>
      <c r="V52" s="162">
        <f xml:space="preserve"> IF(D52 &lt;&gt; 0, IF(E52 = "Doing", 1, 0), 0)</f>
        <v>0</v>
      </c>
    </row>
    <row r="53" spans="3:22">
      <c r="C53" s="241" t="s">
        <v>127</v>
      </c>
      <c r="D53" s="179" t="s">
        <v>215</v>
      </c>
      <c r="E53" s="180" t="s">
        <v>114</v>
      </c>
      <c r="F53" s="185" t="s">
        <v>216</v>
      </c>
      <c r="G53" s="236"/>
      <c r="T53">
        <f xml:space="preserve"> IF(D53 = 0, 0, 1)</f>
        <v>1</v>
      </c>
      <c r="U53" s="162">
        <f xml:space="preserve"> IF(D53 &lt;&gt; 0, IF(E53 = "Done", 1, IF(E53 = "Reviewing", 1, 0)), 0)</f>
        <v>1</v>
      </c>
      <c r="V53" s="162">
        <f xml:space="preserve"> IF(D53 &lt;&gt; 0, IF(E53 = "Doing", 1, 0), 0)</f>
        <v>0</v>
      </c>
    </row>
    <row r="54" spans="3:22">
      <c r="C54" s="241" t="s">
        <v>127</v>
      </c>
      <c r="D54" s="179" t="s">
        <v>217</v>
      </c>
      <c r="E54" s="307" t="s">
        <v>190</v>
      </c>
      <c r="F54" s="185" t="s">
        <v>218</v>
      </c>
      <c r="G54" s="236"/>
      <c r="T54">
        <f xml:space="preserve"> IF(D54 = 0, 0, 1)</f>
        <v>1</v>
      </c>
      <c r="U54" s="162">
        <f xml:space="preserve"> IF(D54 &lt;&gt; 0, IF(E54 = "Done", 1, IF(E54 = "Reviewing", 1, 0)), 0)</f>
        <v>0</v>
      </c>
      <c r="V54" s="162">
        <f xml:space="preserve"> IF(D54 &lt;&gt; 0, IF(E54 = "Doing", 1, 0), 0)</f>
        <v>0</v>
      </c>
    </row>
    <row r="55" spans="3:22">
      <c r="C55" s="241" t="s">
        <v>127</v>
      </c>
      <c r="D55" s="179" t="s">
        <v>219</v>
      </c>
      <c r="E55" s="307" t="s">
        <v>190</v>
      </c>
      <c r="F55" s="185" t="s">
        <v>220</v>
      </c>
      <c r="G55" s="236"/>
      <c r="T55">
        <f xml:space="preserve"> IF(D55 = 0, 0, 1)</f>
        <v>1</v>
      </c>
      <c r="U55" s="162">
        <f xml:space="preserve"> IF(D55 &lt;&gt; 0, IF(E55 = "Done", 1, IF(E55 = "Reviewing", 1, 0)), 0)</f>
        <v>0</v>
      </c>
      <c r="V55" s="162">
        <f xml:space="preserve"> IF(D55 &lt;&gt; 0, IF(E55 = "Doing", 1, 0), 0)</f>
        <v>0</v>
      </c>
    </row>
    <row r="56" spans="3:22">
      <c r="C56" s="241" t="s">
        <v>127</v>
      </c>
      <c r="D56" s="179" t="s">
        <v>221</v>
      </c>
      <c r="E56" s="180" t="s">
        <v>114</v>
      </c>
      <c r="F56" s="185" t="s">
        <v>222</v>
      </c>
      <c r="G56" s="236"/>
      <c r="T56">
        <f xml:space="preserve"> IF(D56 = 0, 0, 1)</f>
        <v>1</v>
      </c>
      <c r="U56" s="162">
        <f xml:space="preserve"> IF(D56 &lt;&gt; 0, IF(E56 = "Done", 1, IF(E56 = "Reviewing", 1, 0)), 0)</f>
        <v>1</v>
      </c>
      <c r="V56" s="162">
        <f xml:space="preserve"> IF(D56 &lt;&gt; 0, IF(E56 = "Doing", 1, 0), 0)</f>
        <v>0</v>
      </c>
    </row>
    <row r="57" spans="3:22">
      <c r="C57" s="241" t="s">
        <v>127</v>
      </c>
      <c r="D57" s="179" t="s">
        <v>223</v>
      </c>
      <c r="E57" s="180" t="s">
        <v>114</v>
      </c>
      <c r="F57" s="185" t="s">
        <v>224</v>
      </c>
      <c r="G57" s="236"/>
      <c r="T57">
        <f xml:space="preserve"> IF(D57 = 0, 0, 1)</f>
        <v>1</v>
      </c>
      <c r="U57" s="162">
        <f xml:space="preserve"> IF(D57 &lt;&gt; 0, IF(E57 = "Done", 1, IF(E57 = "Reviewing", 1, 0)), 0)</f>
        <v>1</v>
      </c>
      <c r="V57" s="162">
        <f xml:space="preserve"> IF(D57 &lt;&gt; 0, IF(E57 = "Doing", 1, 0), 0)</f>
        <v>0</v>
      </c>
    </row>
    <row r="58" spans="3:22">
      <c r="C58" s="241" t="s">
        <v>127</v>
      </c>
      <c r="D58" s="179" t="s">
        <v>225</v>
      </c>
      <c r="E58" s="180" t="s">
        <v>114</v>
      </c>
      <c r="F58" s="185" t="s">
        <v>226</v>
      </c>
      <c r="G58" s="236"/>
      <c r="T58">
        <f xml:space="preserve"> IF(D58 = 0, 0, 1)</f>
        <v>1</v>
      </c>
      <c r="U58" s="162">
        <f xml:space="preserve"> IF(D58 &lt;&gt; 0, IF(E58 = "Done", 1, IF(E58 = "Reviewing", 1, 0)), 0)</f>
        <v>1</v>
      </c>
      <c r="V58" s="162">
        <f xml:space="preserve"> IF(D58 &lt;&gt; 0, IF(E58 = "Doing", 1, 0), 0)</f>
        <v>0</v>
      </c>
    </row>
    <row r="59" spans="3:22">
      <c r="C59" s="242" t="s">
        <v>130</v>
      </c>
      <c r="D59" s="179" t="s">
        <v>227</v>
      </c>
      <c r="E59" s="180" t="s">
        <v>114</v>
      </c>
      <c r="F59" s="185" t="s">
        <v>228</v>
      </c>
      <c r="G59" s="236"/>
      <c r="T59">
        <f xml:space="preserve"> IF(D59 = 0, 0, 1)</f>
        <v>1</v>
      </c>
      <c r="U59" s="162">
        <f xml:space="preserve"> IF(D59 &lt;&gt; 0, IF(E59 = "Done", 1, IF(E59 = "Reviewing", 1, 0)), 0)</f>
        <v>1</v>
      </c>
      <c r="V59" s="162">
        <f xml:space="preserve"> IF(D59 &lt;&gt; 0, IF(E59 = "Doing", 1, 0), 0)</f>
        <v>0</v>
      </c>
    </row>
    <row r="60" spans="3:22">
      <c r="C60" s="242" t="s">
        <v>130</v>
      </c>
      <c r="D60" s="179" t="s">
        <v>229</v>
      </c>
      <c r="E60" s="180" t="s">
        <v>114</v>
      </c>
      <c r="F60" s="185" t="s">
        <v>230</v>
      </c>
      <c r="G60" s="236"/>
      <c r="T60">
        <f xml:space="preserve"> IF(D60 = 0, 0, 1)</f>
        <v>1</v>
      </c>
      <c r="U60" s="162">
        <f xml:space="preserve"> IF(D60 &lt;&gt; 0, IF(E60 = "Done", 1, IF(E60 = "Reviewing", 1, 0)), 0)</f>
        <v>1</v>
      </c>
      <c r="V60" s="162">
        <f xml:space="preserve"> IF(D60 &lt;&gt; 0, IF(E60 = "Doing", 1, 0), 0)</f>
        <v>0</v>
      </c>
    </row>
    <row r="61" spans="3:22">
      <c r="C61" s="242" t="s">
        <v>130</v>
      </c>
      <c r="D61" s="179" t="s">
        <v>231</v>
      </c>
      <c r="E61" s="180" t="s">
        <v>114</v>
      </c>
      <c r="F61" s="185" t="s">
        <v>232</v>
      </c>
      <c r="G61" s="236"/>
      <c r="T61">
        <f xml:space="preserve"> IF(D61 = 0, 0, 1)</f>
        <v>1</v>
      </c>
      <c r="U61" s="162">
        <f xml:space="preserve"> IF(D61 &lt;&gt; 0, IF(E61 = "Done", 1, IF(E61 = "Reviewing", 1, 0)), 0)</f>
        <v>1</v>
      </c>
      <c r="V61" s="162">
        <f xml:space="preserve"> IF(D61 &lt;&gt; 0, IF(E61 = "Doing", 1, 0), 0)</f>
        <v>0</v>
      </c>
    </row>
    <row r="62" spans="3:22">
      <c r="C62" s="243" t="s">
        <v>130</v>
      </c>
      <c r="D62" s="187" t="s">
        <v>233</v>
      </c>
      <c r="E62" s="180" t="s">
        <v>114</v>
      </c>
      <c r="F62" s="188" t="s">
        <v>234</v>
      </c>
      <c r="G62" s="244"/>
      <c r="T62">
        <f xml:space="preserve"> IF(D62 = 0, 0, 1)</f>
        <v>1</v>
      </c>
      <c r="U62" s="162">
        <f xml:space="preserve"> IF(D62 &lt;&gt; 0, IF(E62 = "Done", 1, IF(E62 = "Reviewing", 1, 0)), 0)</f>
        <v>1</v>
      </c>
      <c r="V62" s="162">
        <f xml:space="preserve"> IF(D62 &lt;&gt; 0, IF(E62 = "Doing", 1, 0), 0)</f>
        <v>0</v>
      </c>
    </row>
    <row r="63" spans="3:22">
      <c r="T63">
        <f xml:space="preserve"> IF(D63 = 0, 0, 1)</f>
        <v>0</v>
      </c>
      <c r="U63" s="162">
        <f xml:space="preserve"> IF(D63 &lt;&gt; 0, IF(E63 = "Done", 1, IF(E63 = "Reviewing", 1, 0)), 0)</f>
        <v>0</v>
      </c>
      <c r="V63" s="162">
        <f xml:space="preserve"> IF(D63 &lt;&gt; 0, IF(E63 = "Doing", 1, 0), 0)</f>
        <v>0</v>
      </c>
    </row>
    <row r="64" spans="3:22">
      <c r="T64">
        <f xml:space="preserve"> IF(D64 = 0, 0, 1)</f>
        <v>0</v>
      </c>
      <c r="U64" s="162">
        <f xml:space="preserve"> IF(D64 &lt;&gt; 0, IF(E64 = "Done", 1, IF(E64 = "Reviewing", 1, 0)), 0)</f>
        <v>0</v>
      </c>
      <c r="V64" s="162">
        <f xml:space="preserve"> IF(D64 &lt;&gt; 0, IF(E64 = "Doing", 1, 0), 0)</f>
        <v>0</v>
      </c>
    </row>
    <row r="65" spans="20:22">
      <c r="T65">
        <f xml:space="preserve"> IF(D65 = 0, 0, 1)</f>
        <v>0</v>
      </c>
      <c r="U65" s="162">
        <f xml:space="preserve"> IF(D65 &lt;&gt; 0, IF(E65 = "Done", 1, IF(E65 = "Reviewing", 1, 0)), 0)</f>
        <v>0</v>
      </c>
      <c r="V65" s="162">
        <f xml:space="preserve"> IF(D65 &lt;&gt; 0, IF(E65 = "Doing", 1, 0), 0)</f>
        <v>0</v>
      </c>
    </row>
    <row r="66" spans="20:22">
      <c r="T66">
        <f xml:space="preserve"> IF(D66 = 0, 0, 1)</f>
        <v>0</v>
      </c>
      <c r="U66" s="162">
        <f xml:space="preserve"> IF(D66 &lt;&gt; 0, IF(E66 = "Done", 1, IF(E66 = "Reviewing", 1, 0)), 0)</f>
        <v>0</v>
      </c>
      <c r="V66" s="162">
        <f xml:space="preserve"> IF(D66 &lt;&gt; 0, IF(E66 = "Doing", 1, 0), 0)</f>
        <v>0</v>
      </c>
    </row>
    <row r="67" spans="20:22">
      <c r="T67">
        <f xml:space="preserve"> IF(D67 = 0, 0, 1)</f>
        <v>0</v>
      </c>
      <c r="U67" s="162">
        <f xml:space="preserve"> IF(D67 &lt;&gt; 0, IF(E67 = "Done", 1, IF(E67 = "Reviewing", 1, 0)), 0)</f>
        <v>0</v>
      </c>
      <c r="V67" s="162">
        <f xml:space="preserve"> IF(D67 &lt;&gt; 0, IF(E67 = "Doing", 1, 0), 0)</f>
        <v>0</v>
      </c>
    </row>
    <row r="68" spans="20:22">
      <c r="T68">
        <f xml:space="preserve"> IF(D68 = 0, 0, 1)</f>
        <v>0</v>
      </c>
      <c r="U68" s="162">
        <f xml:space="preserve"> IF(D68 &lt;&gt; 0, IF(E68 = "Done", 1, IF(E68 = "Reviewing", 1, 0)), 0)</f>
        <v>0</v>
      </c>
      <c r="V68" s="162">
        <f xml:space="preserve"> IF(D68 &lt;&gt; 0, IF(E68 = "Doing", 1, 0), 0)</f>
        <v>0</v>
      </c>
    </row>
    <row r="69" spans="20:22">
      <c r="T69">
        <f xml:space="preserve"> IF(D69 = 0, 0, 1)</f>
        <v>0</v>
      </c>
      <c r="U69" s="162">
        <f xml:space="preserve"> IF(D69 &lt;&gt; 0, IF(E69 = "Done", 1, IF(E69 = "Reviewing", 1, 0)), 0)</f>
        <v>0</v>
      </c>
      <c r="V69" s="162">
        <f xml:space="preserve"> IF(D69 &lt;&gt; 0, IF(E69 = "Doing", 1, 0), 0)</f>
        <v>0</v>
      </c>
    </row>
    <row r="70" spans="20:22">
      <c r="T70">
        <f xml:space="preserve"> IF(D70 = 0, 0, 1)</f>
        <v>0</v>
      </c>
      <c r="U70" s="162">
        <f xml:space="preserve"> IF(D70 &lt;&gt; 0, IF(E70 = "Done", 1, IF(E70 = "Reviewing", 1, 0)), 0)</f>
        <v>0</v>
      </c>
      <c r="V70" s="162">
        <f xml:space="preserve"> IF(D70 &lt;&gt; 0, IF(E70 = "Doing", 1, 0), 0)</f>
        <v>0</v>
      </c>
    </row>
    <row r="71" spans="20:22">
      <c r="T71">
        <f xml:space="preserve"> IF(D71 = 0, 0, 1)</f>
        <v>0</v>
      </c>
      <c r="U71" s="162">
        <f xml:space="preserve"> IF(D71 &lt;&gt; 0, IF(E71 = "Done", 1, IF(E71 = "Reviewing", 1, 0)), 0)</f>
        <v>0</v>
      </c>
      <c r="V71" s="162">
        <f xml:space="preserve"> IF(D71 &lt;&gt; 0, IF(E71 = "Doing", 1, 0), 0)</f>
        <v>0</v>
      </c>
    </row>
  </sheetData>
  <mergeCells count="4">
    <mergeCell ref="C2:F3"/>
    <mergeCell ref="I2:I6"/>
    <mergeCell ref="C4:G4"/>
    <mergeCell ref="G2:G3"/>
  </mergeCells>
  <dataValidations count="2">
    <dataValidation type="list" allowBlank="1" showInputMessage="1" showErrorMessage="1" promptTitle="Choose" prompt="Select the state of the task" sqref="E56:E62 E41:E48 E51:E53 E6:E39" xr:uid="{F579EDA3-FF59-42C0-A9D9-D4B58503B69B}">
      <formula1>$Q$6:$Q$9</formula1>
    </dataValidation>
    <dataValidation type="list" allowBlank="1" showInputMessage="1" showErrorMessage="1" sqref="C6:C62" xr:uid="{2BF5258B-D678-4184-A2A3-B58B96F56137}">
      <formula1>$R$6:$R$10</formula1>
    </dataValidation>
  </dataValidations>
  <hyperlinks>
    <hyperlink ref="I2" r:id="rId1" display="The Trello board to assign and manage the different tasks : " xr:uid="{C8179630-567E-41BD-8734-16C100D3CE9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D57F-3B37-4EFC-B871-270F3FD8BE5B}">
  <dimension ref="A1:AH60"/>
  <sheetViews>
    <sheetView topLeftCell="J39" workbookViewId="0">
      <selection activeCell="Z3" sqref="Z3:Z4"/>
    </sheetView>
  </sheetViews>
  <sheetFormatPr defaultRowHeight="15"/>
  <cols>
    <col min="1" max="1" width="9.140625" customWidth="1"/>
    <col min="2" max="3" width="13.7109375" bestFit="1" customWidth="1"/>
    <col min="4" max="4" width="28.28515625" bestFit="1" customWidth="1"/>
    <col min="5" max="5" width="9.140625" bestFit="1" customWidth="1"/>
    <col min="6" max="6" width="11" bestFit="1" customWidth="1"/>
    <col min="7" max="8" width="10.85546875" bestFit="1" customWidth="1"/>
    <col min="9" max="10" width="10.140625" bestFit="1" customWidth="1"/>
    <col min="11" max="11" width="11" bestFit="1" customWidth="1"/>
    <col min="12" max="12" width="10.28515625" bestFit="1" customWidth="1"/>
    <col min="13" max="14" width="9.28515625" bestFit="1" customWidth="1"/>
    <col min="15" max="16" width="10.85546875" bestFit="1" customWidth="1"/>
    <col min="17" max="17" width="10.140625" bestFit="1" customWidth="1"/>
    <col min="18" max="19" width="10.28515625" bestFit="1" customWidth="1"/>
    <col min="20" max="20" width="9.28515625" bestFit="1" customWidth="1"/>
    <col min="21" max="22" width="10.85546875" bestFit="1" customWidth="1"/>
    <col min="23" max="23" width="10.140625" bestFit="1" customWidth="1"/>
    <col min="24" max="24" width="11" bestFit="1" customWidth="1"/>
    <col min="25" max="25" width="9.28515625" bestFit="1" customWidth="1"/>
    <col min="26" max="27" width="10.85546875" bestFit="1" customWidth="1"/>
    <col min="28" max="28" width="10.140625" bestFit="1" customWidth="1"/>
    <col min="29" max="29" width="11" bestFit="1" customWidth="1"/>
    <col min="30" max="30" width="10.28515625" bestFit="1" customWidth="1"/>
    <col min="31" max="32" width="10.85546875" bestFit="1" customWidth="1"/>
    <col min="33" max="34" width="10.28515625" bestFit="1" customWidth="1"/>
  </cols>
  <sheetData>
    <row r="1" spans="1:34" ht="42" customHeight="1">
      <c r="A1" s="435" t="s">
        <v>235</v>
      </c>
      <c r="B1" s="436"/>
      <c r="C1" s="436"/>
      <c r="D1" s="436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  <c r="U1" s="437"/>
      <c r="V1" s="437"/>
      <c r="W1" s="437"/>
      <c r="X1" s="437"/>
      <c r="Y1" s="437"/>
      <c r="Z1" s="437"/>
      <c r="AA1" s="437"/>
      <c r="AB1" s="437"/>
      <c r="AC1" s="437"/>
      <c r="AD1" s="437"/>
      <c r="AE1" s="437"/>
      <c r="AF1" s="437"/>
      <c r="AG1" s="437"/>
      <c r="AH1" s="437"/>
    </row>
    <row r="2" spans="1:34" ht="18.75">
      <c r="A2" s="436"/>
      <c r="B2" s="436"/>
      <c r="C2" s="436"/>
      <c r="D2" s="436"/>
      <c r="E2" s="247" t="s">
        <v>59</v>
      </c>
      <c r="F2" s="246" t="s">
        <v>60</v>
      </c>
      <c r="G2" s="444" t="s">
        <v>61</v>
      </c>
      <c r="H2" s="445"/>
      <c r="I2" s="445"/>
      <c r="J2" s="445"/>
      <c r="K2" s="445"/>
      <c r="L2" s="445"/>
      <c r="M2" s="445"/>
      <c r="N2" s="446"/>
      <c r="O2" s="447" t="s">
        <v>62</v>
      </c>
      <c r="P2" s="448"/>
      <c r="Q2" s="448"/>
      <c r="R2" s="448"/>
      <c r="S2" s="448"/>
      <c r="T2" s="449"/>
      <c r="U2" s="245" t="s">
        <v>63</v>
      </c>
      <c r="V2" s="450" t="s">
        <v>64</v>
      </c>
      <c r="W2" s="451"/>
      <c r="X2" s="451"/>
      <c r="Y2" s="452"/>
      <c r="Z2" s="438" t="s">
        <v>236</v>
      </c>
      <c r="AA2" s="439"/>
      <c r="AB2" s="439"/>
      <c r="AC2" s="439"/>
      <c r="AD2" s="440"/>
      <c r="AE2" s="441" t="s">
        <v>66</v>
      </c>
      <c r="AF2" s="442"/>
      <c r="AG2" s="442"/>
      <c r="AH2" s="443"/>
    </row>
    <row r="3" spans="1:34" ht="15.75" customHeight="1">
      <c r="C3" s="453" t="str">
        <f>Tasks!C5</f>
        <v>Category</v>
      </c>
      <c r="D3" s="455" t="str">
        <f>Tasks!D5</f>
        <v>Name of the task</v>
      </c>
      <c r="E3" s="479"/>
      <c r="F3" s="457" t="s">
        <v>237</v>
      </c>
      <c r="G3" s="459" t="s">
        <v>238</v>
      </c>
      <c r="H3" s="461" t="s">
        <v>238</v>
      </c>
      <c r="I3" s="463" t="s">
        <v>239</v>
      </c>
      <c r="J3" s="461" t="s">
        <v>239</v>
      </c>
      <c r="K3" s="461" t="s">
        <v>240</v>
      </c>
      <c r="L3" s="461" t="s">
        <v>241</v>
      </c>
      <c r="M3" s="463" t="s">
        <v>242</v>
      </c>
      <c r="N3" s="469" t="s">
        <v>243</v>
      </c>
      <c r="O3" s="473" t="s">
        <v>244</v>
      </c>
      <c r="P3" s="471" t="s">
        <v>244</v>
      </c>
      <c r="Q3" s="471" t="s">
        <v>245</v>
      </c>
      <c r="R3" s="495" t="s">
        <v>246</v>
      </c>
      <c r="S3" s="471" t="s">
        <v>246</v>
      </c>
      <c r="T3" s="497" t="s">
        <v>247</v>
      </c>
      <c r="U3" s="465" t="s">
        <v>248</v>
      </c>
      <c r="V3" s="467" t="s">
        <v>249</v>
      </c>
      <c r="W3" s="489" t="s">
        <v>250</v>
      </c>
      <c r="X3" s="489" t="s">
        <v>251</v>
      </c>
      <c r="Y3" s="491" t="s">
        <v>252</v>
      </c>
      <c r="Z3" s="493" t="s">
        <v>253</v>
      </c>
      <c r="AA3" s="481" t="s">
        <v>253</v>
      </c>
      <c r="AB3" s="481" t="s">
        <v>254</v>
      </c>
      <c r="AC3" s="481" t="s">
        <v>255</v>
      </c>
      <c r="AD3" s="483" t="s">
        <v>256</v>
      </c>
      <c r="AE3" s="485" t="s">
        <v>257</v>
      </c>
      <c r="AF3" s="487" t="s">
        <v>257</v>
      </c>
      <c r="AG3" s="475" t="s">
        <v>258</v>
      </c>
      <c r="AH3" s="477" t="s">
        <v>258</v>
      </c>
    </row>
    <row r="4" spans="1:34" ht="15" customHeight="1">
      <c r="C4" s="454"/>
      <c r="D4" s="456"/>
      <c r="E4" s="480"/>
      <c r="F4" s="458"/>
      <c r="G4" s="460"/>
      <c r="H4" s="462"/>
      <c r="I4" s="464"/>
      <c r="J4" s="462"/>
      <c r="K4" s="462"/>
      <c r="L4" s="462"/>
      <c r="M4" s="464"/>
      <c r="N4" s="470"/>
      <c r="O4" s="474"/>
      <c r="P4" s="472"/>
      <c r="Q4" s="472"/>
      <c r="R4" s="496"/>
      <c r="S4" s="472"/>
      <c r="T4" s="498"/>
      <c r="U4" s="466"/>
      <c r="V4" s="468"/>
      <c r="W4" s="490"/>
      <c r="X4" s="490"/>
      <c r="Y4" s="492"/>
      <c r="Z4" s="494"/>
      <c r="AA4" s="482"/>
      <c r="AB4" s="482"/>
      <c r="AC4" s="482"/>
      <c r="AD4" s="484"/>
      <c r="AE4" s="486"/>
      <c r="AF4" s="488"/>
      <c r="AG4" s="476"/>
      <c r="AH4" s="478"/>
    </row>
    <row r="5" spans="1:34">
      <c r="C5" s="268" t="str">
        <f>Tasks!C6</f>
        <v>Management</v>
      </c>
      <c r="D5" s="254" t="str">
        <f>Tasks!D8</f>
        <v>Project Charter</v>
      </c>
      <c r="E5" s="266"/>
      <c r="F5" s="281"/>
      <c r="G5" s="284"/>
      <c r="H5" s="250"/>
      <c r="I5" s="286"/>
      <c r="J5" s="250"/>
      <c r="K5" s="250"/>
      <c r="L5" s="250"/>
      <c r="M5" s="250"/>
      <c r="N5" s="251"/>
      <c r="O5" s="249"/>
      <c r="P5" s="250"/>
      <c r="Q5" s="250"/>
      <c r="R5" s="250"/>
      <c r="S5" s="250"/>
      <c r="T5" s="251"/>
      <c r="U5" s="252"/>
      <c r="V5" s="249"/>
      <c r="W5" s="250"/>
      <c r="X5" s="250"/>
      <c r="Y5" s="251"/>
      <c r="Z5" s="249"/>
      <c r="AA5" s="250"/>
      <c r="AB5" s="250"/>
      <c r="AC5" s="250"/>
      <c r="AD5" s="251"/>
      <c r="AE5" s="249"/>
      <c r="AF5" s="250"/>
      <c r="AG5" s="250"/>
      <c r="AH5" s="253"/>
    </row>
    <row r="6" spans="1:34">
      <c r="C6" s="262" t="str">
        <f>Tasks!C7</f>
        <v>Management</v>
      </c>
      <c r="D6" s="262" t="str">
        <f>Tasks!D9</f>
        <v>Client's Meeting</v>
      </c>
      <c r="E6" s="267"/>
      <c r="F6" s="256"/>
      <c r="G6" s="257"/>
      <c r="H6" s="285"/>
      <c r="I6" s="258"/>
      <c r="J6" s="258"/>
      <c r="K6" s="258"/>
      <c r="L6" s="258"/>
      <c r="M6" s="258"/>
      <c r="N6" s="259"/>
      <c r="O6" s="257"/>
      <c r="P6" s="258"/>
      <c r="Q6" s="258"/>
      <c r="R6" s="258"/>
      <c r="S6" s="258"/>
      <c r="T6" s="259"/>
      <c r="U6" s="260"/>
      <c r="V6" s="257"/>
      <c r="W6" s="258"/>
      <c r="X6" s="258"/>
      <c r="Y6" s="259"/>
      <c r="Z6" s="257"/>
      <c r="AA6" s="258"/>
      <c r="AB6" s="258"/>
      <c r="AC6" s="258"/>
      <c r="AD6" s="259"/>
      <c r="AE6" s="257"/>
      <c r="AF6" s="258"/>
      <c r="AG6" s="258"/>
      <c r="AH6" s="261"/>
    </row>
    <row r="7" spans="1:34">
      <c r="C7" s="262" t="str">
        <f>Tasks!C8</f>
        <v>Management</v>
      </c>
      <c r="D7" s="254" t="str">
        <f>Tasks!D10</f>
        <v>Minutes of the meeting</v>
      </c>
      <c r="E7" s="266"/>
      <c r="F7" s="280"/>
      <c r="G7" s="249"/>
      <c r="H7" s="286"/>
      <c r="I7" s="286"/>
      <c r="J7" s="250"/>
      <c r="K7" s="250"/>
      <c r="L7" s="250"/>
      <c r="M7" s="250"/>
      <c r="N7" s="251"/>
      <c r="O7" s="249"/>
      <c r="P7" s="250"/>
      <c r="Q7" s="250"/>
      <c r="R7" s="250"/>
      <c r="S7" s="250"/>
      <c r="T7" s="251"/>
      <c r="U7" s="252"/>
      <c r="V7" s="249"/>
      <c r="W7" s="250"/>
      <c r="X7" s="250"/>
      <c r="Y7" s="251"/>
      <c r="Z7" s="249"/>
      <c r="AA7" s="250"/>
      <c r="AB7" s="250"/>
      <c r="AC7" s="250"/>
      <c r="AD7" s="251"/>
      <c r="AE7" s="249"/>
      <c r="AF7" s="250"/>
      <c r="AG7" s="250"/>
      <c r="AH7" s="253"/>
    </row>
    <row r="8" spans="1:34">
      <c r="C8" s="262" t="str">
        <f>Tasks!C9</f>
        <v>Management</v>
      </c>
      <c r="D8" s="262" t="str">
        <f>Tasks!D7</f>
        <v>Build the Trello Board</v>
      </c>
      <c r="E8" s="267"/>
      <c r="F8" s="256"/>
      <c r="G8" s="257"/>
      <c r="H8" s="258"/>
      <c r="I8" s="258"/>
      <c r="J8" s="287"/>
      <c r="K8" s="287"/>
      <c r="L8" s="258"/>
      <c r="M8" s="258"/>
      <c r="N8" s="259"/>
      <c r="O8" s="257"/>
      <c r="P8" s="258"/>
      <c r="Q8" s="258"/>
      <c r="R8" s="258"/>
      <c r="S8" s="258"/>
      <c r="T8" s="259"/>
      <c r="U8" s="260"/>
      <c r="V8" s="257"/>
      <c r="W8" s="258"/>
      <c r="X8" s="258"/>
      <c r="Y8" s="259"/>
      <c r="Z8" s="257"/>
      <c r="AA8" s="258"/>
      <c r="AB8" s="258"/>
      <c r="AC8" s="258"/>
      <c r="AD8" s="259"/>
      <c r="AE8" s="257"/>
      <c r="AF8" s="258"/>
      <c r="AG8" s="258"/>
      <c r="AH8" s="261"/>
    </row>
    <row r="9" spans="1:34">
      <c r="C9" s="262" t="str">
        <f>Tasks!C10</f>
        <v>Management</v>
      </c>
      <c r="D9" s="254" t="str">
        <f>Tasks!D13</f>
        <v xml:space="preserve">Define all the tasks </v>
      </c>
      <c r="E9" s="266"/>
      <c r="F9" s="248"/>
      <c r="G9" s="249"/>
      <c r="H9" s="250"/>
      <c r="I9" s="250"/>
      <c r="J9" s="250"/>
      <c r="K9" s="250"/>
      <c r="L9" s="286"/>
      <c r="M9" s="288"/>
      <c r="N9" s="251"/>
      <c r="O9" s="249"/>
      <c r="P9" s="250"/>
      <c r="Q9" s="250"/>
      <c r="R9" s="250"/>
      <c r="S9" s="250"/>
      <c r="T9" s="251"/>
      <c r="U9" s="252"/>
      <c r="V9" s="249"/>
      <c r="W9" s="250"/>
      <c r="X9" s="250"/>
      <c r="Y9" s="251"/>
      <c r="Z9" s="249"/>
      <c r="AA9" s="250"/>
      <c r="AB9" s="250"/>
      <c r="AC9" s="250"/>
      <c r="AD9" s="251"/>
      <c r="AE9" s="249"/>
      <c r="AF9" s="250"/>
      <c r="AG9" s="250"/>
      <c r="AH9" s="253"/>
    </row>
    <row r="10" spans="1:34">
      <c r="C10" s="262" t="str">
        <f>Tasks!C11</f>
        <v>Management</v>
      </c>
      <c r="D10" s="262" t="str">
        <f>Tasks!D17</f>
        <v>Gant Chart</v>
      </c>
      <c r="E10" s="267"/>
      <c r="F10" s="294"/>
      <c r="G10" s="257"/>
      <c r="H10" s="258"/>
      <c r="I10" s="258"/>
      <c r="J10" s="258"/>
      <c r="K10" s="258"/>
      <c r="L10" s="258"/>
      <c r="M10" s="287"/>
      <c r="N10" s="289"/>
      <c r="O10" s="290"/>
      <c r="P10" s="258"/>
      <c r="Q10" s="258"/>
      <c r="R10" s="258"/>
      <c r="S10" s="258"/>
      <c r="T10" s="259"/>
      <c r="U10" s="260"/>
      <c r="V10" s="257"/>
      <c r="W10" s="258"/>
      <c r="X10" s="258"/>
      <c r="Y10" s="259"/>
      <c r="Z10" s="257"/>
      <c r="AA10" s="258"/>
      <c r="AB10" s="258"/>
      <c r="AC10" s="258"/>
      <c r="AD10" s="259"/>
      <c r="AE10" s="257"/>
      <c r="AF10" s="258"/>
      <c r="AG10" s="258"/>
      <c r="AH10" s="261"/>
    </row>
    <row r="11" spans="1:34">
      <c r="C11" s="262" t="str">
        <f>Tasks!C12</f>
        <v>Management</v>
      </c>
      <c r="D11" s="254" t="str">
        <f>Tasks!D14</f>
        <v>Make the KPI dashboard</v>
      </c>
      <c r="E11" s="266"/>
      <c r="F11" s="296"/>
      <c r="G11" s="249"/>
      <c r="H11" s="250"/>
      <c r="I11" s="250"/>
      <c r="J11" s="250"/>
      <c r="K11" s="250"/>
      <c r="L11" s="250"/>
      <c r="M11" s="250"/>
      <c r="N11" s="251"/>
      <c r="O11" s="284"/>
      <c r="P11" s="286"/>
      <c r="Q11" s="286"/>
      <c r="R11" s="286"/>
      <c r="S11" s="250"/>
      <c r="T11" s="251"/>
      <c r="U11" s="252"/>
      <c r="V11" s="249"/>
      <c r="W11" s="250"/>
      <c r="X11" s="250"/>
      <c r="Y11" s="251"/>
      <c r="Z11" s="249"/>
      <c r="AA11" s="250"/>
      <c r="AB11" s="250"/>
      <c r="AC11" s="250"/>
      <c r="AD11" s="251"/>
      <c r="AE11" s="249"/>
      <c r="AF11" s="250"/>
      <c r="AG11" s="250"/>
      <c r="AH11" s="253"/>
    </row>
    <row r="12" spans="1:34">
      <c r="C12" s="262" t="str">
        <f>Tasks!C13</f>
        <v>Management</v>
      </c>
      <c r="D12" s="268" t="str">
        <f>Tasks!D6</f>
        <v>Readme.md</v>
      </c>
      <c r="E12" s="267"/>
      <c r="F12" s="295"/>
      <c r="G12" s="257"/>
      <c r="H12" s="258"/>
      <c r="I12" s="258"/>
      <c r="J12" s="258"/>
      <c r="K12" s="258"/>
      <c r="L12" s="258"/>
      <c r="M12" s="258"/>
      <c r="N12" s="259"/>
      <c r="O12" s="257"/>
      <c r="P12" s="258"/>
      <c r="Q12" s="258"/>
      <c r="R12" s="258"/>
      <c r="S12" s="287"/>
      <c r="T12" s="259"/>
      <c r="U12" s="260"/>
      <c r="V12" s="257"/>
      <c r="W12" s="258"/>
      <c r="X12" s="258"/>
      <c r="Y12" s="259"/>
      <c r="Z12" s="257"/>
      <c r="AA12" s="258"/>
      <c r="AB12" s="258"/>
      <c r="AC12" s="258"/>
      <c r="AD12" s="259"/>
      <c r="AE12" s="257"/>
      <c r="AF12" s="258"/>
      <c r="AG12" s="258"/>
      <c r="AH12" s="261"/>
    </row>
    <row r="13" spans="1:34">
      <c r="C13" s="262" t="str">
        <f>Tasks!C14</f>
        <v>Management</v>
      </c>
      <c r="D13" s="254" t="str">
        <f>Tasks!D16</f>
        <v>Risk &amp; Assomptions</v>
      </c>
      <c r="E13" s="266"/>
      <c r="F13" s="248"/>
      <c r="G13" s="249"/>
      <c r="H13" s="250"/>
      <c r="I13" s="250"/>
      <c r="J13" s="250"/>
      <c r="K13" s="250"/>
      <c r="L13" s="250"/>
      <c r="M13" s="250"/>
      <c r="N13" s="251"/>
      <c r="O13" s="249"/>
      <c r="P13" s="250"/>
      <c r="Q13" s="250"/>
      <c r="R13" s="250"/>
      <c r="S13" s="250"/>
      <c r="T13" s="291"/>
      <c r="U13" s="252"/>
      <c r="V13" s="249"/>
      <c r="W13" s="250"/>
      <c r="X13" s="250"/>
      <c r="Y13" s="251"/>
      <c r="Z13" s="249"/>
      <c r="AA13" s="250"/>
      <c r="AB13" s="250"/>
      <c r="AC13" s="250"/>
      <c r="AD13" s="251"/>
      <c r="AE13" s="249"/>
      <c r="AF13" s="250"/>
      <c r="AG13" s="250"/>
      <c r="AH13" s="253"/>
    </row>
    <row r="14" spans="1:34">
      <c r="C14" s="262" t="str">
        <f>Tasks!C15</f>
        <v>Management</v>
      </c>
      <c r="D14" s="262" t="str">
        <f>Tasks!D15</f>
        <v>RACI</v>
      </c>
      <c r="E14" s="267"/>
      <c r="F14" s="256"/>
      <c r="G14" s="257"/>
      <c r="H14" s="258"/>
      <c r="I14" s="258"/>
      <c r="J14" s="258"/>
      <c r="K14" s="258"/>
      <c r="L14" s="258"/>
      <c r="M14" s="258"/>
      <c r="N14" s="259"/>
      <c r="O14" s="257"/>
      <c r="P14" s="258"/>
      <c r="Q14" s="258"/>
      <c r="R14" s="258"/>
      <c r="S14" s="258"/>
      <c r="T14" s="289"/>
      <c r="U14" s="260"/>
      <c r="V14" s="257"/>
      <c r="W14" s="258"/>
      <c r="X14" s="258"/>
      <c r="Y14" s="259"/>
      <c r="Z14" s="257"/>
      <c r="AA14" s="258"/>
      <c r="AB14" s="258"/>
      <c r="AC14" s="258"/>
      <c r="AD14" s="259"/>
      <c r="AE14" s="257"/>
      <c r="AF14" s="258"/>
      <c r="AG14" s="258"/>
      <c r="AH14" s="261"/>
    </row>
    <row r="15" spans="1:34">
      <c r="C15" s="262" t="str">
        <f>Tasks!C16</f>
        <v>Management</v>
      </c>
      <c r="D15" s="254" t="str">
        <f>Tasks!D11</f>
        <v>Weekly report cumul.</v>
      </c>
      <c r="E15" s="266"/>
      <c r="F15" s="248"/>
      <c r="G15" s="284"/>
      <c r="H15" s="250"/>
      <c r="I15" s="250"/>
      <c r="J15" s="250"/>
      <c r="K15" s="250"/>
      <c r="L15" s="250"/>
      <c r="M15" s="250"/>
      <c r="N15" s="251"/>
      <c r="O15" s="249"/>
      <c r="P15" s="250"/>
      <c r="Q15" s="250"/>
      <c r="R15" s="250"/>
      <c r="S15" s="250"/>
      <c r="T15" s="251"/>
      <c r="U15" s="252"/>
      <c r="V15" s="249"/>
      <c r="W15" s="250"/>
      <c r="X15" s="250"/>
      <c r="Y15" s="251"/>
      <c r="Z15" s="249"/>
      <c r="AA15" s="250"/>
      <c r="AB15" s="250"/>
      <c r="AC15" s="250"/>
      <c r="AD15" s="251"/>
      <c r="AE15" s="249"/>
      <c r="AF15" s="250"/>
      <c r="AG15" s="250"/>
      <c r="AH15" s="253"/>
    </row>
    <row r="16" spans="1:34">
      <c r="C16" s="262" t="str">
        <f>Tasks!C17</f>
        <v>Management</v>
      </c>
      <c r="D16" s="262" t="str">
        <f>Tasks!D12</f>
        <v>weekly report 1</v>
      </c>
      <c r="E16" s="267"/>
      <c r="F16" s="256"/>
      <c r="G16" s="290"/>
      <c r="H16" s="258"/>
      <c r="I16" s="258"/>
      <c r="J16" s="258"/>
      <c r="K16" s="258"/>
      <c r="L16" s="258"/>
      <c r="M16" s="258"/>
      <c r="N16" s="259"/>
      <c r="O16" s="257"/>
      <c r="P16" s="258"/>
      <c r="Q16" s="258"/>
      <c r="R16" s="258"/>
      <c r="S16" s="258"/>
      <c r="T16" s="259"/>
      <c r="U16" s="260"/>
      <c r="V16" s="257"/>
      <c r="W16" s="258"/>
      <c r="X16" s="258"/>
      <c r="Y16" s="259"/>
      <c r="Z16" s="257"/>
      <c r="AA16" s="258"/>
      <c r="AB16" s="258"/>
      <c r="AC16" s="258"/>
      <c r="AD16" s="259"/>
      <c r="AE16" s="257"/>
      <c r="AF16" s="258"/>
      <c r="AG16" s="258"/>
      <c r="AH16" s="261"/>
    </row>
    <row r="17" spans="3:34">
      <c r="C17" s="262" t="str">
        <f>Tasks!C18</f>
        <v>Management</v>
      </c>
      <c r="D17" s="254" t="str">
        <f>Tasks!D18</f>
        <v>weekly report 2</v>
      </c>
      <c r="E17" s="266"/>
      <c r="F17" s="248"/>
      <c r="G17" s="249"/>
      <c r="H17" s="250"/>
      <c r="I17" s="250"/>
      <c r="J17" s="250"/>
      <c r="K17" s="250"/>
      <c r="L17" s="250"/>
      <c r="M17" s="250"/>
      <c r="N17" s="251"/>
      <c r="O17" s="284"/>
      <c r="P17" s="250"/>
      <c r="Q17" s="250"/>
      <c r="R17" s="250"/>
      <c r="S17" s="250"/>
      <c r="T17" s="251"/>
      <c r="U17" s="252"/>
      <c r="V17" s="249"/>
      <c r="W17" s="250"/>
      <c r="X17" s="250"/>
      <c r="Y17" s="251"/>
      <c r="Z17" s="249"/>
      <c r="AA17" s="250"/>
      <c r="AB17" s="250"/>
      <c r="AC17" s="250"/>
      <c r="AD17" s="251"/>
      <c r="AE17" s="249"/>
      <c r="AF17" s="250"/>
      <c r="AG17" s="250"/>
      <c r="AH17" s="253"/>
    </row>
    <row r="18" spans="3:34">
      <c r="C18" s="262" t="str">
        <f>Tasks!C19</f>
        <v>Management</v>
      </c>
      <c r="D18" s="262" t="str">
        <f>Tasks!D19</f>
        <v>weekly report 3</v>
      </c>
      <c r="E18" s="267"/>
      <c r="F18" s="256"/>
      <c r="G18" s="257"/>
      <c r="H18" s="258"/>
      <c r="I18" s="258"/>
      <c r="J18" s="258"/>
      <c r="K18" s="258"/>
      <c r="L18" s="258"/>
      <c r="M18" s="258"/>
      <c r="N18" s="259"/>
      <c r="O18" s="257"/>
      <c r="P18" s="258"/>
      <c r="Q18" s="258"/>
      <c r="R18" s="258"/>
      <c r="S18" s="258"/>
      <c r="T18" s="259"/>
      <c r="U18" s="292"/>
      <c r="V18" s="257"/>
      <c r="W18" s="258"/>
      <c r="X18" s="258"/>
      <c r="Y18" s="259"/>
      <c r="Z18" s="257"/>
      <c r="AA18" s="258"/>
      <c r="AB18" s="258"/>
      <c r="AC18" s="258"/>
      <c r="AD18" s="259"/>
      <c r="AE18" s="257"/>
      <c r="AF18" s="258"/>
      <c r="AG18" s="258"/>
      <c r="AH18" s="261"/>
    </row>
    <row r="19" spans="3:34">
      <c r="C19" s="262" t="str">
        <f>Tasks!C20</f>
        <v>Management</v>
      </c>
      <c r="D19" s="254" t="str">
        <f>Tasks!D20</f>
        <v>weekly report 4</v>
      </c>
      <c r="E19" s="266"/>
      <c r="F19" s="248"/>
      <c r="G19" s="249"/>
      <c r="H19" s="250"/>
      <c r="I19" s="250"/>
      <c r="J19" s="250"/>
      <c r="K19" s="250"/>
      <c r="L19" s="250"/>
      <c r="M19" s="250"/>
      <c r="N19" s="251"/>
      <c r="O19" s="249"/>
      <c r="P19" s="250"/>
      <c r="Q19" s="250"/>
      <c r="R19" s="250"/>
      <c r="S19" s="250"/>
      <c r="T19" s="251"/>
      <c r="U19" s="252"/>
      <c r="V19" s="284"/>
      <c r="W19" s="250"/>
      <c r="X19" s="250"/>
      <c r="Y19" s="251"/>
      <c r="Z19" s="249"/>
      <c r="AA19" s="250"/>
      <c r="AB19" s="250"/>
      <c r="AC19" s="250"/>
      <c r="AD19" s="251"/>
      <c r="AE19" s="249"/>
      <c r="AF19" s="250"/>
      <c r="AG19" s="250"/>
      <c r="AH19" s="253"/>
    </row>
    <row r="20" spans="3:34" ht="14.25" customHeight="1">
      <c r="C20" s="262" t="str">
        <f>Tasks!C21</f>
        <v>Management</v>
      </c>
      <c r="D20" s="262" t="str">
        <f>Tasks!D21</f>
        <v>weekly report 5</v>
      </c>
      <c r="E20" s="267"/>
      <c r="F20" s="256"/>
      <c r="G20" s="257"/>
      <c r="H20" s="258"/>
      <c r="I20" s="258"/>
      <c r="J20" s="258"/>
      <c r="K20" s="258"/>
      <c r="L20" s="258"/>
      <c r="M20" s="258"/>
      <c r="N20" s="259"/>
      <c r="O20" s="257"/>
      <c r="P20" s="258"/>
      <c r="Q20" s="258"/>
      <c r="R20" s="258"/>
      <c r="S20" s="258"/>
      <c r="T20" s="259"/>
      <c r="U20" s="260"/>
      <c r="V20" s="257"/>
      <c r="W20" s="258"/>
      <c r="X20" s="258"/>
      <c r="Y20" s="259"/>
      <c r="Z20" s="290"/>
      <c r="AA20" s="258"/>
      <c r="AB20" s="258"/>
      <c r="AC20" s="258"/>
      <c r="AD20" s="259"/>
      <c r="AE20" s="257"/>
      <c r="AF20" s="258"/>
      <c r="AG20" s="258"/>
      <c r="AH20" s="261"/>
    </row>
    <row r="21" spans="3:34">
      <c r="C21" s="262" t="str">
        <f>Tasks!C22</f>
        <v>Management</v>
      </c>
      <c r="D21" s="254" t="str">
        <f>Tasks!D22</f>
        <v>weekly report 6</v>
      </c>
      <c r="E21" s="266"/>
      <c r="F21" s="248"/>
      <c r="G21" s="249"/>
      <c r="H21" s="250"/>
      <c r="I21" s="250"/>
      <c r="J21" s="250"/>
      <c r="K21" s="250"/>
      <c r="L21" s="250"/>
      <c r="M21" s="250"/>
      <c r="N21" s="251"/>
      <c r="O21" s="249"/>
      <c r="P21" s="250"/>
      <c r="Q21" s="250"/>
      <c r="R21" s="250"/>
      <c r="S21" s="250"/>
      <c r="T21" s="251"/>
      <c r="U21" s="252"/>
      <c r="V21" s="249"/>
      <c r="W21" s="250"/>
      <c r="X21" s="250"/>
      <c r="Y21" s="251"/>
      <c r="Z21" s="249"/>
      <c r="AA21" s="250"/>
      <c r="AB21" s="250"/>
      <c r="AC21" s="250"/>
      <c r="AD21" s="251"/>
      <c r="AE21" s="284"/>
      <c r="AF21" s="250"/>
      <c r="AG21" s="250"/>
      <c r="AH21" s="253"/>
    </row>
    <row r="22" spans="3:34">
      <c r="C22" s="262" t="str">
        <f>Tasks!C23</f>
        <v>Management</v>
      </c>
      <c r="D22" s="262" t="str">
        <f>Tasks!D23</f>
        <v>weekly report 7</v>
      </c>
      <c r="E22" s="267"/>
      <c r="F22" s="256"/>
      <c r="G22" s="257"/>
      <c r="H22" s="258"/>
      <c r="I22" s="258"/>
      <c r="J22" s="258"/>
      <c r="K22" s="258"/>
      <c r="L22" s="258"/>
      <c r="M22" s="258"/>
      <c r="N22" s="259"/>
      <c r="O22" s="257"/>
      <c r="P22" s="258"/>
      <c r="Q22" s="258"/>
      <c r="R22" s="258"/>
      <c r="S22" s="258"/>
      <c r="T22" s="259"/>
      <c r="U22" s="260"/>
      <c r="V22" s="257"/>
      <c r="W22" s="258"/>
      <c r="X22" s="258"/>
      <c r="Y22" s="259"/>
      <c r="Z22" s="257"/>
      <c r="AA22" s="258"/>
      <c r="AB22" s="258"/>
      <c r="AC22" s="258"/>
      <c r="AD22" s="259"/>
      <c r="AE22" s="257"/>
      <c r="AF22" s="258"/>
      <c r="AG22" s="258"/>
      <c r="AH22" s="293"/>
    </row>
    <row r="23" spans="3:34">
      <c r="C23" s="255" t="str">
        <f>Tasks!C24</f>
        <v>Functional</v>
      </c>
      <c r="D23" s="254" t="str">
        <f>Tasks!D24</f>
        <v>The mnemonics</v>
      </c>
      <c r="E23" s="266"/>
      <c r="F23" s="281"/>
      <c r="G23" s="284"/>
      <c r="H23" s="286"/>
      <c r="I23" s="286"/>
      <c r="J23" s="250"/>
      <c r="K23" s="250"/>
      <c r="L23" s="250"/>
      <c r="M23" s="250"/>
      <c r="N23" s="251"/>
      <c r="O23" s="249"/>
      <c r="P23" s="250"/>
      <c r="Q23" s="250"/>
      <c r="R23" s="250"/>
      <c r="S23" s="250"/>
      <c r="T23" s="251"/>
      <c r="U23" s="252"/>
      <c r="V23" s="249"/>
      <c r="W23" s="250"/>
      <c r="X23" s="250"/>
      <c r="Y23" s="251"/>
      <c r="Z23" s="249"/>
      <c r="AA23" s="250"/>
      <c r="AB23" s="250"/>
      <c r="AC23" s="250"/>
      <c r="AD23" s="251"/>
      <c r="AE23" s="249"/>
      <c r="AF23" s="250"/>
      <c r="AG23" s="250"/>
      <c r="AH23" s="253"/>
    </row>
    <row r="24" spans="3:34">
      <c r="C24" s="255" t="str">
        <f>Tasks!C25</f>
        <v>Functional</v>
      </c>
      <c r="D24" s="262" t="str">
        <f>Tasks!D25</f>
        <v>Opcode's parameters &amp; returns</v>
      </c>
      <c r="E24" s="267"/>
      <c r="F24" s="256"/>
      <c r="G24" s="290"/>
      <c r="H24" s="287"/>
      <c r="I24" s="287"/>
      <c r="J24" s="287"/>
      <c r="K24" s="258"/>
      <c r="L24" s="258"/>
      <c r="M24" s="258"/>
      <c r="N24" s="259"/>
      <c r="O24" s="257"/>
      <c r="P24" s="258"/>
      <c r="Q24" s="258"/>
      <c r="R24" s="258"/>
      <c r="S24" s="258"/>
      <c r="T24" s="259"/>
      <c r="U24" s="260"/>
      <c r="V24" s="257"/>
      <c r="W24" s="258"/>
      <c r="X24" s="258"/>
      <c r="Y24" s="259"/>
      <c r="Z24" s="257"/>
      <c r="AA24" s="258"/>
      <c r="AB24" s="258"/>
      <c r="AC24" s="258"/>
      <c r="AD24" s="259"/>
      <c r="AE24" s="257"/>
      <c r="AF24" s="258"/>
      <c r="AG24" s="258"/>
      <c r="AH24" s="261"/>
    </row>
    <row r="25" spans="3:34">
      <c r="C25" s="255" t="str">
        <f>Tasks!C26</f>
        <v>Functional</v>
      </c>
      <c r="D25" s="254" t="str">
        <f>Tasks!D26</f>
        <v>syntax of assembly</v>
      </c>
      <c r="E25" s="266"/>
      <c r="F25" s="248"/>
      <c r="G25" s="249"/>
      <c r="H25" s="286"/>
      <c r="I25" s="286"/>
      <c r="J25" s="286"/>
      <c r="K25" s="286"/>
      <c r="L25" s="250"/>
      <c r="M25" s="250"/>
      <c r="N25" s="251"/>
      <c r="O25" s="249"/>
      <c r="P25" s="250"/>
      <c r="Q25" s="250"/>
      <c r="R25" s="250"/>
      <c r="S25" s="250"/>
      <c r="T25" s="251"/>
      <c r="U25" s="252"/>
      <c r="V25" s="249"/>
      <c r="W25" s="250"/>
      <c r="X25" s="250"/>
      <c r="Y25" s="251"/>
      <c r="Z25" s="249"/>
      <c r="AA25" s="250"/>
      <c r="AB25" s="250"/>
      <c r="AC25" s="250"/>
      <c r="AD25" s="251"/>
      <c r="AE25" s="249"/>
      <c r="AF25" s="250"/>
      <c r="AG25" s="250"/>
      <c r="AH25" s="253"/>
    </row>
    <row r="26" spans="3:34">
      <c r="C26" s="255" t="str">
        <f>Tasks!C27</f>
        <v>Functional</v>
      </c>
      <c r="D26" s="262" t="str">
        <f>Tasks!D27</f>
        <v>Architecture's specifications</v>
      </c>
      <c r="E26" s="267"/>
      <c r="F26" s="256"/>
      <c r="G26" s="257"/>
      <c r="H26" s="258"/>
      <c r="I26" s="287"/>
      <c r="J26" s="287"/>
      <c r="K26" s="287"/>
      <c r="L26" s="287"/>
      <c r="M26" s="258"/>
      <c r="N26" s="259"/>
      <c r="O26" s="257"/>
      <c r="P26" s="258"/>
      <c r="Q26" s="258"/>
      <c r="R26" s="258"/>
      <c r="S26" s="258"/>
      <c r="T26" s="259"/>
      <c r="U26" s="260"/>
      <c r="V26" s="257"/>
      <c r="W26" s="258"/>
      <c r="X26" s="258"/>
      <c r="Y26" s="259"/>
      <c r="Z26" s="257"/>
      <c r="AA26" s="258"/>
      <c r="AB26" s="258"/>
      <c r="AC26" s="258"/>
      <c r="AD26" s="259"/>
      <c r="AE26" s="257"/>
      <c r="AF26" s="258"/>
      <c r="AG26" s="258"/>
      <c r="AH26" s="261"/>
    </row>
    <row r="27" spans="3:34">
      <c r="C27" s="255" t="str">
        <f>Tasks!C28</f>
        <v>Functional</v>
      </c>
      <c r="D27" s="254" t="str">
        <f>Tasks!D28</f>
        <v>Encodage in machine code</v>
      </c>
      <c r="E27" s="266"/>
      <c r="F27" s="248"/>
      <c r="G27" s="249"/>
      <c r="H27" s="250"/>
      <c r="I27" s="250"/>
      <c r="J27" s="286"/>
      <c r="K27" s="286"/>
      <c r="L27" s="286"/>
      <c r="M27" s="286"/>
      <c r="N27" s="251"/>
      <c r="O27" s="249"/>
      <c r="P27" s="250"/>
      <c r="Q27" s="250"/>
      <c r="R27" s="250"/>
      <c r="S27" s="250"/>
      <c r="T27" s="251"/>
      <c r="U27" s="252"/>
      <c r="V27" s="249"/>
      <c r="W27" s="250"/>
      <c r="X27" s="250"/>
      <c r="Y27" s="251"/>
      <c r="Z27" s="249"/>
      <c r="AA27" s="250"/>
      <c r="AB27" s="250"/>
      <c r="AC27" s="250"/>
      <c r="AD27" s="251"/>
      <c r="AE27" s="249"/>
      <c r="AF27" s="250"/>
      <c r="AG27" s="250"/>
      <c r="AH27" s="253"/>
    </row>
    <row r="28" spans="3:34">
      <c r="C28" s="255" t="str">
        <f>Tasks!C29</f>
        <v>Functional</v>
      </c>
      <c r="D28" s="262" t="str">
        <f>Tasks!D29</f>
        <v xml:space="preserve">compilation and emulation </v>
      </c>
      <c r="E28" s="267"/>
      <c r="F28" s="256"/>
      <c r="G28" s="257"/>
      <c r="H28" s="258"/>
      <c r="I28" s="258"/>
      <c r="J28" s="258"/>
      <c r="K28" s="287"/>
      <c r="L28" s="287"/>
      <c r="M28" s="287"/>
      <c r="N28" s="289"/>
      <c r="O28" s="257"/>
      <c r="P28" s="258"/>
      <c r="Q28" s="258"/>
      <c r="R28" s="258"/>
      <c r="S28" s="258"/>
      <c r="T28" s="259"/>
      <c r="U28" s="260"/>
      <c r="V28" s="257"/>
      <c r="W28" s="258"/>
      <c r="X28" s="258"/>
      <c r="Y28" s="259"/>
      <c r="Z28" s="257"/>
      <c r="AA28" s="258"/>
      <c r="AB28" s="258"/>
      <c r="AC28" s="258"/>
      <c r="AD28" s="259"/>
      <c r="AE28" s="257"/>
      <c r="AF28" s="258"/>
      <c r="AG28" s="258"/>
      <c r="AH28" s="261"/>
    </row>
    <row r="29" spans="3:34">
      <c r="C29" s="255" t="str">
        <f>Tasks!C30</f>
        <v>Functional</v>
      </c>
      <c r="D29" s="254" t="str">
        <f>Tasks!D30</f>
        <v>Personas</v>
      </c>
      <c r="E29" s="266"/>
      <c r="F29" s="248"/>
      <c r="G29" s="249"/>
      <c r="H29" s="250"/>
      <c r="I29" s="250"/>
      <c r="J29" s="250"/>
      <c r="K29" s="250"/>
      <c r="L29" s="286"/>
      <c r="M29" s="286"/>
      <c r="N29" s="291"/>
      <c r="O29" s="284"/>
      <c r="P29" s="250"/>
      <c r="Q29" s="250"/>
      <c r="R29" s="250"/>
      <c r="S29" s="250"/>
      <c r="T29" s="251"/>
      <c r="U29" s="252"/>
      <c r="V29" s="249"/>
      <c r="W29" s="250"/>
      <c r="X29" s="250"/>
      <c r="Y29" s="251"/>
      <c r="Z29" s="249"/>
      <c r="AA29" s="250"/>
      <c r="AB29" s="250"/>
      <c r="AC29" s="250"/>
      <c r="AD29" s="251"/>
      <c r="AE29" s="249"/>
      <c r="AF29" s="250"/>
      <c r="AG29" s="250"/>
      <c r="AH29" s="253"/>
    </row>
    <row r="30" spans="3:34">
      <c r="C30" s="255" t="str">
        <f>Tasks!C31</f>
        <v>Functional</v>
      </c>
      <c r="D30" s="262" t="str">
        <f>Tasks!D31</f>
        <v>Finish the Functionnal</v>
      </c>
      <c r="E30" s="267"/>
      <c r="F30" s="256"/>
      <c r="G30" s="257"/>
      <c r="H30" s="258"/>
      <c r="I30" s="258"/>
      <c r="J30" s="258"/>
      <c r="K30" s="258"/>
      <c r="L30" s="258"/>
      <c r="M30" s="287"/>
      <c r="N30" s="289"/>
      <c r="O30" s="290"/>
      <c r="P30" s="287"/>
      <c r="Q30" s="258"/>
      <c r="R30" s="258"/>
      <c r="S30" s="258"/>
      <c r="T30" s="259"/>
      <c r="U30" s="260"/>
      <c r="V30" s="257"/>
      <c r="W30" s="258"/>
      <c r="X30" s="258"/>
      <c r="Y30" s="259"/>
      <c r="Z30" s="257"/>
      <c r="AA30" s="258"/>
      <c r="AB30" s="258"/>
      <c r="AC30" s="258"/>
      <c r="AD30" s="259"/>
      <c r="AE30" s="257"/>
      <c r="AF30" s="258"/>
      <c r="AG30" s="258"/>
      <c r="AH30" s="261"/>
    </row>
    <row r="31" spans="3:34">
      <c r="C31" s="255" t="str">
        <f>Tasks!C32</f>
        <v>Functional</v>
      </c>
      <c r="D31" s="254" t="str">
        <f>Tasks!D32</f>
        <v xml:space="preserve">Documentation for Assembly </v>
      </c>
      <c r="E31" s="266"/>
      <c r="F31" s="248"/>
      <c r="G31" s="249"/>
      <c r="H31" s="250"/>
      <c r="I31" s="250"/>
      <c r="J31" s="250"/>
      <c r="K31" s="250"/>
      <c r="L31" s="250"/>
      <c r="M31" s="250"/>
      <c r="N31" s="251"/>
      <c r="O31" s="249"/>
      <c r="P31" s="250"/>
      <c r="Q31" s="250"/>
      <c r="R31" s="250"/>
      <c r="S31" s="250"/>
      <c r="T31" s="251"/>
      <c r="U31" s="252"/>
      <c r="V31" s="249"/>
      <c r="W31" s="250"/>
      <c r="X31" s="250"/>
      <c r="Y31" s="251"/>
      <c r="Z31" s="249"/>
      <c r="AA31" s="250"/>
      <c r="AB31" s="250"/>
      <c r="AC31" s="250"/>
      <c r="AD31" s="251"/>
      <c r="AE31" s="249"/>
      <c r="AF31" s="250"/>
      <c r="AG31" s="250"/>
      <c r="AH31" s="253"/>
    </row>
    <row r="32" spans="3:34">
      <c r="C32" s="263" t="str">
        <f>Tasks!C33</f>
        <v>Technical</v>
      </c>
      <c r="D32" s="262" t="str">
        <f>Tasks!D33</f>
        <v>C Coding conventions</v>
      </c>
      <c r="E32" s="267"/>
      <c r="F32" s="282"/>
      <c r="G32" s="290"/>
      <c r="H32" s="258"/>
      <c r="I32" s="258"/>
      <c r="J32" s="258"/>
      <c r="K32" s="258"/>
      <c r="L32" s="258"/>
      <c r="M32" s="258"/>
      <c r="N32" s="259"/>
      <c r="O32" s="257"/>
      <c r="P32" s="258"/>
      <c r="Q32" s="258"/>
      <c r="R32" s="258"/>
      <c r="S32" s="258"/>
      <c r="T32" s="259"/>
      <c r="U32" s="260"/>
      <c r="V32" s="257"/>
      <c r="W32" s="258"/>
      <c r="X32" s="258"/>
      <c r="Y32" s="259"/>
      <c r="Z32" s="257"/>
      <c r="AA32" s="258"/>
      <c r="AB32" s="258"/>
      <c r="AC32" s="258"/>
      <c r="AD32" s="259"/>
      <c r="AE32" s="257"/>
      <c r="AF32" s="258"/>
      <c r="AG32" s="258"/>
      <c r="AH32" s="261"/>
    </row>
    <row r="33" spans="3:34">
      <c r="C33" s="263" t="str">
        <f>Tasks!C34</f>
        <v>Technical</v>
      </c>
      <c r="D33" s="254" t="str">
        <f>Tasks!D34</f>
        <v>Detail the way to compile</v>
      </c>
      <c r="E33" s="266"/>
      <c r="F33" s="248"/>
      <c r="G33" s="249"/>
      <c r="H33" s="286"/>
      <c r="I33" s="286"/>
      <c r="J33" s="286"/>
      <c r="K33" s="286"/>
      <c r="L33" s="286"/>
      <c r="M33" s="286"/>
      <c r="N33" s="291"/>
      <c r="O33" s="284"/>
      <c r="P33" s="286"/>
      <c r="Q33" s="286"/>
      <c r="R33" s="286"/>
      <c r="S33" s="286"/>
      <c r="T33" s="251"/>
      <c r="U33" s="252"/>
      <c r="V33" s="249"/>
      <c r="W33" s="250"/>
      <c r="X33" s="250"/>
      <c r="Y33" s="251"/>
      <c r="Z33" s="249"/>
      <c r="AA33" s="250"/>
      <c r="AB33" s="250"/>
      <c r="AC33" s="250"/>
      <c r="AD33" s="251"/>
      <c r="AE33" s="249"/>
      <c r="AF33" s="250"/>
      <c r="AG33" s="250"/>
      <c r="AH33" s="253"/>
    </row>
    <row r="34" spans="3:34">
      <c r="C34" s="263" t="str">
        <f>Tasks!C35</f>
        <v>Technical</v>
      </c>
      <c r="D34" s="262" t="str">
        <f>Tasks!D35</f>
        <v>Detail the way to emulate</v>
      </c>
      <c r="E34" s="267"/>
      <c r="F34" s="256"/>
      <c r="G34" s="257"/>
      <c r="H34" s="287"/>
      <c r="I34" s="287"/>
      <c r="J34" s="287"/>
      <c r="K34" s="287"/>
      <c r="L34" s="287"/>
      <c r="M34" s="287"/>
      <c r="N34" s="289"/>
      <c r="O34" s="290"/>
      <c r="P34" s="287"/>
      <c r="Q34" s="287"/>
      <c r="R34" s="287"/>
      <c r="S34" s="287"/>
      <c r="T34" s="259"/>
      <c r="U34" s="260"/>
      <c r="V34" s="257"/>
      <c r="W34" s="258"/>
      <c r="X34" s="258"/>
      <c r="Y34" s="259"/>
      <c r="Z34" s="257"/>
      <c r="AA34" s="258"/>
      <c r="AB34" s="258"/>
      <c r="AC34" s="258"/>
      <c r="AD34" s="259"/>
      <c r="AE34" s="257"/>
      <c r="AF34" s="258"/>
      <c r="AG34" s="258"/>
      <c r="AH34" s="261"/>
    </row>
    <row r="35" spans="3:34">
      <c r="C35" s="263" t="str">
        <f>Tasks!C36</f>
        <v>Technical</v>
      </c>
      <c r="D35" s="254" t="str">
        <f>Tasks!D36</f>
        <v>Finish the Technical</v>
      </c>
      <c r="E35" s="266"/>
      <c r="F35" s="248"/>
      <c r="G35" s="249"/>
      <c r="H35" s="250"/>
      <c r="I35" s="250"/>
      <c r="J35" s="250"/>
      <c r="K35" s="250"/>
      <c r="L35" s="250"/>
      <c r="M35" s="250"/>
      <c r="N35" s="251"/>
      <c r="O35" s="249"/>
      <c r="P35" s="250"/>
      <c r="Q35" s="250"/>
      <c r="R35" s="250"/>
      <c r="S35" s="286"/>
      <c r="T35" s="291"/>
      <c r="U35" s="297"/>
      <c r="V35" s="249"/>
      <c r="W35" s="250"/>
      <c r="X35" s="250"/>
      <c r="Y35" s="251"/>
      <c r="Z35" s="249"/>
      <c r="AA35" s="250"/>
      <c r="AB35" s="250"/>
      <c r="AC35" s="250"/>
      <c r="AD35" s="251"/>
      <c r="AE35" s="249"/>
      <c r="AF35" s="250"/>
      <c r="AG35" s="250"/>
      <c r="AH35" s="253"/>
    </row>
    <row r="36" spans="3:34">
      <c r="C36" s="264" t="str">
        <f>Tasks!C37</f>
        <v>Developement</v>
      </c>
      <c r="D36" s="262" t="str">
        <f>Tasks!D37</f>
        <v>Read an assembly file</v>
      </c>
      <c r="E36" s="267"/>
      <c r="F36" s="282"/>
      <c r="G36" s="290"/>
      <c r="H36" s="287"/>
      <c r="I36" s="287"/>
      <c r="J36" s="287"/>
      <c r="K36" s="287"/>
      <c r="L36" s="287"/>
      <c r="M36" s="287"/>
      <c r="N36" s="289"/>
      <c r="O36" s="257"/>
      <c r="P36" s="258"/>
      <c r="Q36" s="258"/>
      <c r="R36" s="258"/>
      <c r="S36" s="258"/>
      <c r="T36" s="259"/>
      <c r="U36" s="260"/>
      <c r="V36" s="257"/>
      <c r="W36" s="258"/>
      <c r="X36" s="258"/>
      <c r="Y36" s="259"/>
      <c r="Z36" s="257"/>
      <c r="AA36" s="258"/>
      <c r="AB36" s="258"/>
      <c r="AC36" s="258"/>
      <c r="AD36" s="259"/>
      <c r="AE36" s="257"/>
      <c r="AF36" s="258"/>
      <c r="AG36" s="258"/>
      <c r="AH36" s="261"/>
    </row>
    <row r="37" spans="3:34">
      <c r="C37" s="264" t="str">
        <f>Tasks!C38</f>
        <v>Developement</v>
      </c>
      <c r="D37" s="254" t="str">
        <f>Tasks!D38</f>
        <v>Instruction into machine code</v>
      </c>
      <c r="E37" s="266"/>
      <c r="F37" s="281"/>
      <c r="G37" s="284"/>
      <c r="H37" s="286"/>
      <c r="I37" s="286"/>
      <c r="J37" s="286"/>
      <c r="K37" s="286"/>
      <c r="L37" s="250"/>
      <c r="M37" s="250"/>
      <c r="N37" s="250"/>
      <c r="O37" s="249"/>
      <c r="P37" s="250"/>
      <c r="Q37" s="250"/>
      <c r="R37" s="250"/>
      <c r="S37" s="250"/>
      <c r="T37" s="251"/>
      <c r="U37" s="252"/>
      <c r="V37" s="249"/>
      <c r="W37" s="250"/>
      <c r="X37" s="250"/>
      <c r="Y37" s="251"/>
      <c r="Z37" s="249"/>
      <c r="AA37" s="250"/>
      <c r="AB37" s="250"/>
      <c r="AC37" s="250"/>
      <c r="AD37" s="251"/>
      <c r="AE37" s="249"/>
      <c r="AF37" s="250"/>
      <c r="AG37" s="250"/>
      <c r="AH37" s="253"/>
    </row>
    <row r="38" spans="3:34">
      <c r="C38" s="264" t="str">
        <f>Tasks!C39</f>
        <v>Developement</v>
      </c>
      <c r="D38" s="262" t="str">
        <f>Tasks!D39</f>
        <v>Build the virtual components</v>
      </c>
      <c r="E38" s="267"/>
      <c r="F38" s="256"/>
      <c r="G38" s="257"/>
      <c r="H38" s="287"/>
      <c r="I38" s="287"/>
      <c r="J38" s="287"/>
      <c r="K38" s="258"/>
      <c r="L38" s="287"/>
      <c r="M38" s="258"/>
      <c r="N38" s="259"/>
      <c r="O38" s="257"/>
      <c r="P38" s="258"/>
      <c r="Q38" s="258"/>
      <c r="R38" s="258"/>
      <c r="S38" s="258"/>
      <c r="T38" s="259"/>
      <c r="U38" s="260"/>
      <c r="V38" s="257"/>
      <c r="W38" s="258"/>
      <c r="X38" s="258"/>
      <c r="Y38" s="259"/>
      <c r="Z38" s="257"/>
      <c r="AA38" s="258"/>
      <c r="AB38" s="258"/>
      <c r="AC38" s="258"/>
      <c r="AD38" s="259"/>
      <c r="AE38" s="257"/>
      <c r="AF38" s="258"/>
      <c r="AG38" s="258"/>
      <c r="AH38" s="261"/>
    </row>
    <row r="39" spans="3:34">
      <c r="C39" s="264" t="str">
        <f>Tasks!C41</f>
        <v>Developement</v>
      </c>
      <c r="D39" s="254" t="str">
        <f>Tasks!D41</f>
        <v>Decode binary file to func.</v>
      </c>
      <c r="E39" s="266"/>
      <c r="F39" s="248"/>
      <c r="G39" s="249"/>
      <c r="H39" s="250"/>
      <c r="I39" s="250"/>
      <c r="J39" s="250"/>
      <c r="K39" s="286"/>
      <c r="L39" s="286"/>
      <c r="M39" s="286"/>
      <c r="N39" s="291"/>
      <c r="O39" s="284"/>
      <c r="P39" s="286"/>
      <c r="Q39" s="286"/>
      <c r="R39" s="286"/>
      <c r="S39" s="286"/>
      <c r="T39" s="291"/>
      <c r="U39" s="252"/>
      <c r="V39" s="249"/>
      <c r="W39" s="250"/>
      <c r="X39" s="250"/>
      <c r="Y39" s="251"/>
      <c r="Z39" s="249"/>
      <c r="AA39" s="250"/>
      <c r="AB39" s="250"/>
      <c r="AC39" s="250"/>
      <c r="AD39" s="251"/>
      <c r="AE39" s="249"/>
      <c r="AF39" s="250"/>
      <c r="AG39" s="250"/>
      <c r="AH39" s="253"/>
    </row>
    <row r="40" spans="3:34">
      <c r="C40" s="264" t="str">
        <f>Tasks!C42</f>
        <v>Developement</v>
      </c>
      <c r="D40" s="262" t="str">
        <f>Tasks!D42</f>
        <v>Make a stack</v>
      </c>
      <c r="E40" s="267"/>
      <c r="F40" s="256"/>
      <c r="G40" s="257"/>
      <c r="H40" s="258"/>
      <c r="I40" s="258"/>
      <c r="J40" s="258"/>
      <c r="K40" s="258"/>
      <c r="L40" s="258"/>
      <c r="M40" s="258"/>
      <c r="N40" s="259"/>
      <c r="O40" s="257"/>
      <c r="P40" s="258"/>
      <c r="Q40" s="258"/>
      <c r="R40" s="287"/>
      <c r="S40" s="287"/>
      <c r="T40" s="289"/>
      <c r="U40" s="292"/>
      <c r="V40" s="290"/>
      <c r="W40" s="287"/>
      <c r="X40" s="287"/>
      <c r="Y40" s="289"/>
      <c r="Z40" s="290"/>
      <c r="AA40" s="287"/>
      <c r="AB40" s="258"/>
      <c r="AC40" s="258"/>
      <c r="AD40" s="259"/>
      <c r="AE40" s="257"/>
      <c r="AF40" s="258"/>
      <c r="AG40" s="258"/>
      <c r="AH40" s="261"/>
    </row>
    <row r="41" spans="3:34">
      <c r="C41" s="264" t="str">
        <f>Tasks!C43</f>
        <v>Developement</v>
      </c>
      <c r="D41" s="254" t="str">
        <f>Tasks!D43</f>
        <v>XOR AND OR NOT operands</v>
      </c>
      <c r="E41" s="266"/>
      <c r="F41" s="248"/>
      <c r="G41" s="249"/>
      <c r="H41" s="250"/>
      <c r="I41" s="250"/>
      <c r="J41" s="250"/>
      <c r="K41" s="250"/>
      <c r="L41" s="250"/>
      <c r="M41" s="250"/>
      <c r="N41" s="251"/>
      <c r="O41" s="249"/>
      <c r="P41" s="250"/>
      <c r="Q41" s="250"/>
      <c r="R41" s="250"/>
      <c r="S41" s="250"/>
      <c r="T41" s="251"/>
      <c r="U41" s="252"/>
      <c r="V41" s="249"/>
      <c r="W41" s="250"/>
      <c r="X41" s="250"/>
      <c r="Y41" s="251"/>
      <c r="Z41" s="249"/>
      <c r="AA41" s="250"/>
      <c r="AB41" s="250"/>
      <c r="AC41" s="250"/>
      <c r="AD41" s="251"/>
      <c r="AE41" s="249"/>
      <c r="AF41" s="250"/>
      <c r="AG41" s="250"/>
      <c r="AH41" s="253"/>
    </row>
    <row r="42" spans="3:34">
      <c r="C42" s="264" t="str">
        <f>Tasks!C44</f>
        <v>Developement</v>
      </c>
      <c r="D42" s="262" t="str">
        <f>Tasks!D44</f>
        <v>set load copy store</v>
      </c>
      <c r="E42" s="267"/>
      <c r="F42" s="256"/>
      <c r="G42" s="257"/>
      <c r="H42" s="258"/>
      <c r="I42" s="258"/>
      <c r="J42" s="258"/>
      <c r="K42" s="258"/>
      <c r="L42" s="258"/>
      <c r="M42" s="258"/>
      <c r="N42" s="259"/>
      <c r="O42" s="290"/>
      <c r="P42" s="287"/>
      <c r="Q42" s="258"/>
      <c r="R42" s="258"/>
      <c r="S42" s="258"/>
      <c r="T42" s="259"/>
      <c r="U42" s="260"/>
      <c r="V42" s="257"/>
      <c r="W42" s="258"/>
      <c r="X42" s="258"/>
      <c r="Y42" s="259"/>
      <c r="Z42" s="257"/>
      <c r="AA42" s="258"/>
      <c r="AB42" s="258"/>
      <c r="AC42" s="258"/>
      <c r="AD42" s="259"/>
      <c r="AE42" s="257"/>
      <c r="AF42" s="258"/>
      <c r="AG42" s="258"/>
      <c r="AH42" s="261"/>
    </row>
    <row r="43" spans="3:34">
      <c r="C43" s="264" t="str">
        <f>Tasks!C45</f>
        <v>Developement</v>
      </c>
      <c r="D43" s="254" t="str">
        <f>Tasks!D45</f>
        <v>the 4 basic operations (x/+-)</v>
      </c>
      <c r="E43" s="266"/>
      <c r="F43" s="248"/>
      <c r="G43" s="249"/>
      <c r="H43" s="250"/>
      <c r="I43" s="250"/>
      <c r="J43" s="250"/>
      <c r="K43" s="250"/>
      <c r="L43" s="250"/>
      <c r="M43" s="250"/>
      <c r="N43" s="251"/>
      <c r="O43" s="249"/>
      <c r="P43" s="286"/>
      <c r="Q43" s="286"/>
      <c r="R43" s="250"/>
      <c r="S43" s="250"/>
      <c r="T43" s="251"/>
      <c r="U43" s="252"/>
      <c r="V43" s="249"/>
      <c r="W43" s="250"/>
      <c r="X43" s="250"/>
      <c r="Y43" s="251"/>
      <c r="Z43" s="249"/>
      <c r="AA43" s="250"/>
      <c r="AB43" s="250"/>
      <c r="AC43" s="250"/>
      <c r="AD43" s="251"/>
      <c r="AE43" s="249"/>
      <c r="AF43" s="250"/>
      <c r="AG43" s="250"/>
      <c r="AH43" s="253"/>
    </row>
    <row r="44" spans="3:34">
      <c r="C44" s="264" t="str">
        <f>Tasks!C46</f>
        <v>Developement</v>
      </c>
      <c r="D44" s="262" t="str">
        <f>Tasks!D46</f>
        <v>noop operand</v>
      </c>
      <c r="E44" s="267"/>
      <c r="F44" s="256"/>
      <c r="G44" s="257"/>
      <c r="H44" s="258"/>
      <c r="I44" s="258"/>
      <c r="J44" s="258"/>
      <c r="K44" s="258"/>
      <c r="L44" s="258"/>
      <c r="M44" s="258"/>
      <c r="N44" s="259"/>
      <c r="O44" s="257"/>
      <c r="P44" s="258"/>
      <c r="Q44" s="287"/>
      <c r="R44" s="287"/>
      <c r="S44" s="258"/>
      <c r="T44" s="259"/>
      <c r="U44" s="260"/>
      <c r="V44" s="257"/>
      <c r="W44" s="258"/>
      <c r="X44" s="258"/>
      <c r="Y44" s="259"/>
      <c r="Z44" s="257"/>
      <c r="AA44" s="258"/>
      <c r="AB44" s="258"/>
      <c r="AC44" s="258"/>
      <c r="AD44" s="259"/>
      <c r="AE44" s="257"/>
      <c r="AF44" s="258"/>
      <c r="AG44" s="258"/>
      <c r="AH44" s="261"/>
    </row>
    <row r="45" spans="3:34">
      <c r="C45" s="264" t="str">
        <f>Tasks!C47</f>
        <v>Developement</v>
      </c>
      <c r="D45" s="254" t="str">
        <f>Tasks!D47</f>
        <v>Comparison and jump</v>
      </c>
      <c r="E45" s="266"/>
      <c r="F45" s="248"/>
      <c r="G45" s="249"/>
      <c r="H45" s="250"/>
      <c r="I45" s="250"/>
      <c r="J45" s="250"/>
      <c r="K45" s="250"/>
      <c r="L45" s="250"/>
      <c r="M45" s="250"/>
      <c r="N45" s="251"/>
      <c r="O45" s="249"/>
      <c r="P45" s="250"/>
      <c r="Q45" s="250"/>
      <c r="R45" s="286"/>
      <c r="S45" s="286"/>
      <c r="T45" s="291"/>
      <c r="U45" s="297"/>
      <c r="V45" s="249"/>
      <c r="W45" s="250"/>
      <c r="X45" s="250"/>
      <c r="Y45" s="251"/>
      <c r="Z45" s="249"/>
      <c r="AA45" s="250"/>
      <c r="AB45" s="250"/>
      <c r="AC45" s="250"/>
      <c r="AD45" s="251"/>
      <c r="AE45" s="249"/>
      <c r="AF45" s="250"/>
      <c r="AG45" s="250"/>
      <c r="AH45" s="253"/>
    </row>
    <row r="46" spans="3:34">
      <c r="C46" s="264" t="str">
        <f>Tasks!C48</f>
        <v>Developement</v>
      </c>
      <c r="D46" s="262" t="str">
        <f>Tasks!D48</f>
        <v xml:space="preserve">handle ret and call </v>
      </c>
      <c r="E46" s="267"/>
      <c r="F46" s="256"/>
      <c r="G46" s="257"/>
      <c r="H46" s="258"/>
      <c r="I46" s="258"/>
      <c r="J46" s="258"/>
      <c r="K46" s="258"/>
      <c r="L46" s="258"/>
      <c r="M46" s="258"/>
      <c r="N46" s="259"/>
      <c r="O46" s="257"/>
      <c r="P46" s="258"/>
      <c r="Q46" s="258"/>
      <c r="R46" s="258"/>
      <c r="S46" s="258"/>
      <c r="T46" s="259"/>
      <c r="U46" s="292"/>
      <c r="V46" s="290"/>
      <c r="W46" s="287"/>
      <c r="X46" s="258"/>
      <c r="Y46" s="259"/>
      <c r="Z46" s="257"/>
      <c r="AA46" s="258"/>
      <c r="AB46" s="258"/>
      <c r="AC46" s="258"/>
      <c r="AD46" s="259"/>
      <c r="AE46" s="257"/>
      <c r="AF46" s="258"/>
      <c r="AG46" s="258"/>
      <c r="AH46" s="261"/>
    </row>
    <row r="47" spans="3:34">
      <c r="C47" s="264" t="str">
        <f>Tasks!C49</f>
        <v>Developement</v>
      </c>
      <c r="D47" s="254" t="str">
        <f>Tasks!D49</f>
        <v>print on the v-terminal</v>
      </c>
      <c r="E47" s="266"/>
      <c r="F47" s="248"/>
      <c r="G47" s="249"/>
      <c r="H47" s="250"/>
      <c r="I47" s="250"/>
      <c r="J47" s="250"/>
      <c r="K47" s="250"/>
      <c r="L47" s="250"/>
      <c r="M47" s="250"/>
      <c r="N47" s="251"/>
      <c r="O47" s="249"/>
      <c r="P47" s="250"/>
      <c r="Q47" s="250"/>
      <c r="R47" s="250"/>
      <c r="S47" s="250"/>
      <c r="T47" s="251"/>
      <c r="U47" s="252"/>
      <c r="V47" s="249"/>
      <c r="W47" s="286"/>
      <c r="X47" s="286"/>
      <c r="Y47" s="251"/>
      <c r="Z47" s="249"/>
      <c r="AA47" s="250"/>
      <c r="AB47" s="250"/>
      <c r="AC47" s="250"/>
      <c r="AD47" s="251"/>
      <c r="AE47" s="249"/>
      <c r="AF47" s="250"/>
      <c r="AG47" s="250"/>
      <c r="AH47" s="253"/>
    </row>
    <row r="48" spans="3:34">
      <c r="C48" s="264" t="str">
        <f>Tasks!C50</f>
        <v>Developement</v>
      </c>
      <c r="D48" s="262" t="str">
        <f>Tasks!D50</f>
        <v>get keyboard inputs</v>
      </c>
      <c r="E48" s="267"/>
      <c r="F48" s="256"/>
      <c r="G48" s="257"/>
      <c r="H48" s="258"/>
      <c r="I48" s="258"/>
      <c r="J48" s="258"/>
      <c r="K48" s="258"/>
      <c r="L48" s="258"/>
      <c r="M48" s="258"/>
      <c r="N48" s="259"/>
      <c r="O48" s="257"/>
      <c r="P48" s="258"/>
      <c r="Q48" s="258"/>
      <c r="R48" s="258"/>
      <c r="S48" s="258"/>
      <c r="T48" s="259"/>
      <c r="U48" s="260"/>
      <c r="V48" s="257"/>
      <c r="W48" s="258"/>
      <c r="X48" s="287"/>
      <c r="Y48" s="289"/>
      <c r="Z48" s="290"/>
      <c r="AA48" s="287"/>
      <c r="AB48" s="287"/>
      <c r="AC48" s="258"/>
      <c r="AD48" s="259"/>
      <c r="AE48" s="257"/>
      <c r="AF48" s="258"/>
      <c r="AG48" s="258"/>
      <c r="AH48" s="261"/>
    </row>
    <row r="49" spans="3:34">
      <c r="C49" s="264" t="str">
        <f>Tasks!C51</f>
        <v>Developement</v>
      </c>
      <c r="D49" s="254" t="str">
        <f>Tasks!D51</f>
        <v>handle semantical errors</v>
      </c>
      <c r="E49" s="266"/>
      <c r="F49" s="248"/>
      <c r="G49" s="249"/>
      <c r="H49" s="250"/>
      <c r="I49" s="250"/>
      <c r="J49" s="250"/>
      <c r="K49" s="250"/>
      <c r="L49" s="286"/>
      <c r="M49" s="286"/>
      <c r="N49" s="291"/>
      <c r="O49" s="284"/>
      <c r="P49" s="286"/>
      <c r="Q49" s="250"/>
      <c r="R49" s="250"/>
      <c r="S49" s="250"/>
      <c r="T49" s="251"/>
      <c r="U49" s="252"/>
      <c r="V49" s="249"/>
      <c r="W49" s="250"/>
      <c r="X49" s="250"/>
      <c r="Y49" s="251"/>
      <c r="Z49" s="249"/>
      <c r="AA49" s="250"/>
      <c r="AB49" s="250"/>
      <c r="AC49" s="250"/>
      <c r="AD49" s="251"/>
      <c r="AE49" s="249"/>
      <c r="AF49" s="250"/>
      <c r="AG49" s="250"/>
      <c r="AH49" s="253"/>
    </row>
    <row r="50" spans="3:34">
      <c r="C50" s="264" t="str">
        <f>Tasks!C52</f>
        <v>Developement</v>
      </c>
      <c r="D50" s="262" t="str">
        <f>Tasks!D52</f>
        <v>handle syntactical errors</v>
      </c>
      <c r="E50" s="267"/>
      <c r="F50" s="256"/>
      <c r="G50" s="257"/>
      <c r="H50" s="258"/>
      <c r="I50" s="258"/>
      <c r="J50" s="258"/>
      <c r="K50" s="258"/>
      <c r="L50" s="287"/>
      <c r="M50" s="287"/>
      <c r="N50" s="289"/>
      <c r="O50" s="290"/>
      <c r="P50" s="287"/>
      <c r="Q50" s="258"/>
      <c r="R50" s="258"/>
      <c r="S50" s="258"/>
      <c r="T50" s="259"/>
      <c r="U50" s="260"/>
      <c r="V50" s="257"/>
      <c r="W50" s="258"/>
      <c r="X50" s="258"/>
      <c r="Y50" s="259"/>
      <c r="Z50" s="257"/>
      <c r="AA50" s="258"/>
      <c r="AB50" s="258"/>
      <c r="AC50" s="258"/>
      <c r="AD50" s="259"/>
      <c r="AE50" s="257"/>
      <c r="AF50" s="258"/>
      <c r="AG50" s="258"/>
      <c r="AH50" s="261"/>
    </row>
    <row r="51" spans="3:34">
      <c r="C51" s="264" t="str">
        <f>Tasks!C53</f>
        <v>Developement</v>
      </c>
      <c r="D51" s="254" t="str">
        <f>Tasks!D53</f>
        <v>display the v-components</v>
      </c>
      <c r="E51" s="266"/>
      <c r="F51" s="248"/>
      <c r="G51" s="249"/>
      <c r="H51" s="250"/>
      <c r="I51" s="250"/>
      <c r="J51" s="250"/>
      <c r="K51" s="250"/>
      <c r="L51" s="250"/>
      <c r="M51" s="250"/>
      <c r="N51" s="251"/>
      <c r="O51" s="249"/>
      <c r="P51" s="250"/>
      <c r="Q51" s="250"/>
      <c r="R51" s="250"/>
      <c r="S51" s="250"/>
      <c r="T51" s="251"/>
      <c r="U51" s="252"/>
      <c r="V51" s="249"/>
      <c r="W51" s="286"/>
      <c r="X51" s="286"/>
      <c r="Y51" s="291"/>
      <c r="Z51" s="284"/>
      <c r="AA51" s="286"/>
      <c r="AB51" s="286"/>
      <c r="AC51" s="250"/>
      <c r="AD51" s="251"/>
      <c r="AE51" s="249"/>
      <c r="AF51" s="250"/>
      <c r="AG51" s="250"/>
      <c r="AH51" s="253"/>
    </row>
    <row r="52" spans="3:34">
      <c r="C52" s="264" t="str">
        <f>Tasks!C54</f>
        <v>Developement</v>
      </c>
      <c r="D52" s="262" t="str">
        <f>Tasks!D54</f>
        <v>write in a data section in ASM</v>
      </c>
      <c r="E52" s="267"/>
      <c r="F52" s="256"/>
      <c r="G52" s="257"/>
      <c r="H52" s="258"/>
      <c r="I52" s="258"/>
      <c r="J52" s="258"/>
      <c r="K52" s="258"/>
      <c r="L52" s="258"/>
      <c r="M52" s="258"/>
      <c r="N52" s="259"/>
      <c r="O52" s="257"/>
      <c r="P52" s="258"/>
      <c r="Q52" s="258"/>
      <c r="R52" s="258"/>
      <c r="S52" s="258"/>
      <c r="T52" s="259"/>
      <c r="U52" s="260"/>
      <c r="V52" s="257"/>
      <c r="W52" s="258"/>
      <c r="X52" s="258"/>
      <c r="Y52" s="259"/>
      <c r="Z52" s="290"/>
      <c r="AA52" s="287"/>
      <c r="AB52" s="287"/>
      <c r="AC52" s="287"/>
      <c r="AD52" s="289"/>
      <c r="AE52" s="257"/>
      <c r="AF52" s="258"/>
      <c r="AG52" s="258"/>
      <c r="AH52" s="261"/>
    </row>
    <row r="53" spans="3:34">
      <c r="C53" s="264" t="str">
        <f>Tasks!C55</f>
        <v>Developement</v>
      </c>
      <c r="D53" s="254" t="str">
        <f>Tasks!D55</f>
        <v>display pixels (GPU)</v>
      </c>
      <c r="E53" s="266"/>
      <c r="F53" s="248"/>
      <c r="G53" s="249"/>
      <c r="H53" s="250"/>
      <c r="I53" s="250"/>
      <c r="J53" s="250"/>
      <c r="K53" s="250"/>
      <c r="L53" s="250"/>
      <c r="M53" s="250"/>
      <c r="N53" s="251"/>
      <c r="O53" s="249"/>
      <c r="P53" s="250"/>
      <c r="Q53" s="250"/>
      <c r="R53" s="250"/>
      <c r="S53" s="250"/>
      <c r="T53" s="251"/>
      <c r="U53" s="252"/>
      <c r="V53" s="249"/>
      <c r="W53" s="250"/>
      <c r="X53" s="250"/>
      <c r="Y53" s="251"/>
      <c r="Z53" s="249"/>
      <c r="AA53" s="250"/>
      <c r="AB53" s="250"/>
      <c r="AC53" s="250"/>
      <c r="AD53" s="251"/>
      <c r="AE53" s="249"/>
      <c r="AF53" s="250"/>
      <c r="AG53" s="250"/>
      <c r="AH53" s="253"/>
    </row>
    <row r="54" spans="3:34">
      <c r="C54" s="264" t="str">
        <f>Tasks!C56</f>
        <v>Developement</v>
      </c>
      <c r="D54" s="262" t="str">
        <f>Tasks!D56</f>
        <v>Write the unit tests for QA</v>
      </c>
      <c r="E54" s="267"/>
      <c r="F54" s="256"/>
      <c r="G54" s="257"/>
      <c r="H54" s="287"/>
      <c r="I54" s="287"/>
      <c r="J54" s="287"/>
      <c r="K54" s="287"/>
      <c r="L54" s="287"/>
      <c r="M54" s="287"/>
      <c r="N54" s="289"/>
      <c r="O54" s="290"/>
      <c r="P54" s="287"/>
      <c r="Q54" s="287"/>
      <c r="R54" s="287"/>
      <c r="S54" s="287"/>
      <c r="T54" s="289"/>
      <c r="U54" s="292"/>
      <c r="V54" s="290"/>
      <c r="W54" s="287"/>
      <c r="X54" s="287"/>
      <c r="Y54" s="289"/>
      <c r="Z54" s="290"/>
      <c r="AA54" s="287"/>
      <c r="AB54" s="287"/>
      <c r="AC54" s="287"/>
      <c r="AD54" s="289"/>
      <c r="AE54" s="257"/>
      <c r="AF54" s="258"/>
      <c r="AG54" s="258"/>
      <c r="AH54" s="261"/>
    </row>
    <row r="55" spans="3:34">
      <c r="C55" s="264" t="str">
        <f>Tasks!C57</f>
        <v>Developement</v>
      </c>
      <c r="D55" s="254" t="str">
        <f>Tasks!D57</f>
        <v>The Compiler progress</v>
      </c>
      <c r="E55" s="266"/>
      <c r="F55" s="248"/>
      <c r="G55" s="249"/>
      <c r="H55" s="250"/>
      <c r="I55" s="250"/>
      <c r="J55" s="250"/>
      <c r="K55" s="250"/>
      <c r="L55" s="250"/>
      <c r="M55" s="250"/>
      <c r="N55" s="251"/>
      <c r="O55" s="249"/>
      <c r="P55" s="250"/>
      <c r="Q55" s="250"/>
      <c r="R55" s="250"/>
      <c r="S55" s="250"/>
      <c r="T55" s="251"/>
      <c r="U55" s="252"/>
      <c r="V55" s="249"/>
      <c r="W55" s="250"/>
      <c r="X55" s="250"/>
      <c r="Y55" s="251"/>
      <c r="Z55" s="249"/>
      <c r="AA55" s="250"/>
      <c r="AB55" s="250"/>
      <c r="AC55" s="250"/>
      <c r="AD55" s="251"/>
      <c r="AE55" s="249"/>
      <c r="AF55" s="250"/>
      <c r="AG55" s="250"/>
      <c r="AH55" s="253"/>
    </row>
    <row r="56" spans="3:34">
      <c r="C56" s="264" t="str">
        <f>Tasks!C58</f>
        <v>Developement</v>
      </c>
      <c r="D56" s="262" t="str">
        <f>Tasks!D58</f>
        <v>The Interpreter progress</v>
      </c>
      <c r="E56" s="267"/>
      <c r="F56" s="279"/>
      <c r="G56" s="257"/>
      <c r="H56" s="258"/>
      <c r="I56" s="258"/>
      <c r="J56" s="258"/>
      <c r="K56" s="258"/>
      <c r="L56" s="258"/>
      <c r="M56" s="258"/>
      <c r="N56" s="259"/>
      <c r="O56" s="257"/>
      <c r="P56" s="258"/>
      <c r="Q56" s="258"/>
      <c r="R56" s="258"/>
      <c r="S56" s="258"/>
      <c r="T56" s="259"/>
      <c r="U56" s="260"/>
      <c r="V56" s="257"/>
      <c r="W56" s="258"/>
      <c r="X56" s="258"/>
      <c r="Y56" s="259"/>
      <c r="Z56" s="257"/>
      <c r="AA56" s="258"/>
      <c r="AB56" s="258"/>
      <c r="AC56" s="258"/>
      <c r="AD56" s="259"/>
      <c r="AE56" s="257"/>
      <c r="AF56" s="258"/>
      <c r="AG56" s="258"/>
      <c r="AH56" s="261"/>
    </row>
    <row r="57" spans="3:34">
      <c r="C57" s="265" t="str">
        <f>Tasks!C59</f>
        <v>Q.A. &amp; Tests</v>
      </c>
      <c r="D57" s="254" t="str">
        <f>Tasks!D59</f>
        <v>Test Plan</v>
      </c>
      <c r="E57" s="266"/>
      <c r="F57" s="283"/>
      <c r="G57" s="284"/>
      <c r="H57" s="286"/>
      <c r="I57" s="286"/>
      <c r="J57" s="286"/>
      <c r="K57" s="286"/>
      <c r="L57" s="286"/>
      <c r="M57" s="286"/>
      <c r="N57" s="291"/>
      <c r="O57" s="284"/>
      <c r="P57" s="286"/>
      <c r="Q57" s="286"/>
      <c r="R57" s="286"/>
      <c r="S57" s="286"/>
      <c r="T57" s="291"/>
      <c r="U57" s="297"/>
      <c r="V57" s="284"/>
      <c r="W57" s="250"/>
      <c r="X57" s="250"/>
      <c r="Y57" s="251"/>
      <c r="Z57" s="249"/>
      <c r="AA57" s="250"/>
      <c r="AB57" s="250"/>
      <c r="AC57" s="250"/>
      <c r="AD57" s="251"/>
      <c r="AE57" s="249"/>
      <c r="AF57" s="250"/>
      <c r="AG57" s="250"/>
      <c r="AH57" s="253"/>
    </row>
    <row r="58" spans="3:34">
      <c r="C58" s="265" t="str">
        <f>Tasks!C60</f>
        <v>Q.A. &amp; Tests</v>
      </c>
      <c r="D58" s="262" t="str">
        <f>Tasks!D60</f>
        <v>Write a bunch of test files</v>
      </c>
      <c r="E58" s="267"/>
      <c r="F58" s="256"/>
      <c r="G58" s="257"/>
      <c r="H58" s="258"/>
      <c r="I58" s="258"/>
      <c r="J58" s="258"/>
      <c r="K58" s="258"/>
      <c r="L58" s="258"/>
      <c r="M58" s="258"/>
      <c r="N58" s="289"/>
      <c r="O58" s="290"/>
      <c r="P58" s="287"/>
      <c r="Q58" s="287"/>
      <c r="R58" s="287"/>
      <c r="S58" s="287"/>
      <c r="T58" s="289"/>
      <c r="U58" s="292"/>
      <c r="V58" s="257"/>
      <c r="W58" s="258"/>
      <c r="X58" s="258"/>
      <c r="Y58" s="259"/>
      <c r="Z58" s="257"/>
      <c r="AA58" s="258"/>
      <c r="AB58" s="258"/>
      <c r="AC58" s="258"/>
      <c r="AD58" s="259"/>
      <c r="AE58" s="257"/>
      <c r="AF58" s="258"/>
      <c r="AG58" s="258"/>
      <c r="AH58" s="261"/>
    </row>
    <row r="59" spans="3:34">
      <c r="C59" s="265" t="str">
        <f>Tasks!C61</f>
        <v>Q.A. &amp; Tests</v>
      </c>
      <c r="D59" s="254" t="str">
        <f>Tasks!D61</f>
        <v>Unit Testing</v>
      </c>
      <c r="E59" s="266"/>
      <c r="F59" s="248"/>
      <c r="G59" s="249"/>
      <c r="H59" s="250"/>
      <c r="I59" s="250"/>
      <c r="J59" s="250"/>
      <c r="K59" s="250"/>
      <c r="L59" s="250"/>
      <c r="M59" s="250"/>
      <c r="N59" s="251"/>
      <c r="O59" s="249"/>
      <c r="P59" s="250"/>
      <c r="Q59" s="250"/>
      <c r="R59" s="250"/>
      <c r="S59" s="250"/>
      <c r="T59" s="251"/>
      <c r="U59" s="252"/>
      <c r="V59" s="249"/>
      <c r="W59" s="286"/>
      <c r="X59" s="286"/>
      <c r="Y59" s="291"/>
      <c r="Z59" s="284"/>
      <c r="AA59" s="286"/>
      <c r="AB59" s="286"/>
      <c r="AC59" s="286"/>
      <c r="AD59" s="291"/>
      <c r="AE59" s="249"/>
      <c r="AF59" s="250"/>
      <c r="AG59" s="250"/>
      <c r="AH59" s="253"/>
    </row>
    <row r="60" spans="3:34">
      <c r="C60" s="265" t="str">
        <f>Tasks!C62</f>
        <v>Q.A. &amp; Tests</v>
      </c>
      <c r="D60" s="262" t="str">
        <f>Tasks!D62</f>
        <v>Review documents</v>
      </c>
      <c r="E60" s="267"/>
      <c r="F60" s="282"/>
      <c r="G60" s="290"/>
      <c r="H60" s="287"/>
      <c r="I60" s="287"/>
      <c r="J60" s="287"/>
      <c r="K60" s="287"/>
      <c r="L60" s="287"/>
      <c r="M60" s="287"/>
      <c r="N60" s="289"/>
      <c r="O60" s="290"/>
      <c r="P60" s="287"/>
      <c r="Q60" s="287"/>
      <c r="R60" s="287"/>
      <c r="S60" s="287"/>
      <c r="T60" s="289"/>
      <c r="U60" s="292"/>
      <c r="V60" s="290"/>
      <c r="W60" s="287"/>
      <c r="X60" s="287"/>
      <c r="Y60" s="289"/>
      <c r="Z60" s="290"/>
      <c r="AA60" s="287"/>
      <c r="AB60" s="287"/>
      <c r="AC60" s="287"/>
      <c r="AD60" s="289"/>
      <c r="AE60" s="257"/>
      <c r="AF60" s="258"/>
      <c r="AG60" s="258"/>
      <c r="AH60" s="261"/>
    </row>
  </sheetData>
  <mergeCells count="39">
    <mergeCell ref="AG3:AG4"/>
    <mergeCell ref="AH3:AH4"/>
    <mergeCell ref="E3:E4"/>
    <mergeCell ref="AB3:AB4"/>
    <mergeCell ref="AC3:AC4"/>
    <mergeCell ref="AD3:AD4"/>
    <mergeCell ref="AE3:AE4"/>
    <mergeCell ref="AF3:AF4"/>
    <mergeCell ref="W3:W4"/>
    <mergeCell ref="X3:X4"/>
    <mergeCell ref="Y3:Y4"/>
    <mergeCell ref="Z3:Z4"/>
    <mergeCell ref="AA3:AA4"/>
    <mergeCell ref="R3:R4"/>
    <mergeCell ref="S3:S4"/>
    <mergeCell ref="T3:T4"/>
    <mergeCell ref="V3:V4"/>
    <mergeCell ref="M3:M4"/>
    <mergeCell ref="N3:N4"/>
    <mergeCell ref="P3:P4"/>
    <mergeCell ref="O3:O4"/>
    <mergeCell ref="Q3:Q4"/>
    <mergeCell ref="I3:I4"/>
    <mergeCell ref="J3:J4"/>
    <mergeCell ref="K3:K4"/>
    <mergeCell ref="L3:L4"/>
    <mergeCell ref="U3:U4"/>
    <mergeCell ref="C3:C4"/>
    <mergeCell ref="D3:D4"/>
    <mergeCell ref="F3:F4"/>
    <mergeCell ref="G3:G4"/>
    <mergeCell ref="H3:H4"/>
    <mergeCell ref="A1:D2"/>
    <mergeCell ref="E1:AH1"/>
    <mergeCell ref="Z2:AD2"/>
    <mergeCell ref="AE2:AH2"/>
    <mergeCell ref="G2:N2"/>
    <mergeCell ref="O2:T2"/>
    <mergeCell ref="V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2024-01-17T14:49:46Z</dcterms:created>
  <dcterms:modified xsi:type="dcterms:W3CDTF">2024-02-23T15:39:49Z</dcterms:modified>
  <cp:category/>
  <cp:contentStatus/>
</cp:coreProperties>
</file>