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nalysis" sheetId="1" state="visible" r:id="rId1"/>
    <sheet xmlns:r="http://schemas.openxmlformats.org/officeDocument/2006/relationships" name="Data" sheetId="2" state="hidden" r:id="rId2"/>
    <sheet xmlns:r="http://schemas.openxmlformats.org/officeDocument/2006/relationships" name="Drop Down Sheet" sheetId="3" state="hidden" r:id="rId3"/>
    <sheet xmlns:r="http://schemas.openxmlformats.org/officeDocument/2006/relationships" name="resrouce" sheetId="4" state="hidden" r:id="rId4"/>
  </sheets>
  <definedNames>
    <definedName function="0" hidden="0" name="endDate" vbProcedure="0">#REF!</definedName>
    <definedName function="0" hidden="0" name="Sentiment" vbProcedure="0">'Drop Down Sheet'!$A$3:$A$5</definedName>
    <definedName function="0" hidden="0" name="startDate" vbProcedure="0">#REF!</definedName>
    <definedName function="0" hidden="0" name="ticker" vbProcedure="0">#REF!</definedName>
    <definedName function="0" hidden="0" name="Total_Features" vbProcedure="0">#REF!</definedName>
    <definedName function="0" hidden="0" localSheetId="0" name="solver_eng" vbProcedure="0">1</definedName>
    <definedName function="0" hidden="0" localSheetId="0" name="solver_lin" vbProcedure="0">2</definedName>
    <definedName function="0" hidden="0" localSheetId="0" name="solver_neg" vbProcedure="0">2</definedName>
    <definedName function="0" hidden="0" localSheetId="0" name="solver_num" vbProcedure="0">0</definedName>
    <definedName function="0" hidden="0" localSheetId="0" name="solver_opt" vbProcedure="0">Analysis!$BI$1</definedName>
    <definedName function="0" hidden="0" localSheetId="0" name="solver_typ" vbProcedure="0">1</definedName>
    <definedName function="0" hidden="0" localSheetId="0" name="solver_val" vbProcedure="0">0</definedName>
    <definedName function="0" hidden="0" localSheetId="0" name="solver_ver" vbProcedure="0">2</definedName>
    <definedName function="0" hidden="0" localSheetId="0" name="Total_Features" vbProcedure="0">Analysis!$F$95</definedName>
    <definedName function="0" hidden="0" localSheetId="0" name="_xlnm._FilterDatabase" vbProcedure="0">Analysis!$F$6:$S$81</definedName>
    <definedName function="0" hidden="0" localSheetId="1" name="ExternalData_1" vbProcedure="0">Data!$A$1:$A$1039</definedName>
    <definedName function="0" hidden="0" localSheetId="1" name="ExternalData_10" vbProcedure="0">Data!$A$1:$A$1039</definedName>
    <definedName function="0" hidden="0" localSheetId="1" name="ExternalData_100" vbProcedure="0">Data!$A$1:$A$1038</definedName>
    <definedName function="0" hidden="0" localSheetId="1" name="ExternalData_101" vbProcedure="0">Data!$A$1:$A$1038</definedName>
    <definedName function="0" hidden="0" localSheetId="1" name="ExternalData_102" vbProcedure="0">Data!$A$1:$A$1038</definedName>
    <definedName function="0" hidden="0" localSheetId="1" name="ExternalData_103" vbProcedure="0">Data!$A$1:$A$1038</definedName>
    <definedName function="0" hidden="0" localSheetId="1" name="ExternalData_104" vbProcedure="0">Data!$A$1:$A$1036</definedName>
    <definedName function="0" hidden="0" localSheetId="1" name="ExternalData_105" vbProcedure="0">Data!$A$1:$A$1038</definedName>
    <definedName function="0" hidden="0" localSheetId="1" name="ExternalData_106" vbProcedure="0">Data!$A$1:$A$667</definedName>
    <definedName function="0" hidden="0" localSheetId="1" name="ExternalData_107" vbProcedure="0">Data!$A$1:$A$672</definedName>
    <definedName function="0" hidden="0" localSheetId="1" name="ExternalData_108" vbProcedure="0">Data!$A$1:$A$270</definedName>
    <definedName function="0" hidden="0" localSheetId="1" name="ExternalData_109" vbProcedure="0">Data!$A$1:$A$270</definedName>
    <definedName function="0" hidden="0" localSheetId="1" name="ExternalData_11" vbProcedure="0">Data!$A$1:$A$1039</definedName>
    <definedName function="0" hidden="0" localSheetId="1" name="ExternalData_110" vbProcedure="0">Data!$A$1:$A$531</definedName>
    <definedName function="0" hidden="0" localSheetId="1" name="ExternalData_111" vbProcedure="0">Data!$A$1:$A$531</definedName>
    <definedName function="0" hidden="0" localSheetId="1" name="ExternalData_112" vbProcedure="0">Data!$A$1:$A$723</definedName>
    <definedName function="0" hidden="0" localSheetId="1" name="ExternalData_113" vbProcedure="0">Data!$A$1:$A$959</definedName>
    <definedName function="0" hidden="0" localSheetId="1" name="ExternalData_114" vbProcedure="0">Data!$A$1:$A$959</definedName>
    <definedName function="0" hidden="0" localSheetId="1" name="ExternalData_115" vbProcedure="0">Data!$A$1:$A$1038</definedName>
    <definedName function="0" hidden="0" localSheetId="1" name="ExternalData_116" vbProcedure="0">Data!$A$1:$A$672</definedName>
    <definedName function="0" hidden="0" localSheetId="1" name="ExternalData_117" vbProcedure="0">Data!$A$1:$A$674</definedName>
    <definedName function="0" hidden="0" localSheetId="1" name="ExternalData_118" vbProcedure="0">Data!$A$1:$A$1038</definedName>
    <definedName function="0" hidden="0" localSheetId="1" name="ExternalData_119" vbProcedure="0">Data!$A$1:$A$1038</definedName>
    <definedName function="0" hidden="0" localSheetId="1" name="ExternalData_12" vbProcedure="0">Data!$A$1:$A$1039</definedName>
    <definedName function="0" hidden="0" localSheetId="1" name="ExternalData_120" vbProcedure="0">Data!$A$1:$A$1038</definedName>
    <definedName function="0" hidden="0" localSheetId="1" name="ExternalData_121" vbProcedure="0">Data!$A$1:$A$1037</definedName>
    <definedName function="0" hidden="0" localSheetId="1" name="ExternalData_122" vbProcedure="0">Data!$A$1:$A$1037</definedName>
    <definedName function="0" hidden="0" localSheetId="1" name="ExternalData_123" vbProcedure="0">Data!$A$1:$A$1037</definedName>
    <definedName function="0" hidden="0" localSheetId="1" name="ExternalData_124" vbProcedure="0">Data!$A$1:$A$1037</definedName>
    <definedName function="0" hidden="0" localSheetId="1" name="ExternalData_125" vbProcedure="0">Data!$A$1:$A$1037</definedName>
    <definedName function="0" hidden="0" localSheetId="1" name="ExternalData_126" vbProcedure="0">Data!$A$1:$A$1039</definedName>
    <definedName function="0" hidden="0" localSheetId="1" name="ExternalData_127" vbProcedure="0">Data!$A$1:$A$1039</definedName>
    <definedName function="0" hidden="0" localSheetId="1" name="ExternalData_128" vbProcedure="0">Data!$A$1:$A$1039</definedName>
    <definedName function="0" hidden="0" localSheetId="1" name="ExternalData_13" vbProcedure="0">Data!$A$1:$A$1038</definedName>
    <definedName function="0" hidden="0" localSheetId="1" name="ExternalData_14" vbProcedure="0">Data!$A$1:$A$1037</definedName>
    <definedName function="0" hidden="0" localSheetId="1" name="ExternalData_16" vbProcedure="0">Data!$A$1:$A$1037</definedName>
    <definedName function="0" hidden="0" localSheetId="1" name="ExternalData_17" vbProcedure="0">Data!$A$1:$A$1037</definedName>
    <definedName function="0" hidden="0" localSheetId="1" name="ExternalData_18" vbProcedure="0">Data!$A$1:$A$1037</definedName>
    <definedName function="0" hidden="0" localSheetId="1" name="ExternalData_19" vbProcedure="0">Data!$A$1:$A$1036</definedName>
    <definedName function="0" hidden="0" localSheetId="1" name="ExternalData_2" vbProcedure="0">Data!$A$1:$A$1039</definedName>
    <definedName function="0" hidden="0" localSheetId="1" name="ExternalData_20" vbProcedure="0">Data!$A$1:$A$1036</definedName>
    <definedName function="0" hidden="0" localSheetId="1" name="ExternalData_21" vbProcedure="0">Data!$A$1:$A$1038</definedName>
    <definedName function="0" hidden="0" localSheetId="1" name="ExternalData_22" vbProcedure="0">Data!$A$1:$A$1038</definedName>
    <definedName function="0" hidden="0" localSheetId="1" name="ExternalData_23" vbProcedure="0">Data!$A$1:$A$1037</definedName>
    <definedName function="0" hidden="0" localSheetId="1" name="ExternalData_24" vbProcedure="0">Data!$A$1:$A$1037</definedName>
    <definedName function="0" hidden="0" localSheetId="1" name="ExternalData_25" vbProcedure="0">Data!$A$1:$A$1037</definedName>
    <definedName function="0" hidden="0" localSheetId="1" name="ExternalData_26" vbProcedure="0">Data!$A$1:$A$1037</definedName>
    <definedName function="0" hidden="0" localSheetId="1" name="ExternalData_27" vbProcedure="0">Data!$A$1:$A$1037</definedName>
    <definedName function="0" hidden="0" localSheetId="1" name="ExternalData_28" vbProcedure="0">Data!$A$1:$A$1037</definedName>
    <definedName function="0" hidden="0" localSheetId="1" name="ExternalData_29" vbProcedure="0">Data!$A$1:$A$1037</definedName>
    <definedName function="0" hidden="0" localSheetId="1" name="ExternalData_3" vbProcedure="0">Data!$A$1:$A$1039</definedName>
    <definedName function="0" hidden="0" localSheetId="1" name="ExternalData_30" vbProcedure="0">Data!$A$1:$A$1037</definedName>
    <definedName function="0" hidden="0" localSheetId="1" name="ExternalData_31" vbProcedure="0">Data!$A$1:$A$1037</definedName>
    <definedName function="0" hidden="0" localSheetId="1" name="ExternalData_32" vbProcedure="0">Data!$A$1:$A$1037</definedName>
    <definedName function="0" hidden="0" localSheetId="1" name="ExternalData_33" vbProcedure="0">Data!$A$1:$A$1037</definedName>
    <definedName function="0" hidden="0" localSheetId="1" name="ExternalData_34" vbProcedure="0">Data!$A$1:$A$1037</definedName>
    <definedName function="0" hidden="0" localSheetId="1" name="ExternalData_35" vbProcedure="0">Data!$A$1:$A$1037</definedName>
    <definedName function="0" hidden="0" localSheetId="1" name="ExternalData_36" vbProcedure="0">Data!$A$1:$A$1037</definedName>
    <definedName function="0" hidden="0" localSheetId="1" name="ExternalData_37" vbProcedure="0">Data!$A$1:$A$1037</definedName>
    <definedName function="0" hidden="0" localSheetId="1" name="ExternalData_38" vbProcedure="0">Data!$A$1:$A$1037</definedName>
    <definedName function="0" hidden="0" localSheetId="1" name="ExternalData_39" vbProcedure="0">Data!$A$1:$A$1037</definedName>
    <definedName function="0" hidden="0" localSheetId="1" name="ExternalData_4" vbProcedure="0">Data!$A$1:$A$1039</definedName>
    <definedName function="0" hidden="0" localSheetId="1" name="ExternalData_40" vbProcedure="0">Data!$A$1:$A$1037</definedName>
    <definedName function="0" hidden="0" localSheetId="1" name="ExternalData_41" vbProcedure="0">Data!$A$1:$A$1037</definedName>
    <definedName function="0" hidden="0" localSheetId="1" name="ExternalData_42" vbProcedure="0">Data!$A$1:$A$1037</definedName>
    <definedName function="0" hidden="0" localSheetId="1" name="ExternalData_43" vbProcedure="0">Data!$A$1:$A$1036</definedName>
    <definedName function="0" hidden="0" localSheetId="1" name="ExternalData_44" vbProcedure="0">Data!$A$1:$A$1036</definedName>
    <definedName function="0" hidden="0" localSheetId="1" name="ExternalData_45" vbProcedure="0">Data!$A$1:$A$1036</definedName>
    <definedName function="0" hidden="0" localSheetId="1" name="ExternalData_46" vbProcedure="0">Data!$A$1:$A$1036</definedName>
    <definedName function="0" hidden="0" localSheetId="1" name="ExternalData_47" vbProcedure="0">Data!$A$1:$A$1036</definedName>
    <definedName function="0" hidden="0" localSheetId="1" name="ExternalData_48" vbProcedure="0">Data!$A$1:$A$1036</definedName>
    <definedName function="0" hidden="0" localSheetId="1" name="ExternalData_49" vbProcedure="0">Data!$A$1:$A$1036</definedName>
    <definedName function="0" hidden="0" localSheetId="1" name="ExternalData_5" vbProcedure="0">Data!$A$1:$A$1039</definedName>
    <definedName function="0" hidden="0" localSheetId="1" name="ExternalData_50" vbProcedure="0">Data!$A$1:$A$1037</definedName>
    <definedName function="0" hidden="0" localSheetId="1" name="ExternalData_51" vbProcedure="0">Data!$A$1:$A$1037</definedName>
    <definedName function="0" hidden="0" localSheetId="1" name="ExternalData_52" vbProcedure="0">Data!$A$1:$A$1037</definedName>
    <definedName function="0" hidden="0" localSheetId="1" name="ExternalData_53" vbProcedure="0">Data!$A$1:$A$1037</definedName>
    <definedName function="0" hidden="0" localSheetId="1" name="ExternalData_54" vbProcedure="0">Data!$A$1:$A$917</definedName>
    <definedName function="0" hidden="0" localSheetId="1" name="ExternalData_55" vbProcedure="0">Data!$A$1:$A$1037</definedName>
    <definedName function="0" hidden="0" localSheetId="1" name="ExternalData_56" vbProcedure="0">Data!$A$1:$A$1037</definedName>
    <definedName function="0" hidden="0" localSheetId="1" name="ExternalData_57" vbProcedure="0">Data!$A$1:$A$1037</definedName>
    <definedName function="0" hidden="0" localSheetId="1" name="ExternalData_58" vbProcedure="0">Data!$A$1:$A$1037</definedName>
    <definedName function="0" hidden="0" localSheetId="1" name="ExternalData_59" vbProcedure="0">Data!$A$1:$A$1037</definedName>
    <definedName function="0" hidden="0" localSheetId="1" name="ExternalData_6" vbProcedure="0">Data!$A$1:$A$1039</definedName>
    <definedName function="0" hidden="0" localSheetId="1" name="ExternalData_60" vbProcedure="0">Data!$A$1:$A$1037</definedName>
    <definedName function="0" hidden="0" localSheetId="1" name="ExternalData_61" vbProcedure="0">Data!$A$1:$A$1037</definedName>
    <definedName function="0" hidden="0" localSheetId="1" name="ExternalData_62" vbProcedure="0">Data!$A$1:$A$1037</definedName>
    <definedName function="0" hidden="0" localSheetId="1" name="ExternalData_63" vbProcedure="0">Data!$A$1:$A$1037</definedName>
    <definedName function="0" hidden="0" localSheetId="1" name="ExternalData_64" vbProcedure="0">Data!$A$1:$A$1037</definedName>
    <definedName function="0" hidden="0" localSheetId="1" name="ExternalData_65" vbProcedure="0">Data!$A$1:$A$1037</definedName>
    <definedName function="0" hidden="0" localSheetId="1" name="ExternalData_66" vbProcedure="0">Data!$A$1:$A$1037</definedName>
    <definedName function="0" hidden="0" localSheetId="1" name="ExternalData_67" vbProcedure="0">Data!$A$1:$A$1036</definedName>
    <definedName function="0" hidden="0" localSheetId="1" name="ExternalData_68" vbProcedure="0">Data!$A$1:$A$917</definedName>
    <definedName function="0" hidden="0" localSheetId="1" name="ExternalData_69" vbProcedure="0">Data!$A$1:$A$1037</definedName>
    <definedName function="0" hidden="0" localSheetId="1" name="ExternalData_7" vbProcedure="0">Data!$A$1:$A$1039</definedName>
    <definedName function="0" hidden="0" localSheetId="1" name="ExternalData_70" vbProcedure="0">Data!$A$1:$A$244</definedName>
    <definedName function="0" hidden="0" localSheetId="1" name="ExternalData_71" vbProcedure="0">Data!$A$1:$A$1037</definedName>
    <definedName function="0" hidden="0" localSheetId="1" name="ExternalData_72" vbProcedure="0">Data!$A$1:$A$273</definedName>
    <definedName function="0" hidden="0" localSheetId="1" name="ExternalData_73" vbProcedure="0">Data!$A$1:$A$1037</definedName>
    <definedName function="0" hidden="0" localSheetId="1" name="ExternalData_74" vbProcedure="0">Data!$A$1:$A$1037</definedName>
    <definedName function="0" hidden="0" localSheetId="1" name="ExternalData_75" vbProcedure="0">Data!$A$1:$A$1037</definedName>
    <definedName function="0" hidden="0" localSheetId="1" name="ExternalData_76" vbProcedure="0">Data!$A$1:$A$683</definedName>
    <definedName function="0" hidden="0" localSheetId="1" name="ExternalData_77" vbProcedure="0">Data!$A$1:$A$491</definedName>
    <definedName function="0" hidden="0" localSheetId="1" name="ExternalData_78" vbProcedure="0">Data!$A$1:$A$484</definedName>
    <definedName function="0" hidden="0" localSheetId="1" name="ExternalData_79" vbProcedure="0">Data!$A$1:$A$1037</definedName>
    <definedName function="0" hidden="0" localSheetId="1" name="ExternalData_8" vbProcedure="0">Data!$A$1:$A$1039</definedName>
    <definedName function="0" hidden="0" localSheetId="1" name="ExternalData_80" vbProcedure="0">Data!$A$1:$A$1037</definedName>
    <definedName function="0" hidden="0" localSheetId="1" name="ExternalData_81" vbProcedure="0">Data!$A$1:$A$683</definedName>
    <definedName function="0" hidden="0" localSheetId="1" name="ExternalData_82" vbProcedure="0">Data!$A$1:$A$1037</definedName>
    <definedName function="0" hidden="0" localSheetId="1" name="ExternalData_83" vbProcedure="0">Data!$A$1:$A$1037</definedName>
    <definedName function="0" hidden="0" localSheetId="1" name="ExternalData_84" vbProcedure="0">Data!$A$1:$A$683</definedName>
    <definedName function="0" hidden="0" localSheetId="1" name="ExternalData_85" vbProcedure="0">Data!$A$1:$A$1037</definedName>
    <definedName function="0" hidden="0" localSheetId="1" name="ExternalData_86" vbProcedure="0">Data!$A$1:$A$1037</definedName>
    <definedName function="0" hidden="0" localSheetId="1" name="ExternalData_87" vbProcedure="0">Data!$A$1:$A$1038</definedName>
    <definedName function="0" hidden="0" localSheetId="1" name="ExternalData_88" vbProcedure="0">Data!$A$1:$A$1037</definedName>
    <definedName function="0" hidden="0" localSheetId="1" name="ExternalData_89" vbProcedure="0">Data!$A$1:$A$1037</definedName>
    <definedName function="0" hidden="0" localSheetId="1" name="ExternalData_9" vbProcedure="0">Data!$A$1:$A$1039</definedName>
    <definedName function="0" hidden="0" localSheetId="1" name="ExternalData_90" vbProcedure="0">Data!$A$1:$A$1037</definedName>
    <definedName function="0" hidden="0" localSheetId="1" name="ExternalData_91" vbProcedure="0">Data!$A$1:$A$1037</definedName>
    <definedName function="0" hidden="0" localSheetId="1" name="ExternalData_92" vbProcedure="0">Data!$A$1:$A$1037</definedName>
    <definedName function="0" hidden="0" localSheetId="1" name="ExternalData_94" vbProcedure="0">Data!$A$1:$A$1038</definedName>
    <definedName function="0" hidden="0" localSheetId="1" name="ExternalData_95" vbProcedure="0">Data!$A$1:$A$1037</definedName>
    <definedName function="0" hidden="0" localSheetId="1" name="ExternalData_96" vbProcedure="0">Data!$A$1:$A$1037</definedName>
    <definedName function="0" hidden="0" localSheetId="1" name="ExternalData_97" vbProcedure="0">Data!$A$1:$A$685</definedName>
    <definedName function="0" hidden="0" localSheetId="1" name="ExternalData_98" vbProcedure="0">Data!$A$1:$A$685</definedName>
    <definedName function="0" hidden="0" localSheetId="1" name="ExternalData_99" vbProcedure="0">Data!$A$1:$A$1038</definedName>
    <definedName localSheetId="0" name="_xlnm.Print_Area">Analysis!$B$1:$S$99</definedName>
  </definedNames>
  <calcPr calcId="124519" fullCalcOnLoad="1"/>
</workbook>
</file>

<file path=xl/sharedStrings.xml><?xml version="1.0" encoding="utf-8"?>
<sst xmlns="http://schemas.openxmlformats.org/spreadsheetml/2006/main" uniqueCount="121">
  <si>
    <t>STEP 1 - Price</t>
  </si>
  <si>
    <t>STEP 2 - Analyze</t>
  </si>
  <si>
    <t>BULLISH</t>
  </si>
  <si>
    <t>BEARISH</t>
  </si>
  <si>
    <t>STEP 3 - Graph to understand trend of up or down with Regression</t>
  </si>
  <si>
    <t>STEP 4 - Run the Wyckoff Rule</t>
  </si>
  <si>
    <t>STEP 5 - The Calculated Suggestion</t>
  </si>
  <si>
    <t>STEP 6 - Measure Range to get Up or Down mark</t>
  </si>
  <si>
    <t>3 months</t>
  </si>
  <si>
    <t>Do not change values here. See if there is a trend to predict. Do this over various time periods. If regression comes back "N/A". Do not move on further and abandon</t>
  </si>
  <si>
    <t>When price tests a previous high or low on an 8% or larger decrease in volume and closes back below the previous high (or above the previous low), it implies a reversal. We do this in order to measure up that both, regression analysis is on the right track. If they conflict, we use Wykoff</t>
  </si>
  <si>
    <t>Do not touch. This is calculated based off of Step 3 and Step 4</t>
  </si>
  <si>
    <t>Do not change values here. They are calculated. We are gauging the volatility here based on choosing whether the price will go down or up for an option.</t>
  </si>
  <si>
    <t>9 months</t>
  </si>
  <si>
    <t>CONCLUSION ON REGRESSION</t>
  </si>
  <si>
    <t>If this conditions are not met then stay the course of the Regression Trend Line that implies movement up or down. Skip step 5</t>
  </si>
  <si>
    <t>CONCLUSION</t>
  </si>
  <si>
    <t>1 year</t>
  </si>
  <si>
    <t xml:space="preserve">R-squared values range from 0 to 1 and are commonly stated as percentages from 0 to 100%. An R-squared of 100% means all movements of a security are completely explained by movements in the index. A high R-squared, between 85% and 100%, indicates the fund's performance patterns have been in line with the index. A fund with a low R-squared, at 70% or less, indicates the security does not act much like the index. A higher R-squared value indicates a more useful beta figure. For example, if a fund has an R-squared value of close to 100% but has a beta below 1, it is most likely offering higher risk-adjusted returns.
Read more: R-Squared Definition | Investopedia http://www.investopedia.com/terms/r/r-squared.asp#ixzz4Wz3ilfRx
Follow us: Investopedia on Facebook
</t>
  </si>
  <si>
    <t>Example:
Day one high = $10
Day two high = $11 
Volume = 8%+ decrease
Close below the previous high = $9.5
Implies = Bullish
Day one low = $10
Day two low = $11 
Volume = 8%+ decrease
Close above the previous = $11.5
Implies = Bearish</t>
  </si>
  <si>
    <t>Example:
Day one high = $29.75
Day two high = $29.98
Volume = 8%+ decrease
Close below the previous high = $9.5
Implies = Bullish</t>
  </si>
  <si>
    <t>4 years</t>
  </si>
  <si>
    <t>Variance/Variability is the variabilty around the mean/avarage</t>
  </si>
  <si>
    <t>Close</t>
  </si>
  <si>
    <t>Year Estimate</t>
  </si>
  <si>
    <t>Beta</t>
  </si>
  <si>
    <t>52 Week High/low</t>
  </si>
  <si>
    <t>Volume (heart)</t>
  </si>
  <si>
    <t>Avg. Volume (3 months)</t>
  </si>
  <si>
    <t>P/E</t>
  </si>
  <si>
    <t>industry P/E</t>
  </si>
  <si>
    <t>Buy?</t>
  </si>
  <si>
    <t>Difference in Adjusted Close</t>
  </si>
  <si>
    <t>Difference in Volume</t>
  </si>
  <si>
    <t>Bullish</t>
  </si>
  <si>
    <t>Bearish</t>
  </si>
  <si>
    <t>Drop Down</t>
  </si>
  <si>
    <t>INPUT</t>
  </si>
  <si>
    <t>Range Data Last 3 weeks - Good for an option to gauge to fluctuation</t>
  </si>
  <si>
    <t>Category</t>
  </si>
  <si>
    <t>Upper limit</t>
  </si>
  <si>
    <t>Frequency</t>
  </si>
  <si>
    <t>Standard Deviation over a year (254 trading days a year)</t>
  </si>
  <si>
    <t>Min</t>
  </si>
  <si>
    <t>More than 3 stdevs below mean</t>
  </si>
  <si>
    <t>square root over 254 trading days ayear</t>
  </si>
  <si>
    <t>Max</t>
  </si>
  <si>
    <t>Between 2 and 3 stdevs below mean</t>
  </si>
  <si>
    <t>% Volatility over the year of trading</t>
  </si>
  <si>
    <t>Average/mean</t>
  </si>
  <si>
    <t>Between 1 and 2 stdevs below mean</t>
  </si>
  <si>
    <t>% Volatility over the day of trading</t>
  </si>
  <si>
    <t>Variance</t>
  </si>
  <si>
    <t>Between mean and 1 stdev below mean</t>
  </si>
  <si>
    <t>square root over a month of trading in a year</t>
  </si>
  <si>
    <t>Standard Deviation</t>
  </si>
  <si>
    <t>Between mean and 1 stdev above mean</t>
  </si>
  <si>
    <t>% Volatility over the month of trading</t>
  </si>
  <si>
    <t>Between 1 and 2 stdevs above mean</t>
  </si>
  <si>
    <t>Between 2 and 3 stdevs above mean</t>
  </si>
  <si>
    <t>Change in price based on the month volatility</t>
  </si>
  <si>
    <t>Change in price based on the Year volatility</t>
  </si>
  <si>
    <t>More than 3 stdevs above mean</t>
  </si>
  <si>
    <t>Current Close</t>
  </si>
  <si>
    <t>Normal Distribution</t>
  </si>
  <si>
    <t xml:space="preserve">There is a probability of </t>
  </si>
  <si>
    <t>that this will end up below</t>
  </si>
  <si>
    <t>Upward Price based on 30 days</t>
  </si>
  <si>
    <t xml:space="preserve">The reality is that </t>
  </si>
  <si>
    <t>of the values are below</t>
  </si>
  <si>
    <t>Downward Price based on 30 days</t>
  </si>
  <si>
    <t>Min I would sell at</t>
  </si>
  <si>
    <t>Run Regression</t>
  </si>
  <si>
    <t>Over a 4 year span</t>
  </si>
  <si>
    <t>Slope</t>
  </si>
  <si>
    <t>R-square</t>
  </si>
  <si>
    <t>y-Intercept</t>
  </si>
  <si>
    <t>Over a 1 year span</t>
  </si>
  <si>
    <t>Over a 9 month span</t>
  </si>
  <si>
    <t>Open</t>
  </si>
  <si>
    <t>High</t>
  </si>
  <si>
    <t>Low</t>
  </si>
  <si>
    <t>Volume</t>
  </si>
  <si>
    <t>List Tables for Drop Down menus</t>
  </si>
  <si>
    <t>Sentiment</t>
  </si>
  <si>
    <t>Profits</t>
  </si>
  <si>
    <t>Efficiency</t>
  </si>
  <si>
    <t>Growth</t>
  </si>
  <si>
    <t>Income Sheet</t>
  </si>
  <si>
    <t>Trend</t>
  </si>
  <si>
    <t>Regression</t>
  </si>
  <si>
    <t>High Profits</t>
  </si>
  <si>
    <t>High Efficiency</t>
  </si>
  <si>
    <t>High Growth</t>
  </si>
  <si>
    <t>Up - Bullish</t>
  </si>
  <si>
    <t>Up - Regression is low</t>
  </si>
  <si>
    <t>Average Profits</t>
  </si>
  <si>
    <t>Average Efficiency</t>
  </si>
  <si>
    <t>Average Growth</t>
  </si>
  <si>
    <t>Average</t>
  </si>
  <si>
    <t>Down - Bearish</t>
  </si>
  <si>
    <t>Up - Regression is ok</t>
  </si>
  <si>
    <t>Medium</t>
  </si>
  <si>
    <t>Low  Profits</t>
  </si>
  <si>
    <t>Low Efficiency</t>
  </si>
  <si>
    <t>Low Growth</t>
  </si>
  <si>
    <t>Neutral</t>
  </si>
  <si>
    <t>Up - Regression is great</t>
  </si>
  <si>
    <t>Down - Regression is great</t>
  </si>
  <si>
    <t>Down - Regression is ok</t>
  </si>
  <si>
    <t>Down - Regression is low</t>
  </si>
  <si>
    <t>http://www.clemson.edu/ces/phoenix/tutorials/excel/regression.html</t>
  </si>
  <si>
    <t>https://www.youtube.com/watch?v=RtCvcP43C1U</t>
  </si>
  <si>
    <t>http://www.cob.unt.edu/itds/faculty/vedder/bcis2610/Replacement%20pages%20for%20Excel%20707ff.pdf</t>
  </si>
  <si>
    <t>https://support.office.com/en-us/article/WEBSERVICE-function-0546a35a-ecc6-4739-aed7-c0b7ce1562c4?CorrelationId=ee283ede-b037-4c7d-882b-9ebef0829f87&amp;ui=en-US&amp;rs=en-US&amp;ad=US&amp;ocmsassetID=HA102780998</t>
  </si>
  <si>
    <t>https://blogs.office.com/2013/03/21/use-webservice-functions-to-automatically-update-excel-2013-spreadsheets-with-online-data/</t>
  </si>
  <si>
    <t>https://www.linkedin.com/pulse/20140726204903-2030824-excel-formula-for-real-time-stock-price</t>
  </si>
  <si>
    <t>http://www.contextures.com/xlvba01.html</t>
  </si>
  <si>
    <t>http://www.excelclout.com/stock-quotes-in-excel/</t>
  </si>
  <si>
    <t>https://www.youtube.com/watch?v=3gfgZWy5778</t>
  </si>
  <si>
    <t>https://web.wpi.edu/Pubs/E-project/Available/E-project-030415-150803/unrestricted/GrottonVeilleuxIQP.pdf</t>
  </si>
</sst>
</file>

<file path=xl/styles.xml><?xml version="1.0" encoding="utf-8"?>
<styleSheet xmlns="http://schemas.openxmlformats.org/spreadsheetml/2006/main">
  <numFmts count="9">
    <numFmt formatCode="General" numFmtId="164"/>
    <numFmt formatCode="0" numFmtId="165"/>
    <numFmt formatCode="DD/MM/YYYY" numFmtId="166"/>
    <numFmt formatCode="_(* #,##0.00_);_(* \(#,##0.00\);_(* \-??_);_(@_)" numFmtId="167"/>
    <numFmt formatCode="0.0000" numFmtId="168"/>
    <numFmt formatCode="DD\-MMM\-YY;@" numFmtId="169"/>
    <numFmt formatCode="0.00%" numFmtId="170"/>
    <numFmt formatCode="0%" numFmtId="171"/>
    <numFmt formatCode="DD/MMM/YY" numFmtId="172"/>
  </numFmts>
  <fonts count="30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2"/>
    </font>
    <font>
      <name val="Arial"/>
      <charset val="1"/>
      <family val="2"/>
      <b val="1"/>
      <sz val="10"/>
    </font>
    <font>
      <name val="Calibri"/>
      <charset val="1"/>
      <family val="2"/>
      <b val="1"/>
      <i val="1"/>
      <color rgb="FF7F7F7F"/>
      <sz val="26"/>
    </font>
    <font>
      <name val="Calibri"/>
      <charset val="1"/>
      <family val="2"/>
      <i val="1"/>
      <color rgb="FF7F7F7F"/>
      <sz val="12"/>
    </font>
    <font>
      <name val="Arial"/>
      <charset val="1"/>
      <family val="2"/>
      <sz val="10"/>
    </font>
    <font>
      <name val="Calibri"/>
      <charset val="1"/>
      <family val="2"/>
      <b val="1"/>
      <color rgb="FF000000"/>
      <sz val="12"/>
    </font>
    <font>
      <name val="Cambria"/>
      <charset val="1"/>
      <family val="2"/>
      <b val="1"/>
      <color rgb="FF1F497D"/>
      <sz val="18"/>
    </font>
    <font>
      <name val="Calibri"/>
      <charset val="1"/>
      <family val="2"/>
      <sz val="12"/>
    </font>
    <font>
      <name val="Cambria"/>
      <charset val="1"/>
      <family val="2"/>
      <b val="1"/>
      <color rgb="FF1F497D"/>
      <sz val="36"/>
    </font>
    <font>
      <name val="Arial"/>
      <charset val="1"/>
      <family val="2"/>
      <b val="1"/>
      <color rgb="FF0000D4"/>
      <sz val="18"/>
    </font>
    <font>
      <name val="Calibri"/>
      <charset val="1"/>
      <family val="2"/>
      <color rgb="FF3F3F76"/>
      <sz val="12"/>
    </font>
    <font>
      <name val="Calibri"/>
      <charset val="1"/>
      <family val="2"/>
      <b val="1"/>
      <color rgb="FF1F497D"/>
      <sz val="15"/>
    </font>
    <font>
      <name val="Arial"/>
      <charset val="1"/>
      <family val="2"/>
      <b val="1"/>
      <sz val="10"/>
      <u val="single"/>
    </font>
    <font>
      <name val="Calibri"/>
      <charset val="1"/>
      <family val="2"/>
      <b val="1"/>
      <color rgb="FFFA7D00"/>
      <sz val="12"/>
    </font>
    <font>
      <name val="Calibri"/>
      <charset val="1"/>
      <family val="2"/>
      <b val="1"/>
      <color rgb="FF1F497D"/>
      <sz val="11"/>
    </font>
    <font>
      <name val="Arial"/>
      <charset val="1"/>
      <family val="2"/>
      <sz val="36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000000"/>
      <sz val="9"/>
    </font>
    <font>
      <name val="Calibri"/>
      <charset val="1"/>
      <family val="2"/>
      <color rgb="FF000000"/>
      <sz val="9"/>
    </font>
    <font>
      <name val="Calibri"/>
      <family val="2"/>
      <b val="1"/>
      <color rgb="FF000000"/>
      <sz val="18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  <font>
      <name val="Arial"/>
      <charset val="1"/>
      <family val="2"/>
      <b val="1"/>
      <color rgb="FF000090"/>
      <sz val="14"/>
    </font>
    <font>
      <name val="Arial"/>
      <charset val="1"/>
      <family val="2"/>
      <color rgb="FF0000D4"/>
      <sz val="10"/>
      <u val="single"/>
    </font>
    <font>
      <name val="Calibri"/>
      <charset val="1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  <bgColor rgb="FFEBF1DE"/>
      </patternFill>
    </fill>
    <fill>
      <patternFill patternType="solid">
        <fgColor rgb="FFFFCC99"/>
        <bgColor rgb="FFFFC7CE"/>
      </patternFill>
    </fill>
    <fill>
      <patternFill patternType="solid">
        <fgColor rgb="FFF2F2F2"/>
        <bgColor rgb="FFEBF1DE"/>
      </patternFill>
    </fill>
    <fill>
      <patternFill patternType="solid">
        <fgColor rgb="FFEBF1DE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C0C0C0"/>
        <bgColor rgb="FFB2B2B2"/>
      </patternFill>
    </fill>
    <fill>
      <patternFill patternType="solid">
        <fgColor rgb="FFFFFF99"/>
        <bgColor rgb="FFFFEB9C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95B3D7"/>
      </bottom>
      <diagonal/>
    </border>
    <border>
      <left style="thin"/>
      <right style="thin"/>
      <top style="thin"/>
      <bottom style="thin"/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 style="thin"/>
      <top style="thin"/>
      <bottom style="thin"/>
      <diagonal/>
    </border>
    <border>
      <left/>
      <right/>
      <top style="medium"/>
      <bottom/>
      <diagonal/>
    </border>
    <border>
      <left style="medium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thin"/>
      <right style="thin"/>
      <top/>
      <bottom/>
      <diagonal/>
    </border>
  </borders>
  <cellStyleXfs count="1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167"/>
    <xf borderId="0" fillId="0" fontId="3" numFmtId="0"/>
  </cellStyleXfs>
  <cellXfs count="91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center"/>
    </xf>
    <xf applyAlignment="1" borderId="0" fillId="0" fontId="0" numFmtId="164" pivotButton="0" quotePrefix="0" xfId="0">
      <alignment horizontal="left" vertical="center" wrapText="1"/>
    </xf>
    <xf applyAlignment="1" borderId="0" fillId="0" fontId="0" numFmtId="164" pivotButton="0" quotePrefix="0" xfId="0">
      <alignment horizontal="general" vertical="center" wrapText="1"/>
    </xf>
    <xf applyAlignment="1" borderId="0" fillId="0" fontId="4" numFmtId="164" pivotButton="0" quotePrefix="0" xfId="21">
      <alignment horizontal="general" vertical="bottom"/>
    </xf>
    <xf applyAlignment="1" borderId="0" fillId="0" fontId="5" numFmtId="164" pivotButton="0" quotePrefix="0" xfId="0">
      <alignment horizontal="general" vertical="center"/>
    </xf>
    <xf applyAlignment="1" borderId="0" fillId="5" fontId="0" numFmtId="164" pivotButton="0" quotePrefix="0" xfId="0">
      <alignment horizontal="general" vertical="center"/>
    </xf>
    <xf applyAlignment="1" borderId="0" fillId="0" fontId="6" numFmtId="164" pivotButton="0" quotePrefix="0" xfId="23">
      <alignment horizontal="center" vertical="bottom"/>
    </xf>
    <xf applyAlignment="1" borderId="5" fillId="0" fontId="6" numFmtId="164" pivotButton="0" quotePrefix="0" xfId="23">
      <alignment horizontal="center" vertical="bottom"/>
    </xf>
    <xf applyAlignment="1" borderId="5" fillId="0" fontId="6" numFmtId="164" pivotButton="0" quotePrefix="0" xfId="23">
      <alignment horizontal="center" vertical="center"/>
    </xf>
    <xf applyAlignment="1" borderId="0" fillId="0" fontId="7" numFmtId="164" pivotButton="0" quotePrefix="0" xfId="23">
      <alignment horizontal="left" vertical="center" wrapText="1"/>
    </xf>
    <xf applyAlignment="1" borderId="0" fillId="0" fontId="4" numFmtId="164" pivotButton="0" quotePrefix="0" xfId="21">
      <alignment horizontal="general" vertical="bottom"/>
    </xf>
    <xf applyAlignment="1" borderId="0" fillId="0" fontId="0" numFmtId="164" pivotButton="0" quotePrefix="0" xfId="0">
      <alignment horizontal="left" vertical="center"/>
    </xf>
    <xf applyAlignment="1" borderId="0" fillId="0" fontId="5" numFmtId="164" pivotButton="0" quotePrefix="0" xfId="0">
      <alignment horizontal="general" vertical="center"/>
    </xf>
    <xf applyAlignment="1" borderId="0" fillId="6" fontId="7" numFmtId="164" pivotButton="0" quotePrefix="0" xfId="23">
      <alignment horizontal="general" vertical="center" wrapText="1"/>
    </xf>
    <xf applyAlignment="1" borderId="0" fillId="0" fontId="7" numFmtId="164" pivotButton="0" quotePrefix="0" xfId="23">
      <alignment horizontal="general" vertical="bottom" wrapText="1"/>
    </xf>
    <xf applyAlignment="1" borderId="0" fillId="0" fontId="7" numFmtId="164" pivotButton="0" quotePrefix="0" xfId="23">
      <alignment horizontal="left" vertical="center"/>
    </xf>
    <xf applyAlignment="1" borderId="0" fillId="0" fontId="4" numFmtId="164" pivotButton="0" quotePrefix="0" xfId="21">
      <alignment horizontal="general" vertical="bottom"/>
    </xf>
    <xf applyAlignment="1" borderId="0" fillId="0" fontId="8" numFmtId="164" pivotButton="0" quotePrefix="0" xfId="0">
      <alignment horizontal="general" vertical="center" wrapText="1"/>
    </xf>
    <xf applyAlignment="1" borderId="0" fillId="0" fontId="5" numFmtId="164" pivotButton="0" quotePrefix="0" xfId="0">
      <alignment horizontal="center" vertical="center"/>
    </xf>
    <xf applyAlignment="1" applyProtection="1" borderId="0" fillId="0" fontId="8" numFmtId="164" pivotButton="0" quotePrefix="0" xfId="0">
      <alignment horizontal="center" vertical="center"/>
      <protection hidden="1" locked="1"/>
    </xf>
    <xf applyAlignment="1" borderId="6" fillId="0" fontId="9" numFmtId="164" pivotButton="0" quotePrefix="0" xfId="0">
      <alignment horizontal="general" vertical="center"/>
    </xf>
    <xf applyAlignment="1" borderId="0" fillId="5" fontId="10" numFmtId="164" pivotButton="0" quotePrefix="0" xfId="24">
      <alignment horizontal="general" vertical="center"/>
    </xf>
    <xf applyAlignment="1" borderId="1" fillId="2" fontId="11" numFmtId="164" pivotButton="0" quotePrefix="0" xfId="25">
      <alignment horizontal="general" vertical="bottom" wrapText="1"/>
    </xf>
    <xf applyAlignment="1" borderId="0" fillId="0" fontId="7" numFmtId="164" pivotButton="0" quotePrefix="0" xfId="23">
      <alignment horizontal="general" vertical="center" wrapText="1"/>
    </xf>
    <xf applyAlignment="1" borderId="0" fillId="5" fontId="12" numFmtId="164" pivotButton="0" quotePrefix="0" xfId="24">
      <alignment horizontal="general" vertical="center"/>
    </xf>
    <xf applyAlignment="1" borderId="0" fillId="0" fontId="13" numFmtId="164" pivotButton="0" quotePrefix="0" xfId="0">
      <alignment horizontal="general" vertical="center" wrapText="1"/>
    </xf>
    <xf applyAlignment="1" applyProtection="1" borderId="0" fillId="0" fontId="13" numFmtId="164" pivotButton="0" quotePrefix="0" xfId="0">
      <alignment horizontal="general" vertical="center" wrapText="1"/>
      <protection hidden="1" locked="1"/>
    </xf>
    <xf applyAlignment="1" borderId="0" fillId="0" fontId="8" numFmtId="164" pivotButton="0" quotePrefix="0" xfId="0">
      <alignment horizontal="general" vertical="center"/>
    </xf>
    <xf applyAlignment="1" borderId="0" fillId="0" fontId="0" numFmtId="164" pivotButton="0" quotePrefix="0" xfId="0">
      <alignment horizontal="general" vertical="center"/>
    </xf>
    <xf applyAlignment="1" borderId="2" fillId="3" fontId="14" numFmtId="164" pivotButton="0" quotePrefix="0" xfId="26">
      <alignment horizontal="general" vertical="bottom"/>
    </xf>
    <xf applyAlignment="1" borderId="7" fillId="0" fontId="9" numFmtId="164" pivotButton="0" quotePrefix="0" xfId="21">
      <alignment horizontal="general" vertical="bottom"/>
    </xf>
    <xf applyAlignment="1" borderId="0" fillId="0" fontId="0" numFmtId="164" pivotButton="0" quotePrefix="0" xfId="0">
      <alignment horizontal="general" vertical="bottom" wrapText="1"/>
    </xf>
    <xf applyAlignment="1" borderId="0" fillId="0" fontId="4" numFmtId="164" pivotButton="0" quotePrefix="0" xfId="21">
      <alignment horizontal="general" vertical="bottom" wrapText="1"/>
    </xf>
    <xf applyAlignment="1" borderId="0" fillId="0" fontId="9" numFmtId="164" pivotButton="0" quotePrefix="0" xfId="21">
      <alignment horizontal="general" vertical="bottom" wrapText="1"/>
    </xf>
    <xf applyAlignment="1" borderId="8" fillId="7" fontId="5" numFmtId="164" pivotButton="0" quotePrefix="0" xfId="0">
      <alignment horizontal="general" vertical="center" wrapText="1"/>
    </xf>
    <xf applyAlignment="1" borderId="2" fillId="3" fontId="14" numFmtId="164" pivotButton="0" quotePrefix="0" xfId="26">
      <alignment horizontal="general" vertical="center"/>
    </xf>
    <xf applyAlignment="1" borderId="0" fillId="5" fontId="12" numFmtId="164" pivotButton="0" quotePrefix="0" xfId="24">
      <alignment horizontal="general" vertical="bottom"/>
    </xf>
    <xf applyAlignment="1" borderId="0" fillId="0" fontId="5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8" fillId="7" fontId="5" numFmtId="164" pivotButton="0" quotePrefix="0" xfId="0">
      <alignment horizontal="left" vertical="center" wrapText="1"/>
    </xf>
    <xf applyAlignment="1" applyProtection="1" borderId="0" fillId="7" fontId="0" numFmtId="164" pivotButton="0" quotePrefix="0" xfId="0">
      <alignment horizontal="general" vertical="center" wrapText="1"/>
      <protection hidden="1" locked="1"/>
    </xf>
    <xf applyAlignment="1" borderId="0" fillId="0" fontId="0" numFmtId="166" pivotButton="0" quotePrefix="0" xfId="0">
      <alignment horizontal="general" vertical="bottom"/>
    </xf>
    <xf applyAlignment="1" borderId="0" fillId="0" fontId="8" numFmtId="164" pivotButton="0" quotePrefix="0" xfId="0">
      <alignment horizontal="right" vertical="bottom"/>
    </xf>
    <xf applyAlignment="1" borderId="0" fillId="6" fontId="4" numFmtId="164" pivotButton="0" quotePrefix="0" xfId="21">
      <alignment horizontal="general" vertical="bottom"/>
    </xf>
    <xf applyAlignment="1" borderId="0" fillId="6" fontId="4" numFmtId="167" pivotButton="0" quotePrefix="0" xfId="15">
      <alignment horizontal="general" vertical="bottom"/>
    </xf>
    <xf applyAlignment="1" borderId="3" fillId="4" fontId="15" numFmtId="164" pivotButton="0" quotePrefix="0" xfId="27">
      <alignment horizontal="general" vertical="bottom" wrapText="1"/>
    </xf>
    <xf applyAlignment="1" borderId="0" fillId="0" fontId="0" numFmtId="164" pivotButton="0" quotePrefix="0" xfId="0">
      <alignment horizontal="left" vertical="bottom"/>
    </xf>
    <xf applyAlignment="1" borderId="0" fillId="0" fontId="0" numFmtId="168" pivotButton="0" quotePrefix="0" xfId="0">
      <alignment horizontal="general" vertical="bottom"/>
    </xf>
    <xf applyAlignment="1" borderId="0" fillId="0" fontId="0" numFmtId="169" pivotButton="0" quotePrefix="0" xfId="0">
      <alignment horizontal="general" vertical="center"/>
    </xf>
    <xf applyAlignment="1" borderId="0" fillId="0" fontId="0" numFmtId="164" pivotButton="0" quotePrefix="0" xfId="0">
      <alignment horizontal="general" vertical="center"/>
    </xf>
    <xf applyAlignment="1" borderId="0" fillId="0" fontId="0" numFmtId="164" pivotButton="0" quotePrefix="0" xfId="0">
      <alignment horizontal="general" vertical="bottom"/>
    </xf>
    <xf applyAlignment="1" borderId="0" fillId="0" fontId="16" numFmtId="164" pivotButton="0" quotePrefix="0" xfId="0">
      <alignment horizontal="general" vertical="bottom"/>
    </xf>
    <xf applyAlignment="1" borderId="0" fillId="0" fontId="8" numFmtId="170" pivotButton="0" quotePrefix="0" xfId="0">
      <alignment horizontal="general" vertical="center"/>
    </xf>
    <xf applyAlignment="1" borderId="2" fillId="4" fontId="17" numFmtId="164" pivotButton="0" quotePrefix="0" xfId="28">
      <alignment horizontal="general" vertical="bottom" wrapText="1"/>
    </xf>
    <xf applyAlignment="1" borderId="0" fillId="6" fontId="4" numFmtId="164" pivotButton="0" quotePrefix="0" xfId="21">
      <alignment horizontal="general" vertical="bottom" wrapText="1"/>
    </xf>
    <xf applyAlignment="1" borderId="0" fillId="0" fontId="16" numFmtId="164" pivotButton="0" quotePrefix="0" xfId="0">
      <alignment horizontal="general" vertical="center"/>
    </xf>
    <xf applyAlignment="1" borderId="4" fillId="0" fontId="18" numFmtId="164" pivotButton="0" quotePrefix="0" xfId="29">
      <alignment horizontal="left" vertical="center"/>
    </xf>
    <xf applyAlignment="1" borderId="0" fillId="0" fontId="8" numFmtId="164" pivotButton="0" quotePrefix="0" xfId="0">
      <alignment horizontal="center" vertical="center"/>
    </xf>
    <xf applyAlignment="1" borderId="0" fillId="0" fontId="0" numFmtId="164" pivotButton="0" quotePrefix="0" xfId="0">
      <alignment horizontal="right" vertical="center" wrapText="1"/>
    </xf>
    <xf applyAlignment="1" borderId="3" fillId="0" fontId="15" numFmtId="171" pivotButton="0" quotePrefix="0" xfId="27">
      <alignment horizontal="general" vertical="center"/>
    </xf>
    <xf applyAlignment="1" borderId="0" fillId="0" fontId="0" numFmtId="164" pivotButton="0" quotePrefix="0" xfId="0">
      <alignment horizontal="general" vertical="center" wrapText="1"/>
    </xf>
    <xf applyAlignment="1" borderId="0" fillId="0" fontId="0" numFmtId="164" pivotButton="0" quotePrefix="0" xfId="0">
      <alignment horizontal="left" vertical="center"/>
    </xf>
    <xf applyAlignment="1" borderId="3" fillId="0" fontId="15" numFmtId="171" pivotButton="0" quotePrefix="0" xfId="27">
      <alignment horizontal="general" vertical="bottom"/>
    </xf>
    <xf applyAlignment="1" borderId="4" fillId="0" fontId="18" numFmtId="164" pivotButton="0" quotePrefix="0" xfId="29">
      <alignment horizontal="general" vertical="center"/>
    </xf>
    <xf applyAlignment="1" borderId="0" fillId="0" fontId="8" numFmtId="164" pivotButton="0" quotePrefix="0" xfId="0">
      <alignment horizontal="left" vertical="center"/>
    </xf>
    <xf applyAlignment="1" borderId="0" fillId="6" fontId="8" numFmtId="164" pivotButton="0" quotePrefix="0" xfId="0">
      <alignment horizontal="center" vertical="center"/>
    </xf>
    <xf applyAlignment="1" borderId="0" fillId="5" fontId="19" numFmtId="164" pivotButton="0" quotePrefix="0" xfId="0">
      <alignment horizontal="general" vertical="bottom"/>
    </xf>
    <xf applyAlignment="1" borderId="0" fillId="0" fontId="18" numFmtId="164" pivotButton="0" quotePrefix="0" xfId="3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5" fontId="19" numFmtId="164" pivotButton="0" quotePrefix="0" xfId="0">
      <alignment horizontal="general" vertical="center"/>
    </xf>
    <xf applyAlignment="1" borderId="0" fillId="5" fontId="8" numFmtId="164" pivotButton="0" quotePrefix="0" xfId="0">
      <alignment horizontal="general" vertical="center"/>
    </xf>
    <xf applyAlignment="1" borderId="0" fillId="5" fontId="0" numFmtId="164" pivotButton="0" quotePrefix="0" xfId="0">
      <alignment horizontal="general" vertical="bottom"/>
    </xf>
    <xf applyAlignment="1" borderId="0" fillId="0" fontId="18" numFmtId="164" pivotButton="0" quotePrefix="0" xfId="30">
      <alignment horizontal="general" vertical="center"/>
    </xf>
    <xf applyAlignment="1" borderId="0" fillId="0" fontId="0" numFmtId="172" pivotButton="0" quotePrefix="0" xfId="0">
      <alignment horizontal="general" vertical="bottom"/>
    </xf>
    <xf applyAlignment="1" borderId="9" fillId="7" fontId="27" numFmtId="164" pivotButton="0" quotePrefix="0" xfId="0">
      <alignment horizontal="center" vertical="center"/>
    </xf>
    <xf applyAlignment="1" borderId="10" fillId="8" fontId="5" numFmtId="164" pivotButton="0" quotePrefix="0" xfId="0">
      <alignment horizontal="general" vertical="center"/>
    </xf>
    <xf applyAlignment="1" borderId="5" fillId="8" fontId="5" numFmtId="164" pivotButton="0" quotePrefix="0" xfId="0">
      <alignment horizontal="general" vertical="center"/>
    </xf>
    <xf applyAlignment="1" borderId="11" fillId="8" fontId="5" numFmtId="164" pivotButton="0" quotePrefix="0" xfId="0">
      <alignment horizontal="general" vertical="center"/>
    </xf>
    <xf applyAlignment="1" borderId="10" fillId="0" fontId="0" numFmtId="164" pivotButton="0" quotePrefix="0" xfId="0">
      <alignment horizontal="general" vertical="center"/>
    </xf>
    <xf applyAlignment="1" borderId="5" fillId="0" fontId="0" numFmtId="164" pivotButton="0" quotePrefix="0" xfId="0">
      <alignment horizontal="general" vertical="center"/>
    </xf>
    <xf applyAlignment="1" borderId="11" fillId="0" fontId="8" numFmtId="164" pivotButton="0" quotePrefix="0" xfId="0">
      <alignment horizontal="general" vertical="center"/>
    </xf>
    <xf applyAlignment="1" borderId="12" fillId="0" fontId="8" numFmtId="164" pivotButton="0" quotePrefix="0" xfId="0">
      <alignment horizontal="general" vertical="center"/>
    </xf>
    <xf applyAlignment="1" borderId="13" fillId="0" fontId="8" numFmtId="164" pivotButton="0" quotePrefix="0" xfId="0">
      <alignment horizontal="general" vertical="center"/>
    </xf>
    <xf applyAlignment="1" borderId="13" fillId="0" fontId="0" numFmtId="164" pivotButton="0" quotePrefix="0" xfId="0">
      <alignment horizontal="general" vertical="center"/>
    </xf>
    <xf applyAlignment="1" borderId="14" fillId="0" fontId="8" numFmtId="164" pivotButton="0" quotePrefix="0" xfId="0">
      <alignment horizontal="general" vertical="center"/>
    </xf>
    <xf applyAlignment="1" borderId="15" fillId="0" fontId="0" numFmtId="164" pivotButton="0" quotePrefix="0" xfId="0">
      <alignment horizontal="general" vertical="center"/>
    </xf>
    <xf applyAlignment="1" borderId="0" fillId="0" fontId="28" numFmtId="164" pivotButton="0" quotePrefix="0" xfId="20">
      <alignment horizontal="general" vertical="bottom"/>
    </xf>
    <xf applyAlignment="1" borderId="0" fillId="0" fontId="29" numFmtId="164" pivotButton="0" quotePrefix="0" xfId="0">
      <alignment horizontal="general" vertical="bottom"/>
    </xf>
    <xf borderId="0" fillId="0" fontId="0" numFmtId="0" pivotButton="0" quotePrefix="0" xfId="0"/>
  </cellXfs>
  <cellStyles count="17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8" name="*unknown*" xfId="6"/>
    <cellStyle builtinId="53" name="Normal 2" xfId="7"/>
    <cellStyle builtinId="53" name="Normal 3" xfId="8"/>
    <cellStyle builtinId="53" name="Excel Built-in Explanatory Text" xfId="9"/>
    <cellStyle builtinId="53" name="Excel Built-in Title" xfId="10"/>
    <cellStyle builtinId="53" name="Excel Built-in Note" xfId="11"/>
    <cellStyle builtinId="53" name="Excel Built-in Input" xfId="12"/>
    <cellStyle builtinId="53" name="Excel Built-in Heading 1" xfId="13"/>
    <cellStyle builtinId="53" name="Excel Built-in Calculation" xfId="14"/>
    <cellStyle builtinId="53" name="Excel Built-in Heading 3" xfId="15"/>
    <cellStyle builtinId="53" name="Excel Built-in Heading 4" xfId="16"/>
  </cellStyles>
  <dxfs count="51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None</author>
  </authors>
  <commentList>
    <comment authorId="0" ref="AT1" shapeId="0">
      <text>
        <t>Microsoft Office User:
ut the count of Bearish and Bullish signals here so it can feed the chart to the left</t>
      </text>
    </comment>
    <comment authorId="0" ref="BK3" shapeId="0">
      <text>
        <t>Microsoft Office User:
Recmmendation based result here</t>
      </text>
    </comment>
    <comment authorId="0" ref="E6" shapeId="0">
      <text>
        <t>Microsoft Office User:
SYMBOL</t>
      </text>
    </comment>
    <comment authorId="0" ref="AM6" shapeId="0">
      <text>
        <t>Rajiv (CORP) Gandhi:
Leave AM and AN alone. It will calculate  based on the previous
</t>
      </text>
    </comment>
    <comment authorId="0" ref="AO6" shapeId="0">
      <text>
        <t>Microsoft Office User:
How the Bullish and Bearish Sign associated for the line if it applies</t>
      </text>
    </comment>
    <comment authorId="0" ref="AZ6" shapeId="0">
      <text>
        <t>Microsoft Office User:
Regression Drop down Result is here</t>
      </text>
    </comment>
    <comment authorId="0" ref="BH6" shapeId="0">
      <text>
        <t>Microsoft Office User:
Bullish Bearh Neutral drop down result here</t>
      </text>
    </comment>
    <comment authorId="0" ref="AE7" shapeId="0">
      <text>
        <t>Microsoft Office User:
Import the last 4 years of data in descending order
Fill in DATe, Open, Volume, High, Low, Close, Volume, Close</t>
      </text>
    </comment>
    <comment authorId="0" ref="F8" shapeId="0">
      <text>
        <t>Microsoft Office User:
Import Last Close Price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4.xml.rels><Relationships xmlns="http://schemas.openxmlformats.org/package/2006/relationships"><Relationship Id="rId1" Target="https://www.youtube.com/watch?v=RtCvcP43C1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 filterMode="0">
    <tabColor rgb="FFFFFF00"/>
    <outlinePr summaryBelow="1" summaryRight="1"/>
    <pageSetUpPr fitToPage="1"/>
  </sheetPr>
  <dimension ref="A1:CM1042"/>
  <sheetViews>
    <sheetView colorId="64" defaultGridColor="1" rightToLeft="0" showFormulas="0" showGridLines="1" showOutlineSymbols="1" showRowColHeaders="1" showZeros="1" tabSelected="1" topLeftCell="A1" view="normal" workbookViewId="0" zoomScale="75" zoomScaleNormal="75" zoomScalePageLayoutView="75">
      <selection activeCell="E6" activeCellId="0" pane="topLeft" sqref="E6"/>
    </sheetView>
  </sheetViews>
  <sheetFormatPr baseColWidth="8" defaultRowHeight="16" outlineLevelCol="0"/>
  <cols>
    <col customWidth="1" max="1" min="1" style="50" width="28.0765306122449"/>
    <col customWidth="1" max="2" min="2" style="2" width="8.77551020408163"/>
    <col customWidth="1" max="3" min="3" style="61" width="12.5561224489796"/>
    <col customWidth="1" max="4" min="4" style="61" width="22.0051020408163"/>
    <col customWidth="1" max="5" min="5" style="61" width="26.4591836734694"/>
    <col customWidth="1" max="6" min="6" style="17" width="11.4744897959184"/>
    <col customWidth="1" hidden="1" max="29" min="7" style="17"/>
    <col customWidth="1" max="30" min="30" style="17" width="11.2040816326531"/>
    <col customWidth="1" max="45" min="31" style="50" width="11.2040816326531"/>
    <col customWidth="1" max="50" min="46" style="13" width="11.2040816326531"/>
    <col customWidth="1" max="51" min="51" style="50" width="15.5255102040816"/>
    <col customWidth="1" max="52" min="52" style="50" width="119.061224489796"/>
    <col customWidth="1" max="53" min="53" style="50" width="13.5"/>
    <col customWidth="1" max="54" min="54" style="50" width="16.8724489795918"/>
    <col customWidth="1" max="55" min="55" style="50" width="19.1683673469388"/>
    <col customWidth="1" max="56" min="56" style="50" width="31.0459183673469"/>
    <col customWidth="1" max="57" min="57" style="50" width="20.3826530612245"/>
    <col customWidth="1" max="59" min="58" style="50" width="13.5"/>
    <col customWidth="1" max="60" min="60" style="50" width="54.8061224489796"/>
    <col customWidth="1" max="61" min="61" style="50" width="20.5204081632653"/>
    <col customWidth="1" max="62" min="62" style="50" width="95.30612244897959"/>
    <col customWidth="1" max="63" min="63" style="6" width="80.7244897959184"/>
    <col customWidth="1" max="64" min="64" style="50" width="27.1326530612245"/>
    <col customWidth="1" max="65" min="65" style="50" width="88.28571428571431"/>
    <col customWidth="1" max="66" min="66" style="50" width="36.4489795918367"/>
    <col customWidth="1" max="68" min="67" style="50" width="17.0102040816327"/>
    <col customWidth="1" max="69" min="69" style="50" width="46.4387755102041"/>
    <col customWidth="1" max="71" min="70" style="50" width="11.2040816326531"/>
    <col customWidth="1" max="72" min="72" style="50" width="11.8775510204082"/>
    <col customWidth="1" max="73" min="73" style="50" width="11.2040816326531"/>
    <col customWidth="1" max="74" min="74" style="50" width="11.8775510204082"/>
    <col customWidth="1" max="94" min="75" style="50" width="11.2040816326531"/>
    <col customWidth="1" max="96" min="95" style="50" width="43.1989795918367"/>
    <col customWidth="1" max="272" min="97" style="50" width="11.2040816326531"/>
    <col customWidth="1" max="1025" min="273" style="50" width="8.637755102040821"/>
  </cols>
  <sheetData>
    <row r="1" ht="34" customHeight="1" spans="1:91" s="90">
      <c r="A1" t="n" s="17"/>
      <c r="B1" t="s" s="7">
        <v>0</v>
      </c>
      <c r="AE1" t="s" s="8">
        <v>1</v>
      </c>
      <c r="AT1" t="s" s="13">
        <v>2</v>
      </c>
      <c r="AU1" t="s" s="13">
        <v>3</v>
      </c>
      <c r="AV1" t="s" s="13">
        <v>2</v>
      </c>
      <c r="AW1" t="s" s="13">
        <v>3</v>
      </c>
      <c r="AZ1" t="s" s="8">
        <v>4</v>
      </c>
      <c r="BH1" t="s" s="9">
        <v>5</v>
      </c>
      <c r="BK1" t="s" s="9">
        <v>6</v>
      </c>
      <c r="BM1" t="s" s="8">
        <v>7</v>
      </c>
      <c r="BQ1" t="n" s="7"/>
      <c r="BR1" t="n" s="10"/>
      <c r="CK1" t="n" s="10"/>
      <c r="CL1" t="n" s="10"/>
      <c r="CM1" t="n" s="10"/>
    </row>
    <row r="2" ht="80" customHeight="1" customFormat="1" spans="1:91" s="62">
      <c r="A2" t="n" s="17"/>
      <c r="B2" t="n" s="17"/>
      <c r="H2" t="n" s="17"/>
      <c r="I2" t="n" s="17"/>
      <c r="J2" t="n" s="17"/>
      <c r="K2" t="n" s="17"/>
      <c r="L2" t="n" s="17"/>
      <c r="M2" t="n" s="17"/>
      <c r="N2" t="n" s="17"/>
      <c r="O2" t="n" s="17"/>
      <c r="P2" t="n" s="17"/>
      <c r="Q2" t="n" s="17"/>
      <c r="R2" t="n" s="17"/>
      <c r="S2" t="n" s="17"/>
      <c r="T2" t="n" s="17"/>
      <c r="U2" t="n" s="17"/>
      <c r="V2" t="n" s="17"/>
      <c r="W2" t="n" s="17"/>
      <c r="X2" t="n" s="17"/>
      <c r="Y2" t="n" s="17"/>
      <c r="Z2" t="n" s="17"/>
      <c r="AA2" t="n" s="17"/>
      <c r="AB2" t="n" s="17"/>
      <c r="AC2" t="n" s="17"/>
      <c r="AD2" t="n" s="17"/>
      <c r="AN2" t="s" s="62">
        <v>8</v>
      </c>
      <c r="AT2" s="13">
        <f>COUNTIF(AT6:AT100, "BULLISH")</f>
        <v/>
      </c>
      <c r="AU2" s="13">
        <f>COUNTIF(AU6:AU100, "BEARISH")</f>
        <v/>
      </c>
      <c r="AV2" s="62">
        <f>COUNTIF(AT950:AT1013, "BULLISH")</f>
        <v/>
      </c>
      <c r="AW2" s="50">
        <f>COUNTIF(AU950:AU1013, "BEARISH")</f>
        <v/>
      </c>
      <c r="AX2" t="n" s="13"/>
      <c r="AZ2" t="s" s="14">
        <v>9</v>
      </c>
      <c r="BH2" t="s" s="15">
        <v>10</v>
      </c>
      <c r="BK2" t="s" s="16">
        <v>11</v>
      </c>
      <c r="BM2" t="s" s="10">
        <v>12</v>
      </c>
      <c r="BQ2" t="n" s="17"/>
    </row>
    <row r="3" ht="56" customHeight="1" spans="1:91" s="90">
      <c r="A3" t="n" s="17"/>
      <c r="F3" t="n" s="18"/>
      <c r="G3" t="n" s="18"/>
      <c r="H3" t="n" s="18"/>
      <c r="I3" t="n" s="18"/>
      <c r="J3" t="n" s="18"/>
      <c r="K3" t="n" s="19"/>
      <c r="L3" t="n" s="19"/>
      <c r="M3" t="n" s="19"/>
      <c r="N3" t="n" s="20"/>
      <c r="AN3" t="s" s="50">
        <v>13</v>
      </c>
      <c r="AT3" s="13">
        <f>COUNTIF(AT6:AT195, "BULLISH")</f>
        <v/>
      </c>
      <c r="AU3" s="13">
        <f>COUNTIF(AU6:AU195, "BEARISH")</f>
        <v/>
      </c>
      <c r="AV3" s="62">
        <f>COUNTIF(AT824:AT1013, "BULLISH")</f>
        <v/>
      </c>
      <c r="AW3" s="50">
        <f>COUNTIF(AU824:AU1013, "BEARISH")</f>
        <v/>
      </c>
      <c r="AX3" t="n" s="13"/>
      <c r="AZ3" t="s" s="21">
        <v>14</v>
      </c>
      <c r="BH3" t="s" s="15">
        <v>15</v>
      </c>
      <c r="BK3" t="n" s="22"/>
      <c r="BM3" t="s" s="21">
        <v>16</v>
      </c>
      <c r="BQ3" t="n" s="17"/>
    </row>
    <row r="4" ht="193" customHeight="1" spans="1:91" s="90">
      <c r="A4" t="n" s="17"/>
      <c r="F4" t="n" s="18"/>
      <c r="G4" t="n" s="18"/>
      <c r="H4" t="n" s="18"/>
      <c r="I4" t="n" s="18"/>
      <c r="J4" t="n" s="18"/>
      <c r="K4" t="n" s="19"/>
      <c r="L4" t="n" s="19"/>
      <c r="M4" t="n" s="19"/>
      <c r="N4" t="n" s="20"/>
      <c r="AN4" t="s" s="50">
        <v>17</v>
      </c>
      <c r="AT4" s="13">
        <f>COUNTIF(AT6:AT259, "BULLISH")</f>
        <v/>
      </c>
      <c r="AU4" s="13">
        <f>COUNTIF(AU7:AU259, "BEARISH")</f>
        <v/>
      </c>
      <c r="AV4" s="62">
        <f>COUNTIF(AT615:AT1015, "BULLISH")</f>
        <v/>
      </c>
      <c r="AW4" s="50">
        <f>COUNTIF(AU615:AU1015, "BEARISH")</f>
        <v/>
      </c>
      <c r="AX4" t="n" s="13"/>
      <c r="AZ4" t="s" s="23">
        <v>18</v>
      </c>
      <c r="BH4" t="s" s="24">
        <v>19</v>
      </c>
      <c r="BI4" t="s" s="61">
        <v>20</v>
      </c>
      <c r="BK4" t="n" s="25"/>
      <c r="BM4" t="n" s="17"/>
    </row>
    <row r="5" ht="46" customHeight="1" customFormat="1" spans="1:91" s="28">
      <c r="A5" t="n" s="17"/>
      <c r="B5" t="n" s="17"/>
      <c r="F5" t="n" s="26"/>
      <c r="G5" t="n" s="26"/>
      <c r="H5" t="n" s="26"/>
      <c r="I5" t="n" s="26"/>
      <c r="J5" t="n" s="26"/>
      <c r="K5" t="n" s="26"/>
      <c r="L5" t="n" s="26"/>
      <c r="M5" t="n" s="26"/>
      <c r="N5" t="n" s="27"/>
      <c r="O5" t="n" s="17"/>
      <c r="P5" t="n" s="17"/>
      <c r="Q5" t="n" s="17"/>
      <c r="R5" t="n" s="17"/>
      <c r="S5" t="n" s="17"/>
      <c r="T5" t="n" s="17"/>
      <c r="U5" t="n" s="17"/>
      <c r="V5" t="n" s="17"/>
      <c r="W5" t="n" s="17"/>
      <c r="X5" t="n" s="17"/>
      <c r="Y5" t="n" s="17"/>
      <c r="Z5" t="n" s="17"/>
      <c r="AA5" t="n" s="17"/>
      <c r="AB5" t="n" s="17"/>
      <c r="AC5" t="n" s="17"/>
      <c r="AD5" t="n" s="17"/>
      <c r="AN5" t="s" s="50">
        <v>21</v>
      </c>
      <c r="AT5" s="13">
        <f>COUNTIF(AT7:AT1121, "BULLISH")</f>
        <v/>
      </c>
      <c r="AU5" s="13">
        <f>COUNTIF(AU7:AU1121, "BEARISH")</f>
        <v/>
      </c>
      <c r="AV5" t="n" s="13"/>
      <c r="AW5" t="n" s="13"/>
      <c r="AX5" t="n" s="13"/>
      <c r="AZ5" t="s" s="23">
        <v>22</v>
      </c>
      <c r="BK5" t="n" s="25"/>
      <c r="BM5" t="n" s="17"/>
    </row>
    <row r="6" ht="46" customHeight="1" spans="1:91" s="90">
      <c r="A6" t="n" s="17"/>
      <c r="B6" t="n" s="17"/>
      <c r="C6" t="n" s="17"/>
      <c r="D6" t="n" s="17"/>
      <c r="E6" t="n" s="17"/>
      <c r="F6" t="s" s="30">
        <v>23</v>
      </c>
      <c r="G6" t="s" s="30">
        <v>24</v>
      </c>
      <c r="H6" t="s" s="30">
        <v>25</v>
      </c>
      <c r="I6" t="s" s="30">
        <v>26</v>
      </c>
      <c r="J6" t="s" s="30">
        <v>27</v>
      </c>
      <c r="K6" t="s" s="30">
        <v>28</v>
      </c>
      <c r="L6" t="s" s="30">
        <v>29</v>
      </c>
      <c r="M6" t="s" s="30">
        <v>30</v>
      </c>
      <c r="N6" t="s" s="31">
        <v>31</v>
      </c>
      <c r="V6" t="n" s="17"/>
      <c r="AE6" s="70">
        <f>Data!A1</f>
        <v/>
      </c>
      <c r="AF6" s="70">
        <f>Data!B1</f>
        <v/>
      </c>
      <c r="AG6" s="70">
        <f>Data!F1</f>
        <v/>
      </c>
      <c r="AH6" s="70">
        <f>Data!C1</f>
        <v/>
      </c>
      <c r="AI6" s="70">
        <f>Data!D1</f>
        <v/>
      </c>
      <c r="AJ6" s="70">
        <f>Data!E1</f>
        <v/>
      </c>
      <c r="AK6" s="70">
        <f>Data!F1</f>
        <v/>
      </c>
      <c r="AL6" s="70">
        <f>AJ6</f>
        <v/>
      </c>
      <c r="AM6" t="s" s="32">
        <v>32</v>
      </c>
      <c r="AN6" t="s" s="33">
        <v>33</v>
      </c>
      <c r="AO6" t="s" s="33">
        <v>34</v>
      </c>
      <c r="AP6" t="s" s="33">
        <v>35</v>
      </c>
      <c r="AQ6" t="n" s="33"/>
      <c r="AR6" t="n" s="33"/>
      <c r="AS6" t="n" s="33"/>
      <c r="AT6" t="n" s="34"/>
      <c r="AU6" t="n" s="34"/>
      <c r="AV6" t="n" s="34"/>
      <c r="AW6" t="n" s="34"/>
      <c r="AX6" t="n" s="34"/>
      <c r="AY6" t="s" s="35">
        <v>36</v>
      </c>
      <c r="AZ6" s="36">
        <f>#REF!</f>
        <v/>
      </c>
      <c r="BA6" t="n" s="70"/>
      <c r="BB6" t="n" s="70"/>
      <c r="BC6" t="n" s="70"/>
      <c r="BD6" t="n" s="70"/>
      <c r="BE6" t="n" s="70"/>
      <c r="BF6" t="n" s="70"/>
      <c r="BG6" t="s" s="35">
        <v>36</v>
      </c>
      <c r="BH6" s="36">
        <f>#REF!</f>
        <v/>
      </c>
      <c r="BI6" t="n" s="70"/>
      <c r="BJ6" t="n" s="70"/>
      <c r="BK6" t="n" s="37"/>
      <c r="BL6" t="n" s="70"/>
      <c r="BM6" t="n" s="70"/>
      <c r="BP6" t="n" s="38"/>
      <c r="BR6" t="n" s="70"/>
      <c r="BS6" t="n" s="70"/>
      <c r="BT6" t="n" s="39"/>
      <c r="BU6" t="n" s="70"/>
      <c r="BV6" t="n" s="70"/>
      <c r="BW6" t="n" s="70"/>
      <c r="BX6" t="n" s="70"/>
      <c r="BY6" t="n" s="70"/>
      <c r="BZ6" t="n" s="70"/>
      <c r="CA6" t="n" s="70"/>
      <c r="CB6" t="n" s="70"/>
      <c r="CC6" t="n" s="70"/>
    </row>
    <row r="7" ht="52" customHeight="1" spans="1:91" s="90">
      <c r="A7" t="n" s="17"/>
      <c r="B7" t="n" s="17"/>
      <c r="C7" t="n" s="17"/>
      <c r="D7" t="n" s="17"/>
      <c r="E7" t="n" s="17"/>
      <c r="F7" t="s" s="40">
        <v>37</v>
      </c>
      <c r="G7" t="s" s="40">
        <v>37</v>
      </c>
      <c r="H7" t="s" s="40">
        <v>37</v>
      </c>
      <c r="I7" t="s" s="40">
        <v>37</v>
      </c>
      <c r="J7" t="s" s="40">
        <v>37</v>
      </c>
      <c r="K7" t="s" s="40">
        <v>37</v>
      </c>
      <c r="L7" t="s" s="40">
        <v>37</v>
      </c>
      <c r="M7" t="s" s="40">
        <v>37</v>
      </c>
      <c r="N7" t="n" s="41"/>
      <c r="AE7" t="n" s="42"/>
      <c r="AF7" t="n" s="70"/>
      <c r="AG7" t="n" s="70"/>
      <c r="AH7" t="n" s="70"/>
      <c r="AI7" t="n" s="70"/>
      <c r="AJ7" t="n" s="70"/>
      <c r="AK7" t="n" s="70"/>
      <c r="AL7" t="n" s="70"/>
      <c r="AM7" t="n" s="70"/>
      <c r="AN7" t="n" s="70"/>
      <c r="AO7" t="n" s="70"/>
      <c r="AP7" t="n" s="70"/>
      <c r="AQ7" t="n" s="70"/>
      <c r="AR7" t="n" s="70"/>
      <c r="AS7" t="n" s="70"/>
      <c r="AT7" t="n" s="38"/>
      <c r="AU7" t="n" s="38"/>
      <c r="AV7" t="n" s="38"/>
      <c r="AW7" t="n" s="38"/>
      <c r="AX7" t="n" s="38"/>
      <c r="AY7" t="n" s="70"/>
      <c r="AZ7" t="s" s="70">
        <v>38</v>
      </c>
      <c r="BA7" t="n" s="70"/>
      <c r="BB7" t="n" s="70"/>
      <c r="BC7" t="n" s="70"/>
      <c r="BD7" t="s" s="70">
        <v>39</v>
      </c>
      <c r="BE7" t="s" s="70">
        <v>40</v>
      </c>
      <c r="BF7" t="s" s="70">
        <v>41</v>
      </c>
      <c r="BG7" t="n" s="70"/>
      <c r="BH7" t="n" s="70"/>
      <c r="BI7" t="n" s="70"/>
      <c r="BJ7" t="n" s="70"/>
      <c r="BK7" t="n" s="37"/>
      <c r="BL7" s="70">
        <f>STDEV(AM8:AM257)</f>
        <v/>
      </c>
      <c r="BM7" t="s" s="70">
        <v>42</v>
      </c>
      <c r="BP7" t="n" s="70"/>
      <c r="BQ7" t="n" s="43"/>
      <c r="BR7" t="n" s="70"/>
      <c r="BS7" t="n" s="70"/>
      <c r="BT7" t="n" s="70"/>
      <c r="BU7" t="n" s="70"/>
      <c r="BV7" t="n" s="70"/>
      <c r="BW7" t="n" s="70"/>
      <c r="BX7" t="n" s="70"/>
      <c r="BY7" t="n" s="70"/>
      <c r="BZ7" t="n" s="70"/>
      <c r="CA7" t="n" s="70"/>
      <c r="CB7" t="n" s="70"/>
      <c r="CC7" t="n" s="70"/>
      <c r="CD7" t="n" s="70"/>
      <c r="CE7" t="n" s="70"/>
      <c r="CF7" t="n" s="70"/>
      <c r="CG7" t="n" s="70"/>
      <c r="CH7" t="n" s="70"/>
      <c r="CI7" t="n" s="70"/>
    </row>
    <row r="8" ht="68" customHeight="1" spans="1:91" s="90">
      <c r="A8" t="n" s="17"/>
      <c r="B8" t="n" s="17"/>
      <c r="C8" t="n" s="17"/>
      <c r="D8" t="n" s="17"/>
      <c r="E8" t="n" s="17"/>
      <c r="F8" s="17">
        <f>$AJ$7</f>
        <v/>
      </c>
      <c r="G8" t="n" s="44"/>
      <c r="H8" t="n" s="44">
        <v>1.07</v>
      </c>
      <c r="I8" t="n" s="44">
        <v>22.45</v>
      </c>
      <c r="J8" t="n" s="45">
        <v>589673</v>
      </c>
      <c r="K8" t="n" s="45">
        <v>494341</v>
      </c>
      <c r="L8" t="n" s="44"/>
      <c r="M8" t="n" s="44"/>
      <c r="N8" s="46">
        <f>IF(AND($H12="yes",$I12="yes",$J11="Heart and mind kick ass",$L11="This gets you a decent amount compared to industry standard",$C8="High"),"Great Buy, Stop Here","Not a straight stock buy, so move onto step 2 as option is more likely")</f>
        <v/>
      </c>
      <c r="AE8" t="n" s="42"/>
      <c r="AF8" t="n" s="70"/>
      <c r="AG8" t="n" s="70"/>
      <c r="AH8" t="n" s="70"/>
      <c r="AI8" t="n" s="70"/>
      <c r="AJ8" t="n" s="70"/>
      <c r="AK8" t="n" s="70"/>
      <c r="AL8" t="n" s="70"/>
      <c r="AM8" s="70">
        <f>(AL8-AL7)/AL8*100</f>
        <v/>
      </c>
      <c r="AN8" s="70">
        <f>(AK8-AK7)/AK8*100</f>
        <v/>
      </c>
      <c r="AO8" t="n" s="70"/>
      <c r="AP8" t="n" s="70"/>
      <c r="AQ8" t="n" s="70"/>
      <c r="AR8" t="n" s="70"/>
      <c r="AS8" t="n" s="70"/>
      <c r="AT8" t="n" s="38"/>
      <c r="AU8" t="n" s="38"/>
      <c r="AV8" t="n" s="38"/>
      <c r="AW8" t="n" s="38"/>
      <c r="AX8" t="n" s="38"/>
      <c r="AZ8" s="70">
        <f>MIN(AJ7:AJ27)</f>
        <v/>
      </c>
      <c r="BA8" t="n" s="70"/>
      <c r="BB8" t="s" s="70">
        <v>43</v>
      </c>
      <c r="BC8" s="47">
        <f>MIN(AJ7:AJ28)</f>
        <v/>
      </c>
      <c r="BD8" t="s" s="70">
        <v>44</v>
      </c>
      <c r="BE8" s="48">
        <f>BC10-3*BC12</f>
        <v/>
      </c>
      <c r="BF8" s="70">
        <f aca="false" t="array" ref="BF8:BF15">FREQUENCY(AJ7:AJ28,BE8:BE14)</f>
        <v/>
      </c>
      <c r="BG8" t="n" s="70"/>
      <c r="BH8" t="n" s="70"/>
      <c r="BI8" t="n" s="70"/>
      <c r="BJ8" t="n" s="70"/>
      <c r="BK8" t="n" s="37"/>
      <c r="BL8" s="70">
        <f>SQRT(254)</f>
        <v/>
      </c>
      <c r="BM8" t="s" s="70">
        <v>45</v>
      </c>
      <c r="BP8" t="n" s="50"/>
      <c r="CL8" t="n" s="49"/>
      <c r="CM8" t="n" s="50"/>
    </row>
    <row r="9" ht="46" customHeight="1" spans="1:91" s="90">
      <c r="A9" t="n" s="17"/>
      <c r="B9" t="n" s="17"/>
      <c r="C9" t="n" s="17"/>
      <c r="D9" t="n" s="17"/>
      <c r="E9" t="n" s="17"/>
      <c r="G9" t="n" s="44"/>
      <c r="H9" t="n" s="44"/>
      <c r="I9" t="n" s="44">
        <v>28.02</v>
      </c>
      <c r="J9" t="n" s="44"/>
      <c r="K9" t="n" s="44"/>
      <c r="L9" t="n" s="44"/>
      <c r="M9" t="n" s="44"/>
      <c r="N9" t="n" s="44"/>
      <c r="AE9" t="n" s="42"/>
      <c r="AF9" t="n" s="70"/>
      <c r="AG9" t="n" s="70"/>
      <c r="AH9" t="n" s="70"/>
      <c r="AI9" t="n" s="70"/>
      <c r="AJ9" t="n" s="70"/>
      <c r="AK9" t="n" s="70"/>
      <c r="AL9" t="n" s="70"/>
      <c r="AM9" s="70">
        <f>(AL9-AL8)/AL9*100</f>
        <v/>
      </c>
      <c r="AN9" s="70">
        <f>(AK9-AK8)/AK9*100</f>
        <v/>
      </c>
      <c r="AO9" t="n" s="70"/>
      <c r="AP9" t="n" s="70"/>
      <c r="AQ9" t="n" s="70"/>
      <c r="AR9" t="n" s="70"/>
      <c r="AS9" t="n" s="70"/>
      <c r="AT9" t="n" s="38"/>
      <c r="AU9" t="n" s="38"/>
      <c r="AV9" t="n" s="38"/>
      <c r="AW9" t="n" s="38"/>
      <c r="AX9" t="n" s="38"/>
      <c r="AZ9" s="70">
        <f>MIN(AJ8:AJ27)</f>
        <v/>
      </c>
      <c r="BA9" t="n" s="70"/>
      <c r="BB9" t="s" s="70">
        <v>46</v>
      </c>
      <c r="BC9" s="47">
        <f>MAX(AJ7:AJ28)</f>
        <v/>
      </c>
      <c r="BD9" t="s" s="70">
        <v>47</v>
      </c>
      <c r="BE9" s="48">
        <f>BC10-2*BC12</f>
        <v/>
      </c>
      <c r="BF9" t="e" s="70">
        <v>#DIV/0!</v>
      </c>
      <c r="BG9" t="n" s="70"/>
      <c r="BH9" t="n" s="70"/>
      <c r="BI9" t="n" s="70"/>
      <c r="BJ9" t="n" s="70"/>
      <c r="BK9" t="n" s="37"/>
      <c r="BL9" s="38">
        <f>BL8*BL7</f>
        <v/>
      </c>
      <c r="BM9" t="s" s="70">
        <v>48</v>
      </c>
      <c r="CI9" t="n" s="13"/>
      <c r="CL9" t="n" s="49"/>
      <c r="CM9" t="n" s="50"/>
    </row>
    <row r="10" ht="45" customHeight="1" spans="1:91" s="90">
      <c r="A10" t="n" s="17"/>
      <c r="B10" t="n" s="17"/>
      <c r="C10" t="n" s="17"/>
      <c r="D10" t="n" s="17"/>
      <c r="E10" t="n" s="17"/>
      <c r="G10" t="n" s="44"/>
      <c r="H10" t="n" s="44"/>
      <c r="I10" s="44">
        <f>SUM(I8:I9)/2</f>
        <v/>
      </c>
      <c r="J10" t="n" s="44"/>
      <c r="K10" t="n" s="44"/>
      <c r="L10" t="n" s="44"/>
      <c r="M10" t="n" s="44"/>
      <c r="N10" t="n" s="44"/>
      <c r="AE10" t="n" s="42"/>
      <c r="AF10" t="n" s="70"/>
      <c r="AG10" t="n" s="70"/>
      <c r="AH10" t="n" s="70"/>
      <c r="AI10" t="n" s="70"/>
      <c r="AJ10" t="n" s="70"/>
      <c r="AK10" t="n" s="70"/>
      <c r="AL10" t="n" s="70"/>
      <c r="AM10" s="70">
        <f>(AL10-AL9)/AL10*100</f>
        <v/>
      </c>
      <c r="AN10" s="70">
        <f>(AK10-AK9)/AK10*100</f>
        <v/>
      </c>
      <c r="AO10" t="n" s="70"/>
      <c r="AP10" t="n" s="70"/>
      <c r="AQ10" t="n" s="70"/>
      <c r="AR10" t="n" s="70"/>
      <c r="AS10" t="n" s="70"/>
      <c r="AT10" t="n" s="38"/>
      <c r="AU10" t="n" s="38"/>
      <c r="AV10" t="n" s="38"/>
      <c r="AW10" t="n" s="38"/>
      <c r="AX10" t="n" s="38"/>
      <c r="AZ10" s="70">
        <f>MIN(AJ9:AJ27)</f>
        <v/>
      </c>
      <c r="BA10" t="n" s="70"/>
      <c r="BB10" t="s" s="70">
        <v>49</v>
      </c>
      <c r="BC10" s="47">
        <f>AVERAGE(AJ7:AJ28)</f>
        <v/>
      </c>
      <c r="BD10" t="s" s="70">
        <v>50</v>
      </c>
      <c r="BE10" s="48">
        <f>BC10-BC12</f>
        <v/>
      </c>
      <c r="BF10" t="e" s="70">
        <v>#DIV/0!</v>
      </c>
      <c r="BG10" t="n" s="70"/>
      <c r="BH10" t="n" s="70"/>
      <c r="BI10" t="n" s="70"/>
      <c r="BJ10" t="n" s="70"/>
      <c r="BK10" t="n" s="37"/>
      <c r="BL10" s="52">
        <f>BL9/BL8</f>
        <v/>
      </c>
      <c r="BM10" t="s" s="70">
        <v>51</v>
      </c>
      <c r="BN10" t="n" s="53"/>
      <c r="CI10" t="n" s="13"/>
      <c r="CL10" t="n" s="49"/>
      <c r="CM10" t="n" s="50"/>
    </row>
    <row r="11" ht="45" customHeight="1" spans="1:91" s="90">
      <c r="A11" t="n" s="17"/>
      <c r="B11" t="n" s="17"/>
      <c r="C11" t="n" s="17"/>
      <c r="D11" t="n" s="17"/>
      <c r="E11" t="n" s="17"/>
      <c r="G11" t="n" s="44"/>
      <c r="H11" s="54">
        <f>IF(H8&lt;1,"Low Volatility",IF(H8&gt;1,"High Volatility",IF(H8=1,"even")))</f>
        <v/>
      </c>
      <c r="I11" s="54">
        <f>IF(F8&lt;I10,"current close is below 52 week avg",IF(F8&gt;I10,"current close is above 52 week avg"))</f>
        <v/>
      </c>
      <c r="J11" s="54">
        <f>IF(AND(J8&lt;K8,F8&lt;G8,F8&lt;I10),"Heart and mind aint there at all",IF(AND(J8&lt;K8,F8&lt;G8,F8&gt;I10),"Part mind No heart",IF(AND(J8&lt;K8,F8&gt;G8,F8&lt;I10),"Part mind No heart",IF(AND(J8&gt;K8,F8&gt;G8,F8&gt;I10),"Heart and mind kick ass",IF(AND(J8&lt;K8,F8&gt;G8,F8&gt;I10),"Mind is there",IF(AND(J8&gt;K8,F8&lt;G8,F8&lt;I10),"Heart is there","Heart and mind aint there at all"))))))</f>
        <v/>
      </c>
      <c r="K11" t="n" s="55"/>
      <c r="L11" s="54">
        <f>IF(M8&lt;L8,"Spend a lot of dollars to get 1",IF(M8&gt;L8,"This gets you a decent amount compared to industry standard"))</f>
        <v/>
      </c>
      <c r="M11" t="n" s="44"/>
      <c r="N11" t="n" s="44"/>
      <c r="AE11" t="n" s="42"/>
      <c r="AF11" t="n" s="70"/>
      <c r="AG11" t="n" s="70"/>
      <c r="AH11" t="n" s="70"/>
      <c r="AI11" t="n" s="70"/>
      <c r="AJ11" t="n" s="70"/>
      <c r="AK11" t="n" s="70"/>
      <c r="AL11" t="n" s="70"/>
      <c r="AM11" s="70">
        <f>(AL11-AL10)/AL11*100</f>
        <v/>
      </c>
      <c r="AN11" s="70">
        <f>(AK11-AK10)/AK11*100</f>
        <v/>
      </c>
      <c r="AO11" t="n" s="70"/>
      <c r="AP11" t="n" s="70"/>
      <c r="AQ11" t="n" s="70"/>
      <c r="AR11" t="n" s="70"/>
      <c r="AS11" t="n" s="70"/>
      <c r="AT11" t="n" s="38"/>
      <c r="AU11" t="n" s="38"/>
      <c r="AV11" t="n" s="38"/>
      <c r="AW11" t="n" s="38"/>
      <c r="AX11" t="n" s="38"/>
      <c r="AZ11" s="70">
        <f>AVERAGE(AZ8:AZ10)</f>
        <v/>
      </c>
      <c r="BA11" t="n" s="70"/>
      <c r="BB11" t="s" s="70">
        <v>52</v>
      </c>
      <c r="BC11" s="47">
        <f>VAR(AJ7:AJ28)</f>
        <v/>
      </c>
      <c r="BD11" t="s" s="70">
        <v>53</v>
      </c>
      <c r="BE11" s="48">
        <f>BC10</f>
        <v/>
      </c>
      <c r="BF11" t="e" s="70">
        <v>#DIV/0!</v>
      </c>
      <c r="BG11" t="n" s="70"/>
      <c r="BH11" t="n" s="70"/>
      <c r="BI11" t="n" s="70"/>
      <c r="BJ11" t="n" s="70"/>
      <c r="BK11" t="n" s="37"/>
      <c r="BL11" s="28">
        <f>SQRT(254/12)</f>
        <v/>
      </c>
      <c r="BM11" t="s" s="70">
        <v>54</v>
      </c>
      <c r="CL11" t="n" s="49"/>
      <c r="CM11" t="n" s="50"/>
    </row>
    <row r="12" ht="45" customHeight="1" spans="1:91" s="90">
      <c r="A12" t="n" s="17"/>
      <c r="B12" t="n" s="17"/>
      <c r="C12" t="n" s="17"/>
      <c r="D12" t="n" s="17"/>
      <c r="E12" t="n" s="17"/>
      <c r="G12" t="n" s="44"/>
      <c r="H12" s="54">
        <f>IF(H8&lt;1,"yes",IF(H8&gt;1,"no",IF(H8=1,"maybe")))</f>
        <v/>
      </c>
      <c r="I12" s="54">
        <f>IF(F8&lt;I10,"no",IF(F8&gt;I10,"yes"))</f>
        <v/>
      </c>
      <c r="J12" t="n" s="55"/>
      <c r="K12" t="n" s="55"/>
      <c r="L12" t="n" s="55"/>
      <c r="M12" t="n" s="44"/>
      <c r="N12" t="n" s="44"/>
      <c r="AE12" t="n" s="42"/>
      <c r="AF12" t="n" s="70"/>
      <c r="AG12" t="n" s="70"/>
      <c r="AH12" t="n" s="70"/>
      <c r="AI12" t="n" s="70"/>
      <c r="AJ12" t="n" s="70"/>
      <c r="AK12" t="n" s="70"/>
      <c r="AL12" t="n" s="70"/>
      <c r="AM12" s="70">
        <f>(AL12-AL11)/AL12*100</f>
        <v/>
      </c>
      <c r="AN12" s="70">
        <f>(AK12-AK11)/AK12*100</f>
        <v/>
      </c>
      <c r="AO12" t="n" s="70"/>
      <c r="AP12" t="n" s="70"/>
      <c r="AQ12" t="n" s="70"/>
      <c r="AR12" t="n" s="70"/>
      <c r="AS12" t="n" s="70"/>
      <c r="AT12" t="n" s="38"/>
      <c r="AU12" t="n" s="38"/>
      <c r="AV12" t="n" s="38"/>
      <c r="AW12" t="n" s="38"/>
      <c r="AX12" t="n" s="38"/>
      <c r="AZ12" s="70">
        <f>MAX(AJ7:AJ27)</f>
        <v/>
      </c>
      <c r="BA12" t="n" s="70"/>
      <c r="BB12" t="s" s="70">
        <v>55</v>
      </c>
      <c r="BC12" s="47">
        <f>STDEV(AJ7:AJ28)</f>
        <v/>
      </c>
      <c r="BD12" t="s" s="70">
        <v>56</v>
      </c>
      <c r="BE12" s="48">
        <f>BC10+BC12</f>
        <v/>
      </c>
      <c r="BF12" t="e" s="70">
        <v>#DIV/0!</v>
      </c>
      <c r="BG12" t="n" s="70"/>
      <c r="BH12" t="n" s="70"/>
      <c r="BI12" t="n" s="70"/>
      <c r="BJ12" t="n" s="70"/>
      <c r="BK12" t="n" s="37"/>
      <c r="BL12" s="56">
        <f>BL9/BL11</f>
        <v/>
      </c>
      <c r="BM12" t="s" s="70">
        <v>57</v>
      </c>
      <c r="CL12" t="n" s="49"/>
      <c r="CM12" t="n" s="50"/>
    </row>
    <row r="13" ht="45" customHeight="1" spans="1:91" s="90">
      <c r="A13" t="n" s="17"/>
      <c r="B13" t="n" s="17"/>
      <c r="C13" t="n" s="17"/>
      <c r="D13" t="n" s="17"/>
      <c r="E13" t="n" s="17"/>
      <c r="G13" t="n" s="44"/>
      <c r="H13" t="n" s="44"/>
      <c r="I13" t="n" s="44"/>
      <c r="J13" t="n" s="44"/>
      <c r="K13" t="n" s="44"/>
      <c r="L13" t="n" s="44"/>
      <c r="M13" t="n" s="44"/>
      <c r="N13" t="n" s="44"/>
      <c r="AE13" t="n" s="42"/>
      <c r="AF13" t="n" s="70"/>
      <c r="AG13" t="n" s="70"/>
      <c r="AH13" t="n" s="70"/>
      <c r="AI13" t="n" s="70"/>
      <c r="AJ13" t="n" s="70"/>
      <c r="AK13" t="n" s="70"/>
      <c r="AL13" t="n" s="70"/>
      <c r="AM13" s="70">
        <f>(AL13-AL12)/AL13*100</f>
        <v/>
      </c>
      <c r="AN13" s="70">
        <f>(AK13-AK12)/AK13*100</f>
        <v/>
      </c>
      <c r="AO13" t="n" s="70"/>
      <c r="AP13" t="n" s="70"/>
      <c r="AQ13" t="n" s="70"/>
      <c r="AR13" t="n" s="70"/>
      <c r="AS13" t="n" s="70"/>
      <c r="AT13" t="n" s="38"/>
      <c r="AU13" t="n" s="38"/>
      <c r="AV13" t="n" s="38"/>
      <c r="AW13" t="n" s="38"/>
      <c r="AX13" t="n" s="38"/>
      <c r="AY13" t="n" s="70"/>
      <c r="BA13" t="n" s="70"/>
      <c r="BB13" t="n" s="70"/>
      <c r="BC13" t="n" s="70"/>
      <c r="BD13" t="s" s="70">
        <v>58</v>
      </c>
      <c r="BE13" s="48">
        <f>BC10+2*BC12</f>
        <v/>
      </c>
      <c r="BF13" t="e" s="70">
        <v>#DIV/0!</v>
      </c>
      <c r="BG13" t="n" s="70"/>
      <c r="BH13" t="n" s="70"/>
      <c r="BI13" t="n" s="70"/>
      <c r="BJ13" t="n" s="70"/>
      <c r="BK13" t="n" s="37"/>
      <c r="BL13" t="n" s="70"/>
      <c r="CL13" t="n" s="49"/>
      <c r="CM13" t="n" s="50"/>
    </row>
    <row r="14" ht="46" customHeight="1" spans="1:91" s="90">
      <c r="B14" t="n" s="70"/>
      <c r="C14" t="n" s="70"/>
      <c r="D14" t="n" s="70"/>
      <c r="E14" t="n" s="70"/>
      <c r="AE14" t="n" s="42"/>
      <c r="AF14" t="n" s="70"/>
      <c r="AG14" t="n" s="70"/>
      <c r="AH14" t="n" s="70"/>
      <c r="AI14" t="n" s="70"/>
      <c r="AJ14" t="n" s="70"/>
      <c r="AK14" t="n" s="70"/>
      <c r="AL14" t="n" s="70"/>
      <c r="AM14" s="70">
        <f>(AL14-AL13)/AL14*100</f>
        <v/>
      </c>
      <c r="AN14" s="70">
        <f>(AK14-AK13)/AK14*100</f>
        <v/>
      </c>
      <c r="AO14" t="n" s="70"/>
      <c r="AP14" t="n" s="70"/>
      <c r="AQ14" t="n" s="70"/>
      <c r="AR14" t="n" s="70"/>
      <c r="AS14" t="n" s="70"/>
      <c r="AT14" t="n" s="38"/>
      <c r="AU14" t="n" s="38"/>
      <c r="AV14" t="n" s="38"/>
      <c r="AW14" t="n" s="38"/>
      <c r="AX14" t="n" s="38"/>
      <c r="AY14" t="n" s="70"/>
      <c r="AZ14" t="n" s="70"/>
      <c r="BA14" t="n" s="70"/>
      <c r="BB14" t="n" s="70"/>
      <c r="BC14" t="n" s="70"/>
      <c r="BD14" t="s" s="70">
        <v>59</v>
      </c>
      <c r="BE14" s="48">
        <f>BC10+3*BC12</f>
        <v/>
      </c>
      <c r="BF14" t="e" s="70">
        <v>#DIV/0!</v>
      </c>
      <c r="BG14" t="n" s="70"/>
      <c r="BH14" t="n" s="70"/>
      <c r="BI14" t="n" s="70"/>
      <c r="BJ14" t="n" s="70"/>
      <c r="BK14" t="n" s="37"/>
      <c r="BL14" t="n" s="70"/>
      <c r="BM14" t="s" s="57">
        <v>60</v>
      </c>
      <c r="BN14" t="s" s="57">
        <v>61</v>
      </c>
      <c r="BO14" t="n" s="58"/>
      <c r="CL14" t="n" s="49"/>
      <c r="CM14" t="n" s="50"/>
    </row>
    <row r="15" ht="45" customHeight="1" spans="1:91" s="90">
      <c r="B15" t="n" s="70"/>
      <c r="C15" t="n" s="70"/>
      <c r="D15" t="n" s="70"/>
      <c r="E15" t="n" s="70"/>
      <c r="AE15" t="n" s="42"/>
      <c r="AF15" t="n" s="70"/>
      <c r="AG15" t="n" s="70"/>
      <c r="AH15" t="n" s="70"/>
      <c r="AI15" t="n" s="70"/>
      <c r="AJ15" t="n" s="70"/>
      <c r="AK15" t="n" s="70"/>
      <c r="AL15" t="n" s="70"/>
      <c r="AM15" s="70">
        <f>(AL15-AL14)/AL15*100</f>
        <v/>
      </c>
      <c r="AN15" s="70">
        <f>(AK15-AK14)/AK15*100</f>
        <v/>
      </c>
      <c r="AO15" t="n" s="70"/>
      <c r="AP15" t="n" s="70"/>
      <c r="AQ15" t="n" s="70"/>
      <c r="AR15" t="n" s="70"/>
      <c r="AS15" t="n" s="70"/>
      <c r="AT15" t="n" s="38"/>
      <c r="AU15" t="n" s="38"/>
      <c r="AV15" t="n" s="38"/>
      <c r="AW15" t="n" s="38"/>
      <c r="AX15" t="n" s="38"/>
      <c r="AY15" t="n" s="70"/>
      <c r="AZ15" t="n" s="70"/>
      <c r="BA15" t="n" s="70"/>
      <c r="BB15" t="n" s="70"/>
      <c r="BC15" t="n" s="70"/>
      <c r="BD15" t="s" s="70">
        <v>62</v>
      </c>
      <c r="BE15" t="n" s="70"/>
      <c r="BF15" t="e" s="70">
        <v>#DIV/0!</v>
      </c>
      <c r="BG15" t="n" s="70"/>
      <c r="BH15" t="n" s="70"/>
      <c r="BI15" t="n" s="70"/>
      <c r="BJ15" t="n" s="70"/>
      <c r="BK15" t="n" s="37"/>
      <c r="BL15" t="s" s="59">
        <v>63</v>
      </c>
      <c r="BM15" s="47">
        <f>F8</f>
        <v/>
      </c>
      <c r="CL15" t="n" s="49"/>
      <c r="CM15" t="n" s="50"/>
    </row>
    <row r="16" ht="46" customHeight="1" spans="1:91" s="90">
      <c r="B16" t="n" s="70"/>
      <c r="C16" t="n" s="70"/>
      <c r="D16" t="n" s="70"/>
      <c r="E16" t="n" s="70"/>
      <c r="AE16" t="n" s="42"/>
      <c r="AF16" t="n" s="70"/>
      <c r="AG16" t="n" s="70"/>
      <c r="AH16" t="n" s="70"/>
      <c r="AI16" t="n" s="70"/>
      <c r="AJ16" t="n" s="70"/>
      <c r="AK16" t="n" s="70"/>
      <c r="AL16" t="n" s="70"/>
      <c r="AM16" s="70">
        <f>(AL16-AL15)/AL16*100</f>
        <v/>
      </c>
      <c r="AN16" s="70">
        <f>(AK16-AK15)/AK16*100</f>
        <v/>
      </c>
      <c r="AO16" t="n" s="70"/>
      <c r="AP16" t="n" s="70"/>
      <c r="AQ16" t="n" s="70"/>
      <c r="AR16" t="n" s="70"/>
      <c r="AS16" t="n" s="70"/>
      <c r="AT16" t="n" s="38"/>
      <c r="AU16" t="n" s="38"/>
      <c r="AV16" t="n" s="38"/>
      <c r="AW16" t="n" s="38"/>
      <c r="AX16" t="n" s="38"/>
      <c r="AY16" t="n" s="70"/>
      <c r="AZ16" t="n" s="70"/>
      <c r="BA16" t="n" s="70"/>
      <c r="BB16" t="s" s="38">
        <v>64</v>
      </c>
      <c r="BC16" t="s" s="70">
        <v>65</v>
      </c>
      <c r="BD16" s="60">
        <f>_xlfn.NORM.DIST($F$8,$BC$10,$BC$12,1)</f>
        <v/>
      </c>
      <c r="BE16" t="s" s="70">
        <v>66</v>
      </c>
      <c r="BF16" s="70">
        <f>$F$8</f>
        <v/>
      </c>
      <c r="BG16" t="n" s="70"/>
      <c r="BH16" t="n" s="70"/>
      <c r="BI16" t="n" s="70"/>
      <c r="BJ16" t="n" s="70"/>
      <c r="BK16" t="n" s="37"/>
      <c r="BL16" t="s" s="61">
        <v>67</v>
      </c>
      <c r="BM16" s="62">
        <f>BM15*(1+(BL12/100))</f>
        <v/>
      </c>
      <c r="BN16" s="62">
        <f>BM15*(1+(BL9/100))</f>
        <v/>
      </c>
      <c r="CL16" t="n" s="49"/>
      <c r="CM16" t="n" s="50"/>
    </row>
    <row r="17" ht="47" customHeight="1" spans="1:91" s="90">
      <c r="B17" t="n" s="70"/>
      <c r="C17" t="n" s="70"/>
      <c r="D17" t="n" s="70"/>
      <c r="E17" t="n" s="70"/>
      <c r="AE17" t="n" s="42"/>
      <c r="AF17" t="n" s="70"/>
      <c r="AG17" t="n" s="70"/>
      <c r="AH17" t="n" s="70"/>
      <c r="AI17" t="n" s="70"/>
      <c r="AJ17" t="n" s="70"/>
      <c r="AK17" t="n" s="70"/>
      <c r="AL17" t="n" s="70"/>
      <c r="AM17" s="70">
        <f>(AL17-AL16)/AL17*100</f>
        <v/>
      </c>
      <c r="AN17" s="70">
        <f>(AK17-AK16)/AK17*100</f>
        <v/>
      </c>
      <c r="AO17" t="n" s="70"/>
      <c r="AP17" t="n" s="70"/>
      <c r="AQ17" t="n" s="70"/>
      <c r="AR17" t="n" s="70"/>
      <c r="AS17" t="n" s="70"/>
      <c r="AT17" t="n" s="38"/>
      <c r="AU17" t="n" s="38"/>
      <c r="AV17" t="n" s="38"/>
      <c r="AW17" t="n" s="38"/>
      <c r="AX17" t="n" s="38"/>
      <c r="AY17" t="n" s="70"/>
      <c r="AZ17" t="n" s="70"/>
      <c r="BA17" t="n" s="70"/>
      <c r="BB17" t="n" s="70"/>
      <c r="BC17" t="s" s="70">
        <v>68</v>
      </c>
      <c r="BD17" s="63">
        <f>((COUNTIF(AJ7:AJ28,"&lt;"&amp;$F$8))/(COUNT(AJ7:AJ28)))</f>
        <v/>
      </c>
      <c r="BE17" t="s" s="70">
        <v>69</v>
      </c>
      <c r="BF17" s="70">
        <f>$F$8</f>
        <v/>
      </c>
      <c r="BG17" t="n" s="70"/>
      <c r="BH17" t="n" s="70"/>
      <c r="BI17" t="n" s="70"/>
      <c r="BJ17" t="n" s="70"/>
      <c r="BK17" t="n" s="37"/>
      <c r="BL17" t="s" s="61">
        <v>70</v>
      </c>
      <c r="BM17" s="62">
        <f>BM15*(1-(BL12/100))</f>
        <v/>
      </c>
      <c r="BN17" s="62">
        <f>BM15*(1-(BL9/100))</f>
        <v/>
      </c>
      <c r="BQ17" t="n" s="17"/>
      <c r="BR17" t="n" s="17"/>
      <c r="BS17" t="n" s="17"/>
      <c r="BT17" t="n" s="17"/>
      <c r="BU17" t="n" s="17"/>
      <c r="CL17" t="n" s="49"/>
      <c r="CM17" t="n" s="50"/>
    </row>
    <row r="18" ht="47" customHeight="1" spans="1:91" s="90">
      <c r="B18" t="n" s="70"/>
      <c r="C18" t="n" s="70"/>
      <c r="D18" t="n" s="70"/>
      <c r="E18" t="n" s="70"/>
      <c r="AE18" t="n" s="42"/>
      <c r="AF18" t="n" s="70"/>
      <c r="AG18" t="n" s="70"/>
      <c r="AH18" t="n" s="70"/>
      <c r="AI18" t="n" s="70"/>
      <c r="AJ18" t="n" s="70"/>
      <c r="AK18" t="n" s="70"/>
      <c r="AL18" t="n" s="70"/>
      <c r="AM18" s="70">
        <f>(AL18-AL17)/AL18*100</f>
        <v/>
      </c>
      <c r="AN18" s="70">
        <f>(AK18-AK17)/AK18*100</f>
        <v/>
      </c>
      <c r="AO18" t="n" s="70"/>
      <c r="AP18" t="n" s="70"/>
      <c r="AQ18" t="n" s="70"/>
      <c r="AR18" t="n" s="70"/>
      <c r="AS18" t="n" s="70"/>
      <c r="AT18" t="n" s="38"/>
      <c r="AU18" t="n" s="38"/>
      <c r="AV18" t="n" s="38"/>
      <c r="AW18" t="n" s="38"/>
      <c r="AX18" t="n" s="38"/>
      <c r="AY18" t="n" s="70"/>
      <c r="AZ18" t="n" s="70"/>
      <c r="BA18" t="n" s="70"/>
      <c r="BG18" t="n" s="70"/>
      <c r="BH18" t="n" s="70"/>
      <c r="BI18" t="n" s="70"/>
      <c r="BJ18" t="n" s="70"/>
      <c r="BK18" t="n" s="37"/>
      <c r="BM18" t="s" s="64">
        <v>71</v>
      </c>
      <c r="BQ18" t="n" s="17"/>
      <c r="BR18" t="n" s="17"/>
      <c r="BS18" t="n" s="17"/>
      <c r="BT18" t="n" s="17"/>
      <c r="BU18" t="n" s="17"/>
      <c r="CL18" t="n" s="49"/>
      <c r="CM18" t="n" s="50"/>
    </row>
    <row r="19" ht="45" customHeight="1" spans="1:91" s="90">
      <c r="B19" t="n" s="70"/>
      <c r="C19" t="n" s="70"/>
      <c r="D19" t="n" s="70">
        <v>1</v>
      </c>
      <c r="E19" t="n" s="70"/>
      <c r="AE19" t="n" s="42"/>
      <c r="AF19" t="n" s="70"/>
      <c r="AG19" t="n" s="70"/>
      <c r="AH19" t="n" s="70"/>
      <c r="AI19" t="n" s="70"/>
      <c r="AJ19" t="n" s="70"/>
      <c r="AK19" t="n" s="70"/>
      <c r="AL19" t="n" s="70"/>
      <c r="AM19" s="70">
        <f>(AL19-AL18)/AL19*100</f>
        <v/>
      </c>
      <c r="AN19" s="70">
        <f>(AK19-AK18)/AK19*100</f>
        <v/>
      </c>
      <c r="AO19" t="n" s="70"/>
      <c r="AP19" t="n" s="70"/>
      <c r="AQ19" t="n" s="70"/>
      <c r="AR19" t="n" s="70"/>
      <c r="AS19" t="n" s="70"/>
      <c r="AT19" t="n" s="38"/>
      <c r="AU19" t="n" s="38"/>
      <c r="AV19" t="n" s="38"/>
      <c r="AW19" t="n" s="38"/>
      <c r="AX19" t="n" s="38"/>
      <c r="AY19" t="n" s="70"/>
      <c r="AZ19" t="n" s="70"/>
      <c r="BA19" t="n" s="70"/>
      <c r="BG19" t="n" s="70"/>
      <c r="BH19" t="n" s="70"/>
      <c r="BI19" t="n" s="70"/>
      <c r="BJ19" t="n" s="70"/>
      <c r="BK19" t="n" s="37"/>
      <c r="BL19" t="s" s="61">
        <v>67</v>
      </c>
      <c r="BM19" s="65">
        <f>BM15+((AZ12-AZ8)/2)</f>
        <v/>
      </c>
      <c r="BQ19" t="n" s="17"/>
      <c r="BR19" t="n" s="17"/>
      <c r="BS19" t="n" s="17"/>
      <c r="BT19" t="n" s="17"/>
      <c r="BU19" t="n" s="17"/>
      <c r="CL19" t="n" s="49"/>
      <c r="CM19" t="n" s="50"/>
    </row>
    <row r="20" ht="28" customHeight="1" spans="1:91" s="90">
      <c r="A20" t="n" s="13"/>
      <c r="B20" t="n" s="70"/>
      <c r="C20" t="n" s="70"/>
      <c r="D20" t="n" s="70"/>
      <c r="E20" t="n" s="70"/>
      <c r="AE20" t="n" s="42"/>
      <c r="AF20" t="n" s="70"/>
      <c r="AG20" t="n" s="70"/>
      <c r="AH20" t="n" s="70"/>
      <c r="AI20" t="n" s="70"/>
      <c r="AJ20" t="n" s="70"/>
      <c r="AK20" t="n" s="70"/>
      <c r="AL20" t="n" s="70"/>
      <c r="AM20" s="70">
        <f>(AL20-AL19)/AL20*100</f>
        <v/>
      </c>
      <c r="AN20" s="70">
        <f>(AK20-AK19)/AK20*100</f>
        <v/>
      </c>
      <c r="AO20" t="n" s="70"/>
      <c r="AP20" t="n" s="70"/>
      <c r="AQ20" t="n" s="70"/>
      <c r="AR20" t="n" s="70"/>
      <c r="AS20" t="n" s="70"/>
      <c r="AT20" t="n" s="38"/>
      <c r="AU20" t="n" s="38"/>
      <c r="AV20" t="n" s="38"/>
      <c r="AW20" t="n" s="38"/>
      <c r="AX20" t="n" s="38"/>
      <c r="AY20" t="n" s="70"/>
      <c r="AZ20" t="n" s="70"/>
      <c r="BA20" t="n" s="70"/>
      <c r="BG20" t="n" s="70"/>
      <c r="BH20" t="n" s="70"/>
      <c r="BI20" t="n" s="70"/>
      <c r="BJ20" t="n" s="70"/>
      <c r="BK20" t="n" s="37"/>
      <c r="BL20" t="s" s="61">
        <v>70</v>
      </c>
      <c r="BM20" s="65">
        <f>BM15-((AZ12-AZ8)/2)</f>
        <v/>
      </c>
      <c r="BQ20" t="n" s="17"/>
      <c r="BR20" t="n" s="17"/>
      <c r="BS20" t="n" s="17"/>
      <c r="BT20" t="n" s="17"/>
      <c r="BU20" t="n" s="17"/>
      <c r="CL20" t="n" s="49"/>
      <c r="CM20" t="n" s="50"/>
    </row>
    <row r="21" ht="45" customHeight="1" spans="1:91" s="90">
      <c r="A21" t="n" s="50"/>
      <c r="B21" t="n" s="70"/>
      <c r="C21" t="n" s="70"/>
      <c r="D21" t="n" s="70"/>
      <c r="E21" t="n" s="70"/>
      <c r="AE21" t="n" s="42"/>
      <c r="AF21" t="n" s="70"/>
      <c r="AG21" t="n" s="70"/>
      <c r="AH21" t="n" s="70"/>
      <c r="AI21" t="n" s="70"/>
      <c r="AJ21" t="n" s="70"/>
      <c r="AK21" t="n" s="70"/>
      <c r="AL21" t="n" s="70"/>
      <c r="AM21" s="70">
        <f>(AL21-AL20)/AL21*100</f>
        <v/>
      </c>
      <c r="AN21" s="70">
        <f>(AK21-AK20)/AK21*100</f>
        <v/>
      </c>
      <c r="AO21" t="n" s="70"/>
      <c r="AP21" t="n" s="70"/>
      <c r="AQ21" t="n" s="70"/>
      <c r="AR21" t="n" s="70"/>
      <c r="AS21" t="n" s="70"/>
      <c r="AT21" t="n" s="38"/>
      <c r="AU21" t="n" s="38"/>
      <c r="AV21" t="n" s="38"/>
      <c r="AW21" t="n" s="38"/>
      <c r="AX21" t="n" s="38"/>
      <c r="AY21" t="n" s="70"/>
      <c r="AZ21" t="n" s="70"/>
      <c r="BA21" t="n" s="70"/>
      <c r="BG21" t="n" s="70"/>
      <c r="BH21" t="n" s="70"/>
      <c r="BI21" t="n" s="70"/>
      <c r="BJ21" t="n" s="70"/>
      <c r="BK21" t="n" s="37"/>
      <c r="BL21" t="n" s="17"/>
      <c r="BQ21" t="n" s="17"/>
      <c r="BR21" t="n" s="17"/>
      <c r="BS21" t="n" s="17"/>
      <c r="BT21" t="n" s="17"/>
      <c r="BU21" t="n" s="17"/>
      <c r="CL21" t="n" s="49"/>
      <c r="CM21" t="n" s="50"/>
    </row>
    <row r="22" ht="45" customHeight="1" spans="1:91" s="90">
      <c r="A22" t="n" s="50"/>
      <c r="B22" t="n" s="70"/>
      <c r="C22" t="n" s="70"/>
      <c r="D22" t="n" s="70"/>
      <c r="E22" t="n" s="70"/>
      <c r="AE22" t="n" s="42"/>
      <c r="AF22" t="n" s="70"/>
      <c r="AG22" t="n" s="70"/>
      <c r="AH22" t="n" s="70"/>
      <c r="AI22" t="n" s="70"/>
      <c r="AJ22" t="n" s="70"/>
      <c r="AK22" t="n" s="70"/>
      <c r="AL22" t="n" s="70"/>
      <c r="AM22" s="70">
        <f>(AL22-AL21)/AL22*100</f>
        <v/>
      </c>
      <c r="AN22" s="70">
        <f>(AK22-AK21)/AK22*100</f>
        <v/>
      </c>
      <c r="AO22" t="n" s="70"/>
      <c r="AP22" t="n" s="70"/>
      <c r="AQ22" t="n" s="70"/>
      <c r="AR22" t="n" s="70"/>
      <c r="AS22" t="n" s="70"/>
      <c r="AT22" t="n" s="38"/>
      <c r="AU22" t="n" s="38"/>
      <c r="AV22" t="n" s="38"/>
      <c r="AW22" t="n" s="38"/>
      <c r="AX22" t="n" s="38"/>
      <c r="AY22" t="n" s="70"/>
      <c r="AZ22" t="n" s="70"/>
      <c r="BA22" t="n" s="70"/>
      <c r="BB22" t="n" s="70"/>
      <c r="BC22" t="n" s="70"/>
      <c r="BD22" t="s" s="70">
        <v>39</v>
      </c>
      <c r="BE22" t="s" s="70">
        <v>40</v>
      </c>
      <c r="BF22" t="s" s="70">
        <v>41</v>
      </c>
      <c r="BG22" t="n" s="70"/>
      <c r="BH22" t="n" s="70"/>
      <c r="BI22" t="n" s="70"/>
      <c r="BJ22" t="n" s="70"/>
      <c r="BK22" t="n" s="37"/>
      <c r="BL22" t="n" s="17"/>
      <c r="BQ22" t="n" s="17"/>
      <c r="BR22" t="n" s="17"/>
      <c r="BS22" t="n" s="17"/>
      <c r="BT22" t="n" s="17"/>
      <c r="BU22" t="n" s="17"/>
      <c r="CL22" t="n" s="49"/>
      <c r="CM22" t="n" s="50"/>
    </row>
    <row r="23" ht="45" customHeight="1" spans="1:91" s="90">
      <c r="A23" t="n" s="50"/>
      <c r="B23" t="n" s="70"/>
      <c r="C23" t="n" s="70"/>
      <c r="D23" t="n" s="70"/>
      <c r="E23" t="n" s="70"/>
      <c r="AE23" t="n" s="42"/>
      <c r="AF23" t="n" s="70"/>
      <c r="AG23" t="n" s="70"/>
      <c r="AH23" t="n" s="70"/>
      <c r="AI23" t="n" s="70"/>
      <c r="AJ23" t="n" s="70"/>
      <c r="AK23" t="n" s="70"/>
      <c r="AL23" t="n" s="70"/>
      <c r="AM23" s="70">
        <f>(AL23-AL22)/AL23*100</f>
        <v/>
      </c>
      <c r="AN23" s="70">
        <f>(AK23-AK22)/AK23*100</f>
        <v/>
      </c>
      <c r="AO23" t="n" s="70"/>
      <c r="AP23" t="n" s="70"/>
      <c r="AQ23" t="n" s="70"/>
      <c r="AR23" t="n" s="70"/>
      <c r="AS23" t="n" s="70"/>
      <c r="AT23" t="n" s="38"/>
      <c r="AU23" t="n" s="38"/>
      <c r="AV23" t="n" s="38"/>
      <c r="AW23" t="n" s="38"/>
      <c r="AX23" t="n" s="38"/>
      <c r="AY23" t="n" s="70"/>
      <c r="AZ23" t="n" s="70"/>
      <c r="BA23" t="n" s="70"/>
      <c r="BB23" t="s" s="70">
        <v>43</v>
      </c>
      <c r="BC23" s="47">
        <f>MIN(AJ7:AJ1013)</f>
        <v/>
      </c>
      <c r="BD23" t="s" s="70">
        <v>44</v>
      </c>
      <c r="BE23" s="48">
        <f>BC25-3*BC27</f>
        <v/>
      </c>
      <c r="BF23" s="70">
        <f aca="false" t="array" ref="BF23:BF30">FREQUENCY(AJ7:AJ1013,BE23:BE29)</f>
        <v/>
      </c>
      <c r="BG23" t="n" s="70"/>
      <c r="BH23" t="n" s="70"/>
      <c r="BI23" t="n" s="70"/>
      <c r="BJ23" t="n" s="70"/>
      <c r="BK23" t="n" s="37"/>
      <c r="BL23" t="n" s="17"/>
      <c r="BQ23" t="n" s="17"/>
      <c r="BR23" t="n" s="17"/>
      <c r="BS23" t="n" s="17"/>
      <c r="BT23" t="n" s="17"/>
      <c r="BU23" t="n" s="17"/>
      <c r="CL23" t="n" s="49"/>
      <c r="CM23" t="n" s="50"/>
    </row>
    <row r="24" ht="45" customHeight="1" spans="1:91" s="90">
      <c r="A24" t="n" s="50"/>
      <c r="B24" t="n" s="70"/>
      <c r="C24" t="n" s="70"/>
      <c r="D24" t="n" s="70"/>
      <c r="E24" t="n" s="70"/>
      <c r="AE24" t="n" s="42"/>
      <c r="AF24" t="n" s="70"/>
      <c r="AG24" t="n" s="70"/>
      <c r="AH24" t="n" s="70"/>
      <c r="AI24" t="n" s="70"/>
      <c r="AJ24" t="n" s="70"/>
      <c r="AK24" t="n" s="70"/>
      <c r="AL24" t="n" s="70"/>
      <c r="AM24" s="70">
        <f>(AL24-AL23)/AL24*100</f>
        <v/>
      </c>
      <c r="AN24" s="70">
        <f>(AK24-AK23)/AK24*100</f>
        <v/>
      </c>
      <c r="AO24" t="n" s="70"/>
      <c r="AP24" t="n" s="70"/>
      <c r="AQ24" t="n" s="70"/>
      <c r="AR24" t="n" s="70"/>
      <c r="AS24" t="n" s="70"/>
      <c r="AT24" t="n" s="38"/>
      <c r="AU24" t="n" s="38"/>
      <c r="AV24" t="n" s="38"/>
      <c r="AW24" t="n" s="38"/>
      <c r="AX24" t="n" s="38"/>
      <c r="AY24" t="n" s="70"/>
      <c r="AZ24" t="n" s="70"/>
      <c r="BA24" t="n" s="70"/>
      <c r="BB24" t="s" s="70">
        <v>46</v>
      </c>
      <c r="BC24" s="47">
        <f>MAX(AJ7:AJ1013)</f>
        <v/>
      </c>
      <c r="BD24" t="s" s="70">
        <v>47</v>
      </c>
      <c r="BE24" s="48">
        <f>BC25-2*BC27</f>
        <v/>
      </c>
      <c r="BF24" t="e" s="70">
        <v>#DIV/0!</v>
      </c>
      <c r="BG24" t="n" s="70"/>
      <c r="BH24" t="n" s="70"/>
      <c r="BI24" t="n" s="70"/>
      <c r="BJ24" t="n" s="70"/>
      <c r="BK24" t="n" s="37"/>
      <c r="BL24" t="n" s="17"/>
      <c r="BQ24" t="n" s="17"/>
      <c r="BR24" t="n" s="17"/>
      <c r="BS24" t="n" s="17"/>
      <c r="BT24" t="n" s="17"/>
      <c r="BU24" t="n" s="17"/>
      <c r="CL24" t="n" s="49"/>
      <c r="CM24" t="n" s="50"/>
    </row>
    <row r="25" ht="45" customHeight="1" spans="1:91" s="90">
      <c r="A25" t="n" s="50"/>
      <c r="B25" t="n" s="70"/>
      <c r="C25" t="n" s="70"/>
      <c r="D25" t="n" s="70"/>
      <c r="E25" t="n" s="70"/>
      <c r="AE25" t="n" s="42"/>
      <c r="AF25" t="n" s="70"/>
      <c r="AG25" t="n" s="70"/>
      <c r="AH25" t="n" s="70"/>
      <c r="AI25" t="n" s="70"/>
      <c r="AJ25" t="n" s="70"/>
      <c r="AK25" t="n" s="70"/>
      <c r="AL25" t="n" s="70"/>
      <c r="AM25" s="70">
        <f>(AL25-AL24)/AL25*100</f>
        <v/>
      </c>
      <c r="AN25" s="70">
        <f>(AK25-AK24)/AK25*100</f>
        <v/>
      </c>
      <c r="AO25" t="n" s="70"/>
      <c r="AP25" t="n" s="70"/>
      <c r="AQ25" t="n" s="70"/>
      <c r="AR25" t="n" s="70"/>
      <c r="AS25" t="n" s="70"/>
      <c r="AT25" t="n" s="38"/>
      <c r="AU25" t="n" s="38"/>
      <c r="AV25" t="n" s="38"/>
      <c r="AW25" t="n" s="38"/>
      <c r="AX25" t="n" s="38"/>
      <c r="AY25" t="n" s="70"/>
      <c r="AZ25" t="n" s="70"/>
      <c r="BA25" t="n" s="70"/>
      <c r="BB25" t="s" s="70">
        <v>49</v>
      </c>
      <c r="BC25" s="47">
        <f>AVERAGE(AJ7:AJ1013)</f>
        <v/>
      </c>
      <c r="BD25" t="s" s="70">
        <v>50</v>
      </c>
      <c r="BE25" s="48">
        <f>BC25-BC27</f>
        <v/>
      </c>
      <c r="BF25" t="e" s="70">
        <v>#DIV/0!</v>
      </c>
      <c r="BG25" t="n" s="70"/>
      <c r="BH25" t="n" s="70"/>
      <c r="BI25" t="n" s="70"/>
      <c r="BJ25" t="n" s="70"/>
      <c r="BK25" t="n" s="37"/>
      <c r="BL25" t="n" s="17"/>
      <c r="BM25" t="n" s="17"/>
      <c r="BN25" t="n" s="17"/>
      <c r="BQ25" t="n" s="17"/>
      <c r="BR25" t="n" s="17"/>
      <c r="BS25" t="n" s="17"/>
      <c r="BT25" t="n" s="17"/>
      <c r="BU25" t="n" s="17"/>
      <c r="CL25" t="n" s="49"/>
      <c r="CM25" t="n" s="50"/>
    </row>
    <row r="26" ht="45" customHeight="1" spans="1:91" s="90">
      <c r="A26" t="n" s="50"/>
      <c r="B26" t="n" s="70"/>
      <c r="C26" t="n" s="70"/>
      <c r="D26" t="n" s="70"/>
      <c r="E26" t="n" s="70"/>
      <c r="AE26" t="n" s="42"/>
      <c r="AF26" t="n" s="70"/>
      <c r="AG26" t="n" s="70"/>
      <c r="AH26" t="n" s="70"/>
      <c r="AI26" t="n" s="70"/>
      <c r="AJ26" t="n" s="70"/>
      <c r="AK26" t="n" s="70"/>
      <c r="AL26" t="n" s="70"/>
      <c r="AM26" s="70">
        <f>(AL26-AL25)/AL26*100</f>
        <v/>
      </c>
      <c r="AN26" s="70">
        <f>(AK26-AK25)/AK26*100</f>
        <v/>
      </c>
      <c r="AO26" t="n" s="70"/>
      <c r="AP26" t="n" s="70"/>
      <c r="AQ26" t="n" s="70"/>
      <c r="AR26" t="n" s="70"/>
      <c r="AS26" t="n" s="70"/>
      <c r="AT26" t="n" s="38"/>
      <c r="AU26" t="n" s="38"/>
      <c r="AV26" t="n" s="38"/>
      <c r="AW26" t="n" s="38"/>
      <c r="AX26" t="n" s="38"/>
      <c r="AY26" t="n" s="70"/>
      <c r="AZ26" t="n" s="70"/>
      <c r="BA26" t="n" s="70"/>
      <c r="BB26" t="s" s="70">
        <v>52</v>
      </c>
      <c r="BC26" s="47">
        <f>VAR(AJ7:AJ1013)</f>
        <v/>
      </c>
      <c r="BD26" t="s" s="70">
        <v>53</v>
      </c>
      <c r="BE26" s="48">
        <f>BC25</f>
        <v/>
      </c>
      <c r="BF26" t="e" s="70">
        <v>#DIV/0!</v>
      </c>
      <c r="BG26" t="n" s="70"/>
      <c r="BH26" t="n" s="70"/>
      <c r="BI26" t="n" s="70"/>
      <c r="BJ26" t="n" s="70"/>
      <c r="BK26" t="n" s="37"/>
      <c r="BL26" t="n" s="17"/>
      <c r="BM26" t="n" s="17"/>
      <c r="BN26" t="n" s="17"/>
      <c r="BQ26" t="n" s="17"/>
      <c r="BR26" t="n" s="17"/>
      <c r="BS26" t="n" s="17"/>
      <c r="BT26" t="n" s="17"/>
      <c r="BU26" t="n" s="17"/>
      <c r="CL26" t="n" s="49"/>
      <c r="CM26" t="n" s="50"/>
    </row>
    <row r="27" ht="45" customHeight="1" spans="1:91" s="90">
      <c r="B27" t="n" s="70"/>
      <c r="C27" t="n" s="70"/>
      <c r="D27" t="n" s="70"/>
      <c r="E27" t="n" s="70"/>
      <c r="AE27" t="n" s="42"/>
      <c r="AF27" t="n" s="70"/>
      <c r="AG27" t="n" s="70"/>
      <c r="AH27" t="n" s="70"/>
      <c r="AI27" t="n" s="70"/>
      <c r="AJ27" t="n" s="70"/>
      <c r="AK27" t="n" s="70"/>
      <c r="AL27" t="n" s="70"/>
      <c r="AM27" s="70">
        <f>(AL27-AL26)/AL27*100</f>
        <v/>
      </c>
      <c r="AN27" s="70">
        <f>(AK27-AK26)/AK27*100</f>
        <v/>
      </c>
      <c r="AO27" t="n" s="70"/>
      <c r="AP27" t="n" s="70"/>
      <c r="AQ27" t="n" s="70"/>
      <c r="AR27" t="n" s="70"/>
      <c r="AS27" t="n" s="70"/>
      <c r="AT27" t="n" s="38"/>
      <c r="AU27" t="n" s="38"/>
      <c r="AV27" t="n" s="38"/>
      <c r="AW27" t="n" s="38"/>
      <c r="AX27" t="n" s="38"/>
      <c r="AY27" t="n" s="70"/>
      <c r="AZ27" t="n" s="70"/>
      <c r="BA27" t="n" s="70"/>
      <c r="BB27" t="s" s="70">
        <v>55</v>
      </c>
      <c r="BC27" s="47">
        <f>STDEV(AJ7:AJ1013)</f>
        <v/>
      </c>
      <c r="BD27" t="s" s="70">
        <v>56</v>
      </c>
      <c r="BE27" s="48">
        <f>BC25+BC27</f>
        <v/>
      </c>
      <c r="BF27" t="e" s="70">
        <v>#DIV/0!</v>
      </c>
      <c r="BG27" t="n" s="70"/>
      <c r="BH27" t="n" s="70"/>
      <c r="BI27" t="n" s="70"/>
      <c r="BJ27" t="n" s="70"/>
      <c r="BK27" t="n" s="37"/>
      <c r="BL27" t="n" s="17"/>
      <c r="BM27" t="n" s="17"/>
      <c r="BN27" t="n" s="17"/>
      <c r="BR27" t="n" s="70"/>
      <c r="CL27" t="n" s="49"/>
      <c r="CM27" t="n" s="50"/>
    </row>
    <row r="28" ht="45" customHeight="1" customFormat="1" spans="1:91" s="17">
      <c r="A28" t="n" s="70"/>
      <c r="B28" t="n" s="70"/>
      <c r="C28" t="n" s="70"/>
      <c r="D28" t="n" s="70"/>
      <c r="E28" t="n" s="70"/>
      <c r="AE28" t="n" s="42"/>
      <c r="AF28" t="n" s="70"/>
      <c r="AG28" t="n" s="70"/>
      <c r="AH28" t="n" s="70"/>
      <c r="AI28" t="n" s="70"/>
      <c r="AJ28" t="n" s="70"/>
      <c r="AK28" t="n" s="70"/>
      <c r="AL28" t="n" s="70"/>
      <c r="AM28" s="70">
        <f>(AL28-AL27)/AL28*100</f>
        <v/>
      </c>
      <c r="AN28" s="70">
        <f>(AK28-AK27)/AK28*100</f>
        <v/>
      </c>
      <c r="AO28" t="n" s="70"/>
      <c r="AP28" t="n" s="70"/>
      <c r="AQ28" t="n" s="70"/>
      <c r="AR28" t="n" s="70"/>
      <c r="AS28" t="n" s="70"/>
      <c r="AT28" t="n" s="38"/>
      <c r="AU28" t="n" s="38"/>
      <c r="AV28" t="n" s="38"/>
      <c r="AW28" t="n" s="38"/>
      <c r="AX28" t="n" s="38"/>
      <c r="AY28" t="n" s="70"/>
      <c r="AZ28" t="n" s="70"/>
      <c r="BA28" t="n" s="70"/>
      <c r="BB28" t="n" s="70"/>
      <c r="BC28" t="n" s="70"/>
      <c r="BD28" t="s" s="70">
        <v>58</v>
      </c>
      <c r="BE28" s="48">
        <f>BC25+2*BC27</f>
        <v/>
      </c>
      <c r="BF28" t="e" s="70">
        <v>#DIV/0!</v>
      </c>
      <c r="BG28" t="n" s="70"/>
      <c r="BH28" t="n" s="70"/>
      <c r="BI28" t="n" s="70"/>
      <c r="BJ28" t="n" s="70"/>
      <c r="BK28" t="n" s="37"/>
      <c r="BO28" t="n" s="66"/>
      <c r="BQ28" t="n" s="28"/>
      <c r="BR28" t="n" s="70"/>
      <c r="BS28" t="n" s="28"/>
      <c r="CG28" t="n" s="28"/>
      <c r="CL28" t="n" s="49"/>
      <c r="CM28" t="n" s="50"/>
    </row>
    <row r="29" ht="45" customHeight="1" customFormat="1" spans="1:91" s="58">
      <c r="A29" t="n" s="70"/>
      <c r="B29" t="n" s="70"/>
      <c r="C29" t="n" s="70"/>
      <c r="D29" t="n" s="70"/>
      <c r="E29" t="n" s="70"/>
      <c r="F29" t="n" s="17"/>
      <c r="G29" t="n" s="17"/>
      <c r="H29" t="n" s="17"/>
      <c r="I29" t="n" s="17"/>
      <c r="J29" t="n" s="17"/>
      <c r="K29" t="n" s="17"/>
      <c r="L29" t="n" s="17"/>
      <c r="M29" t="n" s="17"/>
      <c r="N29" t="n" s="17"/>
      <c r="O29" t="n" s="17"/>
      <c r="P29" t="n" s="17"/>
      <c r="Q29" t="n" s="17"/>
      <c r="R29" t="n" s="17"/>
      <c r="S29" t="n" s="17"/>
      <c r="T29" t="n" s="17"/>
      <c r="U29" t="n" s="17"/>
      <c r="V29" t="n" s="17"/>
      <c r="W29" t="n" s="17"/>
      <c r="X29" t="n" s="17"/>
      <c r="Y29" t="n" s="17"/>
      <c r="Z29" t="n" s="17"/>
      <c r="AA29" t="n" s="17"/>
      <c r="AB29" t="n" s="17"/>
      <c r="AC29" t="n" s="17"/>
      <c r="AD29" t="n" s="17"/>
      <c r="AE29" t="n" s="42"/>
      <c r="AF29" t="n" s="70"/>
      <c r="AG29" t="n" s="70"/>
      <c r="AH29" t="n" s="70"/>
      <c r="AI29" t="n" s="70"/>
      <c r="AJ29" t="n" s="70"/>
      <c r="AK29" t="n" s="70"/>
      <c r="AL29" t="n" s="70"/>
      <c r="AM29" s="70">
        <f>(AL29-AL28)/AL29*100</f>
        <v/>
      </c>
      <c r="AN29" s="70">
        <f>(AK29-AK28)/AK29*100</f>
        <v/>
      </c>
      <c r="AO29" t="n" s="70"/>
      <c r="AP29" t="n" s="70"/>
      <c r="AQ29" t="n" s="70"/>
      <c r="AR29" t="n" s="70"/>
      <c r="AS29" t="n" s="70"/>
      <c r="AT29" t="n" s="38"/>
      <c r="AU29" t="n" s="38"/>
      <c r="AV29" t="n" s="38"/>
      <c r="AW29" t="n" s="38"/>
      <c r="AX29" t="n" s="38"/>
      <c r="AY29" t="n" s="70"/>
      <c r="AZ29" t="n" s="70"/>
      <c r="BA29" t="n" s="70"/>
      <c r="BB29" t="n" s="70"/>
      <c r="BC29" t="n" s="70"/>
      <c r="BD29" t="s" s="70">
        <v>59</v>
      </c>
      <c r="BE29" s="48">
        <f>BC25+3*BC27</f>
        <v/>
      </c>
      <c r="BF29" t="e" s="70">
        <v>#DIV/0!</v>
      </c>
      <c r="BG29" t="n" s="70"/>
      <c r="BH29" t="n" s="70"/>
      <c r="BI29" t="n" s="70"/>
      <c r="BJ29" t="n" s="70"/>
      <c r="BK29" t="n" s="37"/>
      <c r="BL29" t="n" s="17"/>
      <c r="BM29" t="n" s="17"/>
      <c r="BN29" t="n" s="17"/>
      <c r="BQ29" t="n" s="28"/>
      <c r="BR29" t="n" s="70"/>
      <c r="BS29" t="n" s="28"/>
      <c r="CG29" t="n" s="28"/>
      <c r="CL29" t="n" s="49"/>
      <c r="CM29" t="n" s="50"/>
    </row>
    <row r="30" ht="45" customHeight="1" spans="1:91" s="90">
      <c r="A30" t="n" s="70"/>
      <c r="B30" t="n" s="70"/>
      <c r="C30" t="n" s="70"/>
      <c r="D30" t="n" s="70"/>
      <c r="E30" t="n" s="70"/>
      <c r="AE30" t="n" s="42"/>
      <c r="AF30" t="n" s="70"/>
      <c r="AG30" t="n" s="70"/>
      <c r="AH30" t="n" s="70"/>
      <c r="AI30" t="n" s="70"/>
      <c r="AJ30" t="n" s="70"/>
      <c r="AK30" t="n" s="70"/>
      <c r="AL30" t="n" s="70"/>
      <c r="AM30" s="70">
        <f>(AL30-AL29)/AL30*100</f>
        <v/>
      </c>
      <c r="AN30" s="70">
        <f>(AK30-AK29)/AK30*100</f>
        <v/>
      </c>
      <c r="AO30" t="n" s="70"/>
      <c r="AP30" t="n" s="70"/>
      <c r="AQ30" t="n" s="70"/>
      <c r="AR30" t="n" s="70"/>
      <c r="AS30" t="n" s="70"/>
      <c r="AT30" t="n" s="38"/>
      <c r="AU30" t="n" s="38"/>
      <c r="AV30" t="n" s="38"/>
      <c r="AW30" t="n" s="38"/>
      <c r="AX30" t="n" s="38"/>
      <c r="AY30" t="n" s="70"/>
      <c r="AZ30" t="n" s="70"/>
      <c r="BA30" t="n" s="70"/>
      <c r="BB30" t="n" s="70"/>
      <c r="BC30" t="n" s="70"/>
      <c r="BD30" t="s" s="70">
        <v>62</v>
      </c>
      <c r="BE30" t="n" s="70"/>
      <c r="BF30" t="e" s="70">
        <v>#DIV/0!</v>
      </c>
      <c r="BG30" t="n" s="70"/>
      <c r="BH30" t="n" s="70"/>
      <c r="BI30" t="n" s="70"/>
      <c r="BJ30" t="n" s="70"/>
      <c r="BK30" t="n" s="67"/>
      <c r="BL30" t="n" s="17"/>
      <c r="BM30" t="n" s="17"/>
      <c r="BN30" t="n" s="17"/>
      <c r="BQ30" t="n" s="28"/>
      <c r="CG30" t="n" s="28"/>
      <c r="CL30" t="n" s="49"/>
      <c r="CM30" t="n" s="50"/>
    </row>
    <row r="31" ht="45" customHeight="1" spans="1:91" s="90">
      <c r="A31" t="n" s="70"/>
      <c r="B31" t="n" s="70"/>
      <c r="C31" t="n" s="70"/>
      <c r="D31" t="n" s="70"/>
      <c r="E31" t="n" s="70"/>
      <c r="AE31" t="n" s="42"/>
      <c r="AF31" t="n" s="70"/>
      <c r="AG31" t="n" s="70"/>
      <c r="AH31" t="n" s="70"/>
      <c r="AI31" t="n" s="70"/>
      <c r="AJ31" t="n" s="70"/>
      <c r="AK31" t="n" s="70"/>
      <c r="AL31" t="n" s="70"/>
      <c r="AM31" s="70">
        <f>(AL31-AL30)/AL31*100</f>
        <v/>
      </c>
      <c r="AN31" s="70">
        <f>(AK31-AK30)/AK31*100</f>
        <v/>
      </c>
      <c r="AO31" t="n" s="70"/>
      <c r="AP31" t="n" s="70"/>
      <c r="AQ31" t="n" s="70"/>
      <c r="AR31" t="n" s="70"/>
      <c r="AS31" t="n" s="70"/>
      <c r="AT31" t="n" s="38"/>
      <c r="AU31" t="n" s="38"/>
      <c r="AV31" t="n" s="38"/>
      <c r="AW31" t="n" s="38"/>
      <c r="AX31" t="n" s="38"/>
      <c r="AY31" t="n" s="70"/>
      <c r="AZ31" t="n" s="70"/>
      <c r="BA31" t="n" s="70"/>
      <c r="BB31" t="n" s="70"/>
      <c r="BC31" t="n" s="70"/>
      <c r="BD31" t="n" s="70"/>
      <c r="BE31" t="n" s="70"/>
      <c r="BF31" t="n" s="70"/>
      <c r="BG31" t="n" s="70"/>
      <c r="BH31" t="n" s="70"/>
      <c r="BI31" t="n" s="70"/>
      <c r="BJ31" t="n" s="70"/>
      <c r="BK31" t="n" s="67"/>
      <c r="BL31" t="n" s="17"/>
      <c r="BM31" t="n" s="17"/>
      <c r="BN31" t="n" s="17"/>
      <c r="BQ31" t="n" s="28"/>
      <c r="CG31" t="n" s="28"/>
      <c r="CL31" t="n" s="49"/>
      <c r="CM31" t="n" s="50"/>
    </row>
    <row r="32" ht="46" customHeight="1" spans="1:91" s="90">
      <c r="A32" t="n" s="70"/>
      <c r="B32" t="n" s="70"/>
      <c r="C32" t="n" s="70"/>
      <c r="D32" t="n" s="70"/>
      <c r="E32" t="n" s="70"/>
      <c r="AE32" t="n" s="42"/>
      <c r="AF32" t="n" s="70"/>
      <c r="AG32" t="n" s="70"/>
      <c r="AH32" t="n" s="70"/>
      <c r="AI32" t="n" s="70"/>
      <c r="AJ32" t="n" s="70"/>
      <c r="AK32" t="n" s="70"/>
      <c r="AL32" t="n" s="70"/>
      <c r="AM32" s="70">
        <f>(AL32-AL31)/AL32*100</f>
        <v/>
      </c>
      <c r="AN32" s="70">
        <f>(AK32-AK31)/AK32*100</f>
        <v/>
      </c>
      <c r="AO32" t="n" s="70"/>
      <c r="AP32" t="n" s="70"/>
      <c r="AQ32" t="n" s="70"/>
      <c r="AR32" t="n" s="70"/>
      <c r="AS32" t="n" s="70"/>
      <c r="AT32" t="n" s="38"/>
      <c r="AU32" t="n" s="38"/>
      <c r="AV32" t="n" s="38"/>
      <c r="AW32" t="n" s="38"/>
      <c r="AX32" t="n" s="38"/>
      <c r="AY32" t="n" s="70"/>
      <c r="AZ32" t="n" s="70"/>
      <c r="BA32" t="n" s="70"/>
      <c r="BB32" t="s" s="38">
        <v>64</v>
      </c>
      <c r="BC32" t="s" s="70">
        <v>65</v>
      </c>
      <c r="BD32" s="60">
        <f>_xlfn.NORM.DIST($F$8,$BC$25,$BC$27,1)</f>
        <v/>
      </c>
      <c r="BE32" t="s" s="70">
        <v>66</v>
      </c>
      <c r="BF32" s="70">
        <f>$F$8</f>
        <v/>
      </c>
      <c r="BG32" t="n" s="70"/>
      <c r="BH32" t="n" s="70"/>
      <c r="BI32" t="n" s="70"/>
      <c r="BJ32" t="n" s="70"/>
      <c r="BK32" t="n" s="67"/>
      <c r="BL32" t="n" s="17"/>
      <c r="BM32" t="n" s="17"/>
      <c r="BN32" t="n" s="17"/>
      <c r="BQ32" t="n" s="28"/>
      <c r="CG32" t="n" s="28"/>
      <c r="CL32" t="n" s="49"/>
      <c r="CM32" t="n" s="50"/>
    </row>
    <row r="33" ht="47" customHeight="1" customFormat="1" spans="1:91" s="17">
      <c r="AE33" t="n" s="42"/>
      <c r="AF33" t="n" s="70"/>
      <c r="AG33" t="n" s="70"/>
      <c r="AH33" t="n" s="70"/>
      <c r="AI33" t="n" s="70"/>
      <c r="AJ33" t="n" s="70"/>
      <c r="AK33" t="n" s="70"/>
      <c r="AL33" t="n" s="70"/>
      <c r="AM33" s="70">
        <f>(AL33-AL32)/AL33*100</f>
        <v/>
      </c>
      <c r="AN33" s="70">
        <f>(AK33-AK32)/AK33*100</f>
        <v/>
      </c>
      <c r="AO33" t="n" s="70"/>
      <c r="AP33" t="n" s="70"/>
      <c r="AQ33" t="n" s="70"/>
      <c r="AR33" t="n" s="70"/>
      <c r="AS33" t="n" s="70"/>
      <c r="AT33" t="n" s="38"/>
      <c r="AU33" t="n" s="38"/>
      <c r="AV33" t="n" s="38"/>
      <c r="AW33" t="n" s="38"/>
      <c r="AX33" t="n" s="38"/>
      <c r="AY33" t="n" s="70"/>
      <c r="AZ33" t="n" s="70"/>
      <c r="BA33" t="n" s="70"/>
      <c r="BB33" t="n" s="70"/>
      <c r="BC33" t="s" s="70">
        <v>68</v>
      </c>
      <c r="BD33" s="63">
        <f>((COUNTIF(AJ7:AJ1013,"&lt;"&amp;$F$8))/(COUNT(AJ7:AJ1013)))</f>
        <v/>
      </c>
      <c r="BE33" t="s" s="70">
        <v>69</v>
      </c>
      <c r="BF33" s="70">
        <f>$F$8</f>
        <v/>
      </c>
      <c r="BG33" t="n" s="70"/>
      <c r="BH33" t="n" s="70"/>
      <c r="BI33" t="n" s="70"/>
      <c r="BJ33" t="n" s="70"/>
      <c r="BK33" t="n" s="67"/>
      <c r="BQ33" t="n" s="28"/>
      <c r="CG33" t="n" s="28"/>
      <c r="CL33" t="n" s="49"/>
      <c r="CM33" t="n" s="50"/>
    </row>
    <row r="34" ht="46" customHeight="1" spans="1:91" s="90">
      <c r="A34" t="n" s="17"/>
      <c r="B34" t="n" s="17"/>
      <c r="C34" t="n" s="17"/>
      <c r="D34" t="n" s="17"/>
      <c r="E34" t="n" s="17"/>
      <c r="AE34" t="n" s="42"/>
      <c r="AF34" t="n" s="70"/>
      <c r="AG34" t="n" s="70"/>
      <c r="AH34" t="n" s="70"/>
      <c r="AI34" t="n" s="70"/>
      <c r="AJ34" t="n" s="70"/>
      <c r="AK34" t="n" s="70"/>
      <c r="AL34" t="n" s="70"/>
      <c r="AM34" s="70">
        <f>(AL34-AL33)/AL34*100</f>
        <v/>
      </c>
      <c r="AN34" s="70">
        <f>(AK34-AK33)/AK34*100</f>
        <v/>
      </c>
      <c r="AO34" t="n" s="70"/>
      <c r="AP34" t="n" s="70"/>
      <c r="AQ34" t="n" s="70"/>
      <c r="AR34" t="n" s="70"/>
      <c r="AS34" t="n" s="70"/>
      <c r="AT34" t="n" s="38"/>
      <c r="AU34" t="n" s="38"/>
      <c r="AV34" t="n" s="38"/>
      <c r="AW34" t="n" s="38"/>
      <c r="AX34" t="n" s="38"/>
      <c r="AY34" t="n" s="70"/>
      <c r="AZ34" t="n" s="70"/>
      <c r="BA34" t="n" s="70"/>
      <c r="BB34" t="n" s="70"/>
      <c r="BC34" t="n" s="70"/>
      <c r="BD34" t="n" s="70"/>
      <c r="BE34" t="n" s="70"/>
      <c r="BF34" t="n" s="70"/>
      <c r="BG34" t="n" s="70"/>
      <c r="BH34" t="n" s="70"/>
      <c r="BI34" t="n" s="70"/>
      <c r="BJ34" t="n" s="70"/>
      <c r="BK34" t="n" s="67"/>
      <c r="BQ34" t="n" s="28"/>
      <c r="CG34" t="n" s="28"/>
      <c r="CL34" t="n" s="49"/>
      <c r="CM34" t="n" s="50"/>
    </row>
    <row r="35" ht="46" customHeight="1" spans="1:91" s="90">
      <c r="A35" t="n" s="17"/>
      <c r="B35" t="n" s="17"/>
      <c r="C35" t="n" s="17"/>
      <c r="D35" t="n" s="17"/>
      <c r="E35" t="n" s="17"/>
      <c r="AE35" t="n" s="42"/>
      <c r="AF35" t="n" s="70"/>
      <c r="AG35" t="n" s="70"/>
      <c r="AH35" t="n" s="70"/>
      <c r="AI35" t="n" s="70"/>
      <c r="AJ35" t="n" s="70"/>
      <c r="AK35" t="n" s="70"/>
      <c r="AL35" t="n" s="70"/>
      <c r="AM35" s="70">
        <f>(AL35-AL34)/AL35*100</f>
        <v/>
      </c>
      <c r="AN35" s="70">
        <f>(AK35-AK34)/AK35*100</f>
        <v/>
      </c>
      <c r="AO35" t="n" s="70"/>
      <c r="AP35" t="n" s="70"/>
      <c r="AQ35" t="n" s="70"/>
      <c r="AR35" t="n" s="70"/>
      <c r="AS35" t="n" s="70"/>
      <c r="AT35" t="n" s="38"/>
      <c r="AU35" t="n" s="38"/>
      <c r="AV35" t="n" s="38"/>
      <c r="AW35" t="n" s="38"/>
      <c r="AX35" t="n" s="38"/>
      <c r="AY35" t="n" s="70"/>
      <c r="AZ35" t="n" s="70"/>
      <c r="BA35" t="n" s="70"/>
      <c r="BB35" t="n" s="70"/>
      <c r="BC35" t="n" s="70"/>
      <c r="BD35" t="n" s="70"/>
      <c r="BE35" t="n" s="70"/>
      <c r="BF35" t="n" s="70"/>
      <c r="BG35" t="n" s="70"/>
      <c r="BH35" t="n" s="70"/>
      <c r="BI35" t="n" s="70"/>
      <c r="BJ35" t="n" s="70"/>
      <c r="BK35" t="n" s="67"/>
      <c r="BQ35" t="n" s="28"/>
      <c r="CG35" t="n" s="28"/>
      <c r="CL35" t="n" s="49"/>
      <c r="CM35" t="n" s="50"/>
    </row>
    <row r="36" ht="45" customHeight="1" customFormat="1" spans="1:91" s="28">
      <c r="A36" t="n" s="17"/>
      <c r="B36" t="n" s="17"/>
      <c r="C36" t="n" s="17"/>
      <c r="D36" t="n" s="17"/>
      <c r="E36" t="n" s="17"/>
      <c r="F36" t="n" s="17"/>
      <c r="G36" t="n" s="17"/>
      <c r="H36" t="n" s="17"/>
      <c r="I36" t="n" s="17"/>
      <c r="J36" t="n" s="17"/>
      <c r="K36" t="n" s="17"/>
      <c r="L36" t="n" s="17"/>
      <c r="M36" t="n" s="17"/>
      <c r="N36" t="n" s="17"/>
      <c r="O36" t="n" s="17"/>
      <c r="P36" t="n" s="17"/>
      <c r="Q36" t="n" s="17"/>
      <c r="R36" t="n" s="17"/>
      <c r="S36" t="n" s="17"/>
      <c r="T36" t="n" s="17"/>
      <c r="U36" t="n" s="17"/>
      <c r="V36" t="n" s="17"/>
      <c r="W36" t="n" s="17"/>
      <c r="X36" t="n" s="17"/>
      <c r="Y36" t="n" s="17"/>
      <c r="Z36" t="n" s="17"/>
      <c r="AA36" t="n" s="17"/>
      <c r="AB36" t="n" s="17"/>
      <c r="AC36" t="n" s="17"/>
      <c r="AD36" t="n" s="17"/>
      <c r="AE36" t="n" s="42"/>
      <c r="AF36" t="n" s="70"/>
      <c r="AG36" t="n" s="70"/>
      <c r="AH36" t="n" s="70"/>
      <c r="AI36" t="n" s="70"/>
      <c r="AJ36" t="n" s="70"/>
      <c r="AK36" t="n" s="70"/>
      <c r="AL36" t="n" s="70"/>
      <c r="AM36" s="70">
        <f>(AL36-AL35)/AL36*100</f>
        <v/>
      </c>
      <c r="AN36" s="70">
        <f>(AK36-AK35)/AK36*100</f>
        <v/>
      </c>
      <c r="AO36" t="n" s="70"/>
      <c r="AP36" t="n" s="70"/>
      <c r="AQ36" t="n" s="70"/>
      <c r="AR36" t="n" s="70"/>
      <c r="AS36" t="n" s="70"/>
      <c r="AT36" t="n" s="38"/>
      <c r="AU36" t="n" s="38"/>
      <c r="AV36" t="n" s="38"/>
      <c r="AW36" t="n" s="38"/>
      <c r="AX36" t="n" s="38"/>
      <c r="AY36" t="n" s="70"/>
      <c r="AZ36" t="s" s="35">
        <v>72</v>
      </c>
      <c r="BA36" t="n" s="70"/>
      <c r="BB36" t="n" s="70"/>
      <c r="BC36" t="n" s="70"/>
      <c r="BD36" t="n" s="70"/>
      <c r="BE36" t="n" s="70"/>
      <c r="BF36" t="n" s="70"/>
      <c r="BG36" t="n" s="70"/>
      <c r="BH36" t="n" s="70"/>
      <c r="BI36" t="n" s="70"/>
      <c r="BJ36" t="n" s="70"/>
      <c r="BK36" t="n" s="67"/>
      <c r="BL36" t="n" s="17"/>
      <c r="BM36" t="n" s="17"/>
      <c r="BN36" t="n" s="17"/>
      <c r="CL36" t="n" s="49"/>
      <c r="CM36" t="n" s="50"/>
    </row>
    <row r="37" ht="45" customHeight="1" spans="1:91" s="90">
      <c r="A37" t="n" s="17"/>
      <c r="B37" t="n" s="17"/>
      <c r="C37" t="n" s="17"/>
      <c r="D37" t="n" s="17"/>
      <c r="E37" t="n" s="17"/>
      <c r="AE37" t="n" s="42"/>
      <c r="AF37" t="n" s="70"/>
      <c r="AG37" t="n" s="70"/>
      <c r="AH37" t="n" s="70"/>
      <c r="AI37" t="n" s="70"/>
      <c r="AJ37" t="n" s="70"/>
      <c r="AK37" t="n" s="70"/>
      <c r="AL37" t="n" s="70"/>
      <c r="AM37" s="70">
        <f>(AL37-AL36)/AL37*100</f>
        <v/>
      </c>
      <c r="AN37" s="70">
        <f>(AK37-AK36)/AK37*100</f>
        <v/>
      </c>
      <c r="AO37" t="n" s="70"/>
      <c r="AP37" t="n" s="70"/>
      <c r="AQ37" t="n" s="70"/>
      <c r="AR37" t="n" s="70"/>
      <c r="AS37" t="n" s="70"/>
      <c r="AT37" t="n" s="38"/>
      <c r="AU37" t="n" s="38"/>
      <c r="AV37" t="n" s="38"/>
      <c r="AW37" t="n" s="38"/>
      <c r="AX37" t="n" s="38"/>
      <c r="AY37" t="n" s="70"/>
      <c r="AZ37" t="s" s="68">
        <v>73</v>
      </c>
      <c r="BA37" t="n" s="70"/>
      <c r="BB37" t="n" s="70"/>
      <c r="BC37" t="n" s="70"/>
      <c r="BD37" t="n" s="70"/>
      <c r="BE37" t="n" s="70"/>
      <c r="BF37" t="n" s="70"/>
      <c r="BG37" t="n" s="70"/>
      <c r="BH37" t="n" s="70"/>
      <c r="BI37" t="n" s="70"/>
      <c r="BJ37" t="n" s="70"/>
      <c r="BK37" t="n" s="67"/>
      <c r="BL37" t="n" s="17"/>
      <c r="BM37" t="n" s="17"/>
      <c r="BN37" t="n" s="17"/>
      <c r="CL37" t="n" s="49"/>
      <c r="CM37" t="n" s="50"/>
    </row>
    <row r="38" ht="45" customHeight="1" spans="1:91" s="90">
      <c r="A38" t="n" s="17"/>
      <c r="B38" t="n" s="17"/>
      <c r="C38" t="n" s="17"/>
      <c r="D38" t="n" s="17"/>
      <c r="E38" t="n" s="17"/>
      <c r="AE38" t="n" s="42"/>
      <c r="AF38" t="n" s="70"/>
      <c r="AG38" t="n" s="70"/>
      <c r="AH38" t="n" s="70"/>
      <c r="AI38" t="n" s="70"/>
      <c r="AJ38" t="n" s="70"/>
      <c r="AK38" t="n" s="70"/>
      <c r="AL38" t="n" s="70"/>
      <c r="AM38" s="70">
        <f>(AL38-AL37)/AL38*100</f>
        <v/>
      </c>
      <c r="AN38" s="70">
        <f>(AK38-AK37)/AK38*100</f>
        <v/>
      </c>
      <c r="AO38" t="n" s="70"/>
      <c r="AP38" t="n" s="70"/>
      <c r="AQ38" t="n" s="70"/>
      <c r="AR38" t="n" s="70"/>
      <c r="AS38" t="n" s="70"/>
      <c r="AT38" t="n" s="38"/>
      <c r="AU38" t="n" s="38"/>
      <c r="AV38" t="n" s="38"/>
      <c r="AW38" t="n" s="38"/>
      <c r="AX38" t="n" s="38"/>
      <c r="AY38" t="n" s="70"/>
      <c r="AZ38" t="s" s="70">
        <v>74</v>
      </c>
      <c r="BA38" s="70">
        <f>SLOPE(AJ7:AJ1015,AE7:AE1015)</f>
        <v/>
      </c>
      <c r="BB38" t="n" s="70"/>
      <c r="BC38" t="n" s="70"/>
      <c r="BD38" t="n" s="70"/>
      <c r="BE38" t="n" s="70"/>
      <c r="BF38" t="n" s="70"/>
      <c r="BG38" t="n" s="70"/>
      <c r="BH38" t="n" s="70"/>
      <c r="BI38" t="n" s="70"/>
      <c r="BJ38" t="n" s="70"/>
      <c r="BK38" t="n" s="67"/>
      <c r="BL38" t="n" s="17"/>
      <c r="BM38" t="n" s="17"/>
      <c r="BN38" t="n" s="17"/>
      <c r="CL38" t="n" s="49"/>
      <c r="CM38" t="n" s="50"/>
    </row>
    <row r="39" ht="45" customHeight="1" spans="1:91" s="90">
      <c r="A39" t="n" s="17"/>
      <c r="B39" t="n" s="17"/>
      <c r="C39" t="n" s="17"/>
      <c r="D39" t="n" s="17"/>
      <c r="E39" t="n" s="17"/>
      <c r="AE39" t="n" s="42"/>
      <c r="AF39" t="n" s="70"/>
      <c r="AG39" t="n" s="70"/>
      <c r="AH39" t="n" s="70"/>
      <c r="AI39" t="n" s="70"/>
      <c r="AJ39" t="n" s="70"/>
      <c r="AK39" t="n" s="70"/>
      <c r="AL39" t="n" s="70"/>
      <c r="AM39" s="70">
        <f>(AL39-AL38)/AL39*100</f>
        <v/>
      </c>
      <c r="AN39" s="70">
        <f>(AK39-AK38)/AK39*100</f>
        <v/>
      </c>
      <c r="AO39" t="n" s="70"/>
      <c r="AP39" t="n" s="70"/>
      <c r="AQ39" t="n" s="70"/>
      <c r="AR39" t="n" s="70"/>
      <c r="AS39" t="n" s="70"/>
      <c r="AT39" t="n" s="38"/>
      <c r="AU39" t="n" s="38"/>
      <c r="AV39" t="n" s="38"/>
      <c r="AW39" t="n" s="38"/>
      <c r="AX39" t="n" s="38"/>
      <c r="AY39" t="n" s="70"/>
      <c r="AZ39" t="s" s="70">
        <v>75</v>
      </c>
      <c r="BA39" s="70">
        <f>RSQ(AJ7:AJ1015,AE7:AE1015)</f>
        <v/>
      </c>
      <c r="BC39" t="n" s="70"/>
      <c r="BD39" t="n" s="70"/>
      <c r="BE39" t="n" s="70"/>
      <c r="BF39" t="n" s="70"/>
      <c r="BG39" t="n" s="70"/>
      <c r="BH39" t="n" s="70"/>
      <c r="BI39" t="n" s="70"/>
      <c r="BJ39" t="n" s="70"/>
      <c r="BK39" t="n" s="67"/>
      <c r="BL39" t="n" s="17"/>
      <c r="BM39" t="n" s="17"/>
      <c r="BN39" t="n" s="17"/>
      <c r="CL39" t="n" s="49"/>
      <c r="CM39" t="n" s="50"/>
    </row>
    <row r="40" ht="45" customHeight="1" spans="1:91" s="90">
      <c r="A40" t="n" s="17"/>
      <c r="B40" t="n" s="17"/>
      <c r="C40" t="n" s="17"/>
      <c r="D40" t="n" s="17"/>
      <c r="E40" t="n" s="17"/>
      <c r="AE40" t="n" s="42"/>
      <c r="AF40" t="n" s="70"/>
      <c r="AG40" t="n" s="70"/>
      <c r="AH40" t="n" s="70"/>
      <c r="AI40" t="n" s="70"/>
      <c r="AJ40" t="n" s="70"/>
      <c r="AK40" t="n" s="70"/>
      <c r="AL40" t="n" s="70"/>
      <c r="AM40" s="70">
        <f>(AL40-AL39)/AL40*100</f>
        <v/>
      </c>
      <c r="AN40" s="70">
        <f>(AK40-AK39)/AK40*100</f>
        <v/>
      </c>
      <c r="AO40" t="n" s="70"/>
      <c r="AP40" t="n" s="70"/>
      <c r="AQ40" t="n" s="70"/>
      <c r="AR40" t="n" s="70"/>
      <c r="AS40" t="n" s="70"/>
      <c r="AT40" t="n" s="38"/>
      <c r="AU40" t="n" s="38"/>
      <c r="AV40" t="n" s="38"/>
      <c r="AW40" t="n" s="38"/>
      <c r="AX40" t="n" s="38"/>
      <c r="AY40" t="n" s="70"/>
      <c r="AZ40" t="s" s="70">
        <v>76</v>
      </c>
      <c r="BA40" s="70">
        <f>INTERCEPT(AJ7:AJ1015,AE7:AE1015)</f>
        <v/>
      </c>
      <c r="BB40" t="n" s="70"/>
      <c r="BC40" t="n" s="70"/>
      <c r="BE40" t="n" s="70"/>
      <c r="BF40" t="n" s="70"/>
      <c r="BG40" t="n" s="70"/>
      <c r="BH40" t="n" s="70"/>
      <c r="BI40" t="n" s="70"/>
      <c r="BJ40" t="n" s="70"/>
      <c r="BK40" t="n" s="67"/>
      <c r="BL40" t="n" s="17"/>
      <c r="BM40" t="n" s="17"/>
      <c r="BN40" t="n" s="17"/>
      <c r="CL40" t="n" s="49"/>
      <c r="CM40" t="n" s="50"/>
    </row>
    <row r="41" ht="45" customHeight="1" spans="1:91" s="90">
      <c r="A41" t="n" s="17"/>
      <c r="B41" t="n" s="17"/>
      <c r="C41" t="n" s="17"/>
      <c r="D41" t="n" s="17"/>
      <c r="E41" t="n" s="17"/>
      <c r="AE41" t="n" s="42"/>
      <c r="AF41" t="n" s="70"/>
      <c r="AG41" t="n" s="70"/>
      <c r="AH41" t="n" s="70"/>
      <c r="AI41" t="n" s="70"/>
      <c r="AJ41" t="n" s="70"/>
      <c r="AK41" t="n" s="70"/>
      <c r="AL41" t="n" s="70"/>
      <c r="AM41" s="70">
        <f>(AL41-AL40)/AL41*100</f>
        <v/>
      </c>
      <c r="AN41" s="70">
        <f>(AK41-AK40)/AK41*100</f>
        <v/>
      </c>
      <c r="AO41" t="n" s="70"/>
      <c r="AP41" t="n" s="70"/>
      <c r="AQ41" t="n" s="70"/>
      <c r="AR41" t="n" s="70"/>
      <c r="AS41" t="n" s="70"/>
      <c r="AT41" t="n" s="38"/>
      <c r="AU41" t="n" s="38"/>
      <c r="AV41" t="n" s="38"/>
      <c r="AW41" t="n" s="38"/>
      <c r="AX41" t="n" s="38"/>
      <c r="AY41" t="n" s="70"/>
      <c r="BK41" t="n" s="71"/>
      <c r="BL41" t="n" s="17"/>
      <c r="BM41" t="n" s="17"/>
      <c r="BN41" t="n" s="17"/>
      <c r="CL41" t="n" s="49"/>
      <c r="CM41" t="n" s="50"/>
    </row>
    <row r="42" ht="45" customHeight="1" spans="1:91" s="90">
      <c r="A42" t="n" s="17"/>
      <c r="B42" t="n" s="17"/>
      <c r="C42" t="n" s="17"/>
      <c r="D42" t="n" s="17"/>
      <c r="E42" t="n" s="17"/>
      <c r="AE42" t="n" s="42"/>
      <c r="AF42" t="n" s="70"/>
      <c r="AG42" t="n" s="70"/>
      <c r="AH42" t="n" s="70"/>
      <c r="AI42" t="n" s="70"/>
      <c r="AJ42" t="n" s="70"/>
      <c r="AK42" t="n" s="70"/>
      <c r="AL42" t="n" s="70"/>
      <c r="AM42" s="70">
        <f>(AL42-AL41)/AL42*100</f>
        <v/>
      </c>
      <c r="AN42" s="70">
        <f>(AK42-AK41)/AK42*100</f>
        <v/>
      </c>
      <c r="AO42" t="n" s="70"/>
      <c r="AP42" t="n" s="70"/>
      <c r="AQ42" t="n" s="70"/>
      <c r="AR42" t="n" s="70"/>
      <c r="AS42" t="n" s="70"/>
      <c r="AT42" t="n" s="38"/>
      <c r="AU42" t="n" s="38"/>
      <c r="AV42" t="n" s="38"/>
      <c r="AW42" t="n" s="38"/>
      <c r="AX42" t="n" s="38"/>
      <c r="AY42" t="n" s="70"/>
      <c r="BB42" t="n" s="70"/>
      <c r="BC42" t="n" s="70"/>
      <c r="BD42" t="s" s="70">
        <v>39</v>
      </c>
      <c r="BE42" t="s" s="70">
        <v>40</v>
      </c>
      <c r="BF42" t="s" s="70">
        <v>41</v>
      </c>
      <c r="BK42" t="n" s="71"/>
      <c r="BL42" t="n" s="17"/>
      <c r="BM42" t="n" s="17"/>
      <c r="BN42" t="n" s="17"/>
      <c r="CL42" t="n" s="49"/>
      <c r="CM42" t="n" s="50"/>
    </row>
    <row r="43" ht="45" customHeight="1" spans="1:91" s="90">
      <c r="A43" t="n" s="17"/>
      <c r="B43" t="n" s="17"/>
      <c r="C43" t="n" s="17"/>
      <c r="D43" t="n" s="17"/>
      <c r="E43" t="n" s="17"/>
      <c r="AE43" t="n" s="42"/>
      <c r="AF43" t="n" s="70"/>
      <c r="AG43" t="n" s="70"/>
      <c r="AH43" t="n" s="70"/>
      <c r="AI43" t="n" s="70"/>
      <c r="AJ43" t="n" s="70"/>
      <c r="AK43" t="n" s="70"/>
      <c r="AL43" t="n" s="70"/>
      <c r="AM43" s="70">
        <f>(AL43-AL42)/AL43*100</f>
        <v/>
      </c>
      <c r="AN43" s="70">
        <f>(AK43-AK42)/AK43*100</f>
        <v/>
      </c>
      <c r="AO43" t="n" s="70"/>
      <c r="AP43" t="n" s="70"/>
      <c r="AQ43" t="n" s="70"/>
      <c r="AR43" t="n" s="70"/>
      <c r="AS43" t="n" s="70"/>
      <c r="AT43" t="n" s="38"/>
      <c r="AU43" t="n" s="38"/>
      <c r="AV43" t="n" s="38"/>
      <c r="AW43" t="n" s="38"/>
      <c r="AX43" t="n" s="38"/>
      <c r="AY43" t="n" s="70"/>
      <c r="BB43" t="s" s="70">
        <v>43</v>
      </c>
      <c r="BC43" s="47">
        <f>MIN(AJ7:AJ257)</f>
        <v/>
      </c>
      <c r="BD43" t="s" s="70">
        <v>44</v>
      </c>
      <c r="BE43" s="48">
        <f>BC45-3*BC47</f>
        <v/>
      </c>
      <c r="BF43" s="70">
        <f aca="false" t="array" ref="BF43:BF50">FREQUENCY(AJ7:AJ257,BE43:BE50)</f>
        <v/>
      </c>
      <c r="BK43" t="n" s="71"/>
      <c r="BL43" t="n" s="17"/>
      <c r="BM43" t="n" s="17"/>
      <c r="BN43" t="n" s="17"/>
      <c r="CL43" t="n" s="49"/>
      <c r="CM43" t="n" s="50"/>
    </row>
    <row r="44" ht="45" customHeight="1" spans="1:91" s="90">
      <c r="A44" t="n" s="17"/>
      <c r="B44" t="n" s="17"/>
      <c r="C44" t="n" s="17"/>
      <c r="D44" t="n" s="17"/>
      <c r="E44" t="n" s="17"/>
      <c r="AE44" t="n" s="42"/>
      <c r="AF44" t="n" s="70"/>
      <c r="AG44" t="n" s="70"/>
      <c r="AH44" t="n" s="70"/>
      <c r="AI44" t="n" s="70"/>
      <c r="AJ44" t="n" s="70"/>
      <c r="AK44" t="n" s="70"/>
      <c r="AL44" t="n" s="70"/>
      <c r="AM44" s="70">
        <f>(AL44-AL43)/AL44*100</f>
        <v/>
      </c>
      <c r="AN44" s="70">
        <f>(AK44-AK43)/AK44*100</f>
        <v/>
      </c>
      <c r="AO44" t="n" s="70"/>
      <c r="AP44" t="n" s="70"/>
      <c r="AQ44" t="n" s="70"/>
      <c r="AR44" t="n" s="70"/>
      <c r="AS44" t="n" s="70"/>
      <c r="AT44" t="n" s="38"/>
      <c r="AU44" t="n" s="38"/>
      <c r="AV44" t="n" s="38"/>
      <c r="AW44" t="n" s="38"/>
      <c r="AX44" t="n" s="38"/>
      <c r="AY44" t="n" s="70"/>
      <c r="AZ44" t="n" s="70"/>
      <c r="BA44" t="n" s="70"/>
      <c r="BB44" t="s" s="70">
        <v>46</v>
      </c>
      <c r="BC44" s="47">
        <f>MAX(AJ7:AJ257)</f>
        <v/>
      </c>
      <c r="BD44" t="s" s="70">
        <v>47</v>
      </c>
      <c r="BE44" s="48">
        <f>BC45-2*BC47</f>
        <v/>
      </c>
      <c r="BF44" t="e" s="70">
        <v>#DIV/0!</v>
      </c>
      <c r="BG44" t="n" s="70"/>
      <c r="BH44" t="n" s="70"/>
      <c r="BI44" t="n" s="70"/>
      <c r="BJ44" t="n" s="70"/>
      <c r="BK44" t="n" s="67"/>
      <c r="BL44" t="n" s="17"/>
      <c r="BM44" t="n" s="17"/>
      <c r="BN44" t="n" s="17"/>
      <c r="CL44" t="n" s="49"/>
      <c r="CM44" t="n" s="50"/>
    </row>
    <row r="45" ht="45" customHeight="1" spans="1:91" s="90">
      <c r="A45" t="n" s="17"/>
      <c r="B45" t="n" s="17"/>
      <c r="C45" t="n" s="17"/>
      <c r="D45" t="n" s="17"/>
      <c r="E45" t="n" s="17"/>
      <c r="AE45" t="n" s="42"/>
      <c r="AF45" t="n" s="70"/>
      <c r="AG45" t="n" s="70"/>
      <c r="AH45" t="n" s="70"/>
      <c r="AI45" t="n" s="70"/>
      <c r="AJ45" t="n" s="70"/>
      <c r="AK45" t="n" s="70"/>
      <c r="AL45" t="n" s="70"/>
      <c r="AM45" s="70">
        <f>(AL45-AL44)/AL45*100</f>
        <v/>
      </c>
      <c r="AN45" s="70">
        <f>(AK45-AK44)/AK45*100</f>
        <v/>
      </c>
      <c r="AO45" t="n" s="70"/>
      <c r="AP45" t="n" s="70"/>
      <c r="AQ45" t="n" s="70"/>
      <c r="AR45" t="n" s="70"/>
      <c r="AS45" t="n" s="70"/>
      <c r="AT45" t="n" s="38"/>
      <c r="AU45" t="n" s="38"/>
      <c r="AV45" t="n" s="38"/>
      <c r="AW45" t="n" s="38"/>
      <c r="AX45" t="n" s="38"/>
      <c r="AY45" t="n" s="70"/>
      <c r="BB45" t="s" s="70">
        <v>49</v>
      </c>
      <c r="BC45" s="47">
        <f>AVERAGE(AJ7:AJ257)</f>
        <v/>
      </c>
      <c r="BD45" t="s" s="70">
        <v>50</v>
      </c>
      <c r="BE45" s="48">
        <f>BC45-BC47</f>
        <v/>
      </c>
      <c r="BF45" t="e" s="70">
        <v>#DIV/0!</v>
      </c>
      <c r="BK45" t="n" s="71"/>
      <c r="BL45" t="n" s="17"/>
      <c r="BM45" t="n" s="17"/>
      <c r="BN45" t="n" s="17"/>
      <c r="CL45" t="n" s="49"/>
      <c r="CM45" t="n" s="50"/>
    </row>
    <row r="46" ht="45" customHeight="1" spans="1:91" s="90">
      <c r="A46" t="n" s="17"/>
      <c r="B46" t="n" s="17"/>
      <c r="C46" t="n" s="17"/>
      <c r="D46" t="n" s="17"/>
      <c r="E46" t="n" s="17"/>
      <c r="AE46" t="n" s="42"/>
      <c r="AF46" t="n" s="70"/>
      <c r="AG46" t="n" s="70"/>
      <c r="AH46" t="n" s="70"/>
      <c r="AI46" t="n" s="70"/>
      <c r="AJ46" t="n" s="70"/>
      <c r="AK46" t="n" s="70"/>
      <c r="AL46" t="n" s="70"/>
      <c r="AM46" s="70">
        <f>(AL46-AL45)/AL46*100</f>
        <v/>
      </c>
      <c r="AN46" s="70">
        <f>(AK46-AK45)/AK46*100</f>
        <v/>
      </c>
      <c r="AO46" t="n" s="70"/>
      <c r="AP46" t="n" s="70"/>
      <c r="AQ46" t="n" s="70"/>
      <c r="AR46" t="n" s="70"/>
      <c r="AS46" t="n" s="70"/>
      <c r="AT46" t="n" s="38"/>
      <c r="AU46" t="n" s="38"/>
      <c r="AV46" t="n" s="38"/>
      <c r="AW46" t="n" s="38"/>
      <c r="AX46" t="n" s="38"/>
      <c r="AY46" t="n" s="70"/>
      <c r="BB46" t="s" s="70">
        <v>52</v>
      </c>
      <c r="BC46" s="47">
        <f>VAR(AJ7:AJ257)</f>
        <v/>
      </c>
      <c r="BD46" t="s" s="70">
        <v>53</v>
      </c>
      <c r="BE46" s="48">
        <f>BC45</f>
        <v/>
      </c>
      <c r="BF46" t="e" s="70">
        <v>#DIV/0!</v>
      </c>
      <c r="BK46" t="n" s="71"/>
      <c r="BL46" t="n" s="17"/>
      <c r="BM46" t="n" s="17"/>
      <c r="BN46" t="n" s="17"/>
      <c r="CL46" t="n" s="49"/>
      <c r="CM46" t="n" s="50"/>
    </row>
    <row r="47" ht="45" customHeight="1" spans="1:91" s="90">
      <c r="A47" t="n" s="17"/>
      <c r="B47" t="n" s="17"/>
      <c r="C47" t="n" s="17"/>
      <c r="D47" t="n" s="17"/>
      <c r="E47" t="n" s="17"/>
      <c r="AE47" t="n" s="42"/>
      <c r="AF47" t="n" s="70"/>
      <c r="AG47" t="n" s="70"/>
      <c r="AH47" t="n" s="70"/>
      <c r="AI47" t="n" s="70"/>
      <c r="AJ47" t="n" s="70"/>
      <c r="AK47" t="n" s="70"/>
      <c r="AL47" t="n" s="70"/>
      <c r="AM47" s="70">
        <f>(AL47-AL46)/AL47*100</f>
        <v/>
      </c>
      <c r="AN47" s="70">
        <f>(AK47-AK46)/AK47*100</f>
        <v/>
      </c>
      <c r="AO47" t="n" s="70"/>
      <c r="AP47" t="n" s="70"/>
      <c r="AQ47" t="n" s="70"/>
      <c r="AR47" t="n" s="70"/>
      <c r="AS47" t="n" s="70"/>
      <c r="AT47" t="n" s="38"/>
      <c r="AU47" t="n" s="38"/>
      <c r="AV47" t="n" s="38"/>
      <c r="AW47" t="n" s="38"/>
      <c r="AX47" t="n" s="38"/>
      <c r="AY47" t="n" s="70"/>
      <c r="BB47" t="s" s="70">
        <v>55</v>
      </c>
      <c r="BC47" s="47">
        <f>STDEV(AJ7:AJ257)</f>
        <v/>
      </c>
      <c r="BD47" t="s" s="70">
        <v>56</v>
      </c>
      <c r="BE47" s="48">
        <f>BC45+BC47</f>
        <v/>
      </c>
      <c r="BF47" t="e" s="70">
        <v>#DIV/0!</v>
      </c>
      <c r="BK47" t="n" s="71"/>
      <c r="BL47" t="n" s="17"/>
      <c r="BM47" t="n" s="17"/>
      <c r="BN47" t="n" s="17"/>
      <c r="CL47" t="n" s="49"/>
      <c r="CM47" t="n" s="50"/>
    </row>
    <row r="48" ht="45" customHeight="1" spans="1:91" s="90">
      <c r="A48" t="n" s="17"/>
      <c r="B48" t="n" s="17"/>
      <c r="C48" t="n" s="17"/>
      <c r="D48" t="n" s="17"/>
      <c r="E48" t="n" s="17"/>
      <c r="AE48" t="n" s="42"/>
      <c r="AF48" t="n" s="70"/>
      <c r="AG48" t="n" s="70"/>
      <c r="AH48" t="n" s="70"/>
      <c r="AI48" t="n" s="70"/>
      <c r="AJ48" t="n" s="70"/>
      <c r="AK48" t="n" s="70"/>
      <c r="AL48" t="n" s="70"/>
      <c r="AM48" s="70">
        <f>(AL48-AL47)/AL48*100</f>
        <v/>
      </c>
      <c r="AN48" s="70">
        <f>(AK48-AK47)/AK48*100</f>
        <v/>
      </c>
      <c r="AO48" t="n" s="70"/>
      <c r="AP48" t="n" s="70"/>
      <c r="AQ48" t="n" s="70"/>
      <c r="AR48" t="n" s="70"/>
      <c r="AS48" t="n" s="70"/>
      <c r="AT48" t="n" s="38"/>
      <c r="AU48" t="n" s="38"/>
      <c r="AV48" t="n" s="38"/>
      <c r="AW48" t="n" s="38"/>
      <c r="AX48" t="n" s="38"/>
      <c r="AY48" t="n" s="70"/>
      <c r="BB48" t="n" s="70"/>
      <c r="BC48" t="n" s="70"/>
      <c r="BD48" t="s" s="70">
        <v>58</v>
      </c>
      <c r="BE48" s="48">
        <f>BC45+2*BC47</f>
        <v/>
      </c>
      <c r="BF48" t="e" s="70">
        <v>#DIV/0!</v>
      </c>
      <c r="BK48" t="n" s="71"/>
      <c r="BL48" t="n" s="17"/>
      <c r="BM48" t="n" s="17"/>
      <c r="BN48" t="n" s="17"/>
      <c r="CL48" t="n" s="49"/>
      <c r="CM48" t="n" s="50"/>
    </row>
    <row r="49" ht="45" customHeight="1" spans="1:91" s="90">
      <c r="A49" t="n" s="17"/>
      <c r="B49" t="n" s="17"/>
      <c r="C49" t="n" s="17"/>
      <c r="D49" t="n" s="17"/>
      <c r="E49" t="n" s="17"/>
      <c r="AE49" t="n" s="42"/>
      <c r="AF49" t="n" s="70"/>
      <c r="AG49" t="n" s="70"/>
      <c r="AH49" t="n" s="70"/>
      <c r="AI49" t="n" s="70"/>
      <c r="AJ49" t="n" s="70"/>
      <c r="AK49" t="n" s="70"/>
      <c r="AL49" t="n" s="70"/>
      <c r="AM49" s="70">
        <f>(AL49-AL48)/AL49*100</f>
        <v/>
      </c>
      <c r="AN49" s="70">
        <f>(AK49-AK48)/AK49*100</f>
        <v/>
      </c>
      <c r="AO49" t="n" s="70"/>
      <c r="AP49" t="n" s="70"/>
      <c r="AQ49" t="n" s="70"/>
      <c r="AR49" t="n" s="70"/>
      <c r="AS49" t="n" s="70"/>
      <c r="AT49" t="n" s="38"/>
      <c r="AU49" t="n" s="38"/>
      <c r="AV49" t="n" s="38"/>
      <c r="AW49" t="n" s="38"/>
      <c r="AX49" t="n" s="38"/>
      <c r="AY49" t="n" s="70"/>
      <c r="BB49" t="n" s="70"/>
      <c r="BC49" t="n" s="70"/>
      <c r="BD49" t="s" s="70">
        <v>59</v>
      </c>
      <c r="BE49" s="48">
        <f>BC45+3*BC47</f>
        <v/>
      </c>
      <c r="BF49" t="e" s="70">
        <v>#DIV/0!</v>
      </c>
      <c r="BK49" t="n" s="71"/>
      <c r="BL49" t="n" s="17"/>
      <c r="BM49" t="n" s="17"/>
      <c r="BN49" t="n" s="17"/>
      <c r="CL49" t="n" s="49"/>
      <c r="CM49" t="n" s="50"/>
    </row>
    <row r="50" ht="45" customHeight="1" spans="1:91" s="90">
      <c r="A50" t="n" s="17"/>
      <c r="B50" t="n" s="17"/>
      <c r="C50" t="n" s="17"/>
      <c r="D50" t="n" s="17"/>
      <c r="E50" t="n" s="17"/>
      <c r="AE50" t="n" s="42"/>
      <c r="AF50" t="n" s="70"/>
      <c r="AG50" t="n" s="70"/>
      <c r="AH50" t="n" s="70"/>
      <c r="AI50" t="n" s="70"/>
      <c r="AJ50" t="n" s="70"/>
      <c r="AK50" t="n" s="70"/>
      <c r="AL50" t="n" s="70"/>
      <c r="AM50" s="70">
        <f>(AL50-AL49)/AL50*100</f>
        <v/>
      </c>
      <c r="AN50" s="70">
        <f>(AK50-AK49)/AK50*100</f>
        <v/>
      </c>
      <c r="AO50" t="n" s="70"/>
      <c r="AP50" t="n" s="70"/>
      <c r="AQ50" t="n" s="70"/>
      <c r="AR50" t="n" s="70"/>
      <c r="AS50" t="n" s="70"/>
      <c r="AT50" t="n" s="38"/>
      <c r="AU50" t="n" s="38"/>
      <c r="AV50" t="n" s="38"/>
      <c r="AW50" t="n" s="38"/>
      <c r="AX50" t="n" s="38"/>
      <c r="AY50" t="n" s="70"/>
      <c r="BB50" t="n" s="70"/>
      <c r="BC50" t="n" s="70"/>
      <c r="BD50" t="s" s="70">
        <v>62</v>
      </c>
      <c r="BE50" t="n" s="70"/>
      <c r="BF50" t="e" s="70">
        <v>#DIV/0!</v>
      </c>
      <c r="BK50" t="n" s="71"/>
      <c r="BL50" t="n" s="17"/>
      <c r="BM50" t="n" s="17"/>
      <c r="BN50" t="n" s="17"/>
      <c r="CL50" t="n" s="49"/>
      <c r="CM50" t="n" s="50"/>
    </row>
    <row r="51" ht="45" customHeight="1" spans="1:91" s="90">
      <c r="A51" t="n" s="17"/>
      <c r="B51" t="n" s="17"/>
      <c r="C51" t="n" s="17"/>
      <c r="D51" t="n" s="17"/>
      <c r="E51" t="n" s="17"/>
      <c r="AE51" t="n" s="42"/>
      <c r="AF51" t="n" s="70"/>
      <c r="AG51" t="n" s="70"/>
      <c r="AH51" t="n" s="70"/>
      <c r="AI51" t="n" s="70"/>
      <c r="AJ51" t="n" s="70"/>
      <c r="AK51" t="n" s="70"/>
      <c r="AL51" t="n" s="70"/>
      <c r="AM51" s="70">
        <f>(AL51-AL50)/AL51*100</f>
        <v/>
      </c>
      <c r="AN51" s="70">
        <f>(AK51-AK50)/AK51*100</f>
        <v/>
      </c>
      <c r="AO51" t="n" s="70"/>
      <c r="AP51" t="n" s="70"/>
      <c r="AQ51" t="n" s="70"/>
      <c r="AR51" t="n" s="70"/>
      <c r="AS51" t="n" s="70"/>
      <c r="AT51" t="n" s="38"/>
      <c r="AU51" t="n" s="38"/>
      <c r="AV51" t="n" s="38"/>
      <c r="AW51" t="n" s="38"/>
      <c r="AX51" t="n" s="38"/>
      <c r="AY51" t="n" s="70"/>
      <c r="BK51" t="n" s="71"/>
      <c r="BL51" t="n" s="17"/>
      <c r="BM51" t="n" s="17"/>
      <c r="BN51" t="n" s="17"/>
      <c r="CL51" t="n" s="49"/>
      <c r="CM51" t="n" s="50"/>
    </row>
    <row r="52" ht="46" customHeight="1" spans="1:91" s="90">
      <c r="A52" t="n" s="17"/>
      <c r="B52" t="n" s="17"/>
      <c r="C52" t="n" s="17"/>
      <c r="D52" t="n" s="17"/>
      <c r="E52" t="n" s="17"/>
      <c r="AE52" t="n" s="42"/>
      <c r="AF52" t="n" s="70"/>
      <c r="AG52" t="n" s="70"/>
      <c r="AH52" t="n" s="70"/>
      <c r="AI52" t="n" s="70"/>
      <c r="AJ52" t="n" s="70"/>
      <c r="AK52" t="n" s="70"/>
      <c r="AL52" t="n" s="70"/>
      <c r="AM52" s="70">
        <f>(AL52-AL51)/AL52*100</f>
        <v/>
      </c>
      <c r="AN52" s="70">
        <f>(AK52-AK51)/AK52*100</f>
        <v/>
      </c>
      <c r="AO52" t="n" s="70"/>
      <c r="AP52" t="n" s="70"/>
      <c r="AQ52" t="n" s="70"/>
      <c r="AR52" t="n" s="70"/>
      <c r="AS52" t="n" s="70"/>
      <c r="AT52" t="n" s="38"/>
      <c r="AU52" t="n" s="38"/>
      <c r="AV52" t="n" s="38"/>
      <c r="AW52" t="n" s="38"/>
      <c r="AX52" t="n" s="38"/>
      <c r="AY52" t="n" s="70"/>
      <c r="BB52" t="s" s="38">
        <v>64</v>
      </c>
      <c r="BC52" t="s" s="70">
        <v>65</v>
      </c>
      <c r="BD52" s="60">
        <f>_xlfn.NORM.DIST($F$8,$BC$45,$BC$47,1)</f>
        <v/>
      </c>
      <c r="BE52" t="s" s="70">
        <v>66</v>
      </c>
      <c r="BF52" s="70">
        <f>$F$8</f>
        <v/>
      </c>
      <c r="BK52" t="n" s="71"/>
      <c r="BL52" t="n" s="17"/>
      <c r="BM52" t="n" s="17"/>
      <c r="BN52" t="n" s="17"/>
      <c r="CL52" t="n" s="49"/>
      <c r="CM52" t="n" s="50"/>
    </row>
    <row r="53" ht="47" customHeight="1" spans="1:91" s="90">
      <c r="A53" t="n" s="17"/>
      <c r="B53" t="n" s="17"/>
      <c r="C53" t="n" s="17"/>
      <c r="D53" t="n" s="17"/>
      <c r="E53" t="n" s="17"/>
      <c r="AE53" t="n" s="42"/>
      <c r="AF53" t="n" s="70"/>
      <c r="AG53" t="n" s="70"/>
      <c r="AH53" t="n" s="70"/>
      <c r="AI53" t="n" s="70"/>
      <c r="AJ53" t="n" s="70"/>
      <c r="AK53" t="n" s="70"/>
      <c r="AL53" t="n" s="70"/>
      <c r="AM53" s="70">
        <f>(AL53-AL52)/AL53*100</f>
        <v/>
      </c>
      <c r="AN53" s="70">
        <f>(AK53-AK52)/AK53*100</f>
        <v/>
      </c>
      <c r="AO53" t="n" s="70"/>
      <c r="AP53" t="n" s="70"/>
      <c r="AQ53" t="n" s="70"/>
      <c r="AR53" t="n" s="70"/>
      <c r="AS53" t="n" s="70"/>
      <c r="AT53" t="n" s="38"/>
      <c r="AU53" t="n" s="38"/>
      <c r="AV53" t="n" s="38"/>
      <c r="AW53" t="n" s="38"/>
      <c r="AX53" t="n" s="38"/>
      <c r="AY53" t="n" s="70"/>
      <c r="BC53" t="s" s="70">
        <v>68</v>
      </c>
      <c r="BD53" s="60">
        <f>((COUNTIF(AJ7:AJ257,"&lt;"&amp;$F$8))/(COUNT(AJ7:AJ257)))</f>
        <v/>
      </c>
      <c r="BE53" t="s" s="70">
        <v>69</v>
      </c>
      <c r="BF53" s="70">
        <f>$F$8</f>
        <v/>
      </c>
      <c r="BK53" t="n" s="71"/>
      <c r="BL53" t="n" s="17"/>
      <c r="BM53" t="n" s="17"/>
      <c r="BN53" t="n" s="17"/>
      <c r="CL53" t="n" s="49"/>
      <c r="CM53" t="n" s="50"/>
    </row>
    <row r="54" ht="15" customHeight="1" spans="1:91" s="90">
      <c r="A54" t="n" s="17"/>
      <c r="B54" t="n" s="17"/>
      <c r="C54" t="n" s="17"/>
      <c r="D54" t="n" s="17"/>
      <c r="E54" t="n" s="17"/>
      <c r="AE54" t="n" s="42"/>
      <c r="AF54" t="n" s="70"/>
      <c r="AG54" t="n" s="70"/>
      <c r="AH54" t="n" s="70"/>
      <c r="AI54" t="n" s="70"/>
      <c r="AJ54" t="n" s="70"/>
      <c r="AK54" t="n" s="70"/>
      <c r="AL54" t="n" s="70"/>
      <c r="AM54" s="70">
        <f>(AL54-AL53)/AL54*100</f>
        <v/>
      </c>
      <c r="AN54" s="70">
        <f>(AK54-AK53)/AK54*100</f>
        <v/>
      </c>
      <c r="AO54" t="n" s="70"/>
      <c r="AP54" t="n" s="70"/>
      <c r="AQ54" t="n" s="70"/>
      <c r="AR54" t="n" s="70"/>
      <c r="AS54" t="n" s="70"/>
      <c r="AT54" t="n" s="38"/>
      <c r="AU54" t="n" s="38"/>
      <c r="AV54" t="n" s="38"/>
      <c r="AW54" t="n" s="38"/>
      <c r="AX54" t="n" s="38"/>
      <c r="AY54" t="n" s="70"/>
      <c r="BK54" t="n" s="71"/>
      <c r="BL54" t="n" s="17"/>
      <c r="BM54" t="n" s="17"/>
      <c r="BN54" t="n" s="17"/>
      <c r="CL54" t="n" s="49"/>
      <c r="CM54" t="n" s="50"/>
    </row>
    <row r="55" ht="16" customHeight="1" spans="1:91" s="90">
      <c r="A55" t="n" s="17"/>
      <c r="B55" t="n" s="17"/>
      <c r="C55" t="n" s="17"/>
      <c r="D55" t="n" s="17"/>
      <c r="E55" t="n" s="17"/>
      <c r="AE55" t="n" s="42"/>
      <c r="AF55" t="n" s="70"/>
      <c r="AG55" t="n" s="70"/>
      <c r="AH55" t="n" s="70"/>
      <c r="AI55" t="n" s="70"/>
      <c r="AJ55" t="n" s="70"/>
      <c r="AK55" t="n" s="70"/>
      <c r="AL55" t="n" s="70"/>
      <c r="AM55" s="70">
        <f>(AL55-AL54)/AL55*100</f>
        <v/>
      </c>
      <c r="AN55" s="70">
        <f>(AK55-AK54)/AK55*100</f>
        <v/>
      </c>
      <c r="AO55" t="n" s="70"/>
      <c r="AP55" t="n" s="70"/>
      <c r="AQ55" t="n" s="70"/>
      <c r="AR55" t="n" s="70"/>
      <c r="AS55" t="n" s="70"/>
      <c r="AT55" t="n" s="38"/>
      <c r="AU55" t="n" s="38"/>
      <c r="AV55" t="n" s="38"/>
      <c r="AW55" t="n" s="38"/>
      <c r="AX55" t="n" s="38"/>
      <c r="AY55" t="n" s="70"/>
      <c r="BK55" t="n" s="72"/>
      <c r="BL55" t="n" s="17"/>
      <c r="BM55" t="n" s="17"/>
      <c r="BN55" t="n" s="17"/>
      <c r="CL55" t="n" s="49"/>
      <c r="CM55" t="n" s="50"/>
    </row>
    <row r="56" ht="16" customHeight="1" spans="1:91" s="90">
      <c r="A56" t="n" s="17"/>
      <c r="B56" t="n" s="17"/>
      <c r="C56" t="n" s="17"/>
      <c r="D56" t="n" s="17"/>
      <c r="E56" t="n" s="17"/>
      <c r="AE56" t="n" s="42"/>
      <c r="AF56" t="n" s="70"/>
      <c r="AG56" t="n" s="70"/>
      <c r="AH56" t="n" s="70"/>
      <c r="AI56" t="n" s="70"/>
      <c r="AJ56" t="n" s="70"/>
      <c r="AK56" t="n" s="70"/>
      <c r="AL56" t="n" s="70"/>
      <c r="AM56" s="70">
        <f>(AL56-AL55)/AL56*100</f>
        <v/>
      </c>
      <c r="AN56" s="70">
        <f>(AK56-AK55)/AK56*100</f>
        <v/>
      </c>
      <c r="AO56" t="n" s="70"/>
      <c r="AP56" t="n" s="70"/>
      <c r="AQ56" t="n" s="70"/>
      <c r="AR56" t="n" s="70"/>
      <c r="AS56" t="n" s="70"/>
      <c r="AT56" t="n" s="38"/>
      <c r="AU56" t="n" s="38"/>
      <c r="AV56" t="n" s="38"/>
      <c r="AW56" t="n" s="38"/>
      <c r="AX56" t="n" s="38"/>
      <c r="AY56" t="n" s="70"/>
      <c r="BK56" t="n" s="72"/>
      <c r="BL56" t="n" s="70"/>
      <c r="BM56" t="n" s="70"/>
      <c r="CL56" t="n" s="49"/>
      <c r="CM56" t="n" s="50"/>
    </row>
    <row r="57" ht="16" customHeight="1" spans="1:91" s="90">
      <c r="A57" t="n" s="17"/>
      <c r="B57" t="n" s="17"/>
      <c r="C57" t="n" s="17"/>
      <c r="D57" t="n" s="17"/>
      <c r="E57" t="n" s="17"/>
      <c r="AE57" t="n" s="42"/>
      <c r="AF57" t="n" s="70"/>
      <c r="AG57" t="n" s="70"/>
      <c r="AH57" t="n" s="70"/>
      <c r="AI57" t="n" s="70"/>
      <c r="AJ57" t="n" s="70"/>
      <c r="AK57" t="n" s="70"/>
      <c r="AL57" t="n" s="70"/>
      <c r="AM57" s="70">
        <f>(AL57-AL56)/AL57*100</f>
        <v/>
      </c>
      <c r="AN57" s="70">
        <f>(AK57-AK56)/AK57*100</f>
        <v/>
      </c>
      <c r="AO57" t="n" s="70"/>
      <c r="AP57" t="n" s="70"/>
      <c r="AQ57" t="n" s="70"/>
      <c r="AR57" t="n" s="70"/>
      <c r="AS57" t="n" s="70"/>
      <c r="AT57" t="n" s="38"/>
      <c r="AU57" t="n" s="38"/>
      <c r="AV57" t="n" s="38"/>
      <c r="AW57" t="n" s="38"/>
      <c r="AX57" t="n" s="38"/>
      <c r="AY57" t="n" s="70"/>
      <c r="BK57" t="n" s="72"/>
      <c r="BL57" t="n" s="70"/>
      <c r="BM57" t="n" s="70"/>
      <c r="CL57" t="n" s="49"/>
      <c r="CM57" t="n" s="50"/>
    </row>
    <row r="58" ht="16" customHeight="1" spans="1:91" s="90">
      <c r="A58" t="n" s="17"/>
      <c r="B58" t="n" s="17"/>
      <c r="C58" t="n" s="17"/>
      <c r="D58" t="n" s="17"/>
      <c r="E58" t="n" s="17"/>
      <c r="AE58" t="n" s="42"/>
      <c r="AF58" t="n" s="70"/>
      <c r="AG58" t="n" s="70"/>
      <c r="AH58" t="n" s="70"/>
      <c r="AI58" t="n" s="70"/>
      <c r="AJ58" t="n" s="70"/>
      <c r="AK58" t="n" s="70"/>
      <c r="AL58" t="n" s="70"/>
      <c r="AM58" s="70">
        <f>(AL58-AL57)/AL58*100</f>
        <v/>
      </c>
      <c r="AN58" s="70">
        <f>(AK58-AK57)/AK58*100</f>
        <v/>
      </c>
      <c r="AO58" t="n" s="70"/>
      <c r="AP58" t="n" s="70"/>
      <c r="AQ58" t="n" s="70"/>
      <c r="AR58" t="n" s="70"/>
      <c r="AS58" t="n" s="70"/>
      <c r="AT58" t="n" s="38"/>
      <c r="AU58" t="n" s="38"/>
      <c r="AV58" t="n" s="38"/>
      <c r="AW58" t="n" s="38"/>
      <c r="AX58" t="n" s="38"/>
      <c r="AY58" t="n" s="70"/>
      <c r="AZ58" t="n" s="70"/>
      <c r="BA58" t="n" s="70"/>
      <c r="BB58" t="n" s="70"/>
      <c r="BC58" t="n" s="70"/>
      <c r="BD58" t="n" s="70"/>
      <c r="BE58" t="n" s="70"/>
      <c r="BF58" t="n" s="70"/>
      <c r="BG58" t="n" s="70"/>
      <c r="BH58" t="n" s="70"/>
      <c r="BI58" t="n" s="70"/>
      <c r="BJ58" t="n" s="70"/>
      <c r="BK58" t="n" s="73"/>
      <c r="BL58" t="n" s="70"/>
      <c r="BM58" t="n" s="70"/>
      <c r="CL58" t="n" s="49"/>
      <c r="CM58" t="n" s="50"/>
    </row>
    <row r="59" ht="16" customHeight="1" spans="1:91" s="90">
      <c r="A59" t="n" s="17"/>
      <c r="B59" t="n" s="17"/>
      <c r="C59" t="n" s="17"/>
      <c r="D59" t="n" s="17"/>
      <c r="E59" t="n" s="17"/>
      <c r="AE59" t="n" s="42"/>
      <c r="AF59" t="n" s="70"/>
      <c r="AG59" t="n" s="70"/>
      <c r="AH59" t="n" s="70"/>
      <c r="AI59" t="n" s="70"/>
      <c r="AJ59" t="n" s="70"/>
      <c r="AK59" t="n" s="70"/>
      <c r="AL59" t="n" s="70"/>
      <c r="AM59" s="70">
        <f>(AL59-AL58)/AL59*100</f>
        <v/>
      </c>
      <c r="AN59" s="70">
        <f>(AK59-AK58)/AK59*100</f>
        <v/>
      </c>
      <c r="AO59" t="n" s="70"/>
      <c r="AP59" t="n" s="70"/>
      <c r="AQ59" t="n" s="70"/>
      <c r="AR59" t="n" s="70"/>
      <c r="AS59" t="n" s="70"/>
      <c r="AT59" t="n" s="38"/>
      <c r="AU59" t="n" s="38"/>
      <c r="AV59" t="n" s="38"/>
      <c r="AW59" t="n" s="38"/>
      <c r="AX59" t="n" s="38"/>
      <c r="AY59" t="n" s="70"/>
      <c r="AZ59" t="n" s="70"/>
      <c r="BA59" t="n" s="70"/>
      <c r="BB59" t="n" s="70"/>
      <c r="BC59" t="n" s="70"/>
      <c r="BD59" t="n" s="70"/>
      <c r="BE59" t="n" s="70"/>
      <c r="BF59" t="n" s="70"/>
      <c r="BG59" t="n" s="70"/>
      <c r="BH59" t="n" s="70"/>
      <c r="BI59" t="n" s="70"/>
      <c r="BJ59" t="n" s="70"/>
      <c r="BK59" t="n" s="73"/>
      <c r="BL59" t="n" s="70"/>
      <c r="BM59" t="n" s="70"/>
      <c r="CL59" t="n" s="49"/>
      <c r="CM59" t="n" s="50"/>
    </row>
    <row r="60" ht="16" customHeight="1" spans="1:91" s="90">
      <c r="A60" t="n" s="17"/>
      <c r="B60" t="n" s="17"/>
      <c r="C60" t="n" s="17"/>
      <c r="D60" t="n" s="17"/>
      <c r="E60" t="n" s="17"/>
      <c r="AE60" t="n" s="42"/>
      <c r="AF60" t="n" s="70"/>
      <c r="AG60" t="n" s="70"/>
      <c r="AH60" t="n" s="70"/>
      <c r="AI60" t="n" s="70"/>
      <c r="AJ60" t="n" s="70"/>
      <c r="AK60" t="n" s="70"/>
      <c r="AL60" t="n" s="70"/>
      <c r="AM60" s="70">
        <f>(AL60-AL59)/AL60*100</f>
        <v/>
      </c>
      <c r="AN60" s="70">
        <f>(AK60-AK59)/AK60*100</f>
        <v/>
      </c>
      <c r="AO60" t="n" s="70"/>
      <c r="AP60" t="n" s="70"/>
      <c r="AQ60" t="n" s="70"/>
      <c r="AR60" t="n" s="70"/>
      <c r="AS60" t="n" s="70"/>
      <c r="AT60" t="n" s="38"/>
      <c r="AU60" t="n" s="38"/>
      <c r="AV60" t="n" s="38"/>
      <c r="AW60" t="n" s="38"/>
      <c r="AX60" t="n" s="38"/>
      <c r="AY60" t="n" s="70"/>
      <c r="AZ60" t="n" s="70"/>
      <c r="BA60" t="n" s="70"/>
      <c r="BB60" t="n" s="70"/>
      <c r="BC60" t="n" s="70"/>
      <c r="BD60" t="n" s="70"/>
      <c r="BE60" t="n" s="70"/>
      <c r="BF60" t="n" s="70"/>
      <c r="BG60" t="n" s="70"/>
      <c r="BH60" t="n" s="70"/>
      <c r="BI60" t="n" s="70"/>
      <c r="BJ60" t="n" s="70"/>
      <c r="BK60" t="n" s="73"/>
      <c r="BL60" t="n" s="70"/>
      <c r="BM60" t="n" s="70"/>
      <c r="CL60" t="n" s="49"/>
      <c r="CM60" t="n" s="50"/>
    </row>
    <row r="61" ht="16" customHeight="1" spans="1:91" s="90">
      <c r="A61" t="n" s="17"/>
      <c r="B61" t="n" s="17"/>
      <c r="C61" t="n" s="17"/>
      <c r="D61" t="n" s="17"/>
      <c r="E61" t="n" s="17"/>
      <c r="AE61" t="n" s="42"/>
      <c r="AF61" t="n" s="70"/>
      <c r="AG61" t="n" s="70"/>
      <c r="AH61" t="n" s="70"/>
      <c r="AI61" t="n" s="70"/>
      <c r="AJ61" t="n" s="70"/>
      <c r="AK61" t="n" s="70"/>
      <c r="AL61" t="n" s="70"/>
      <c r="AM61" s="70">
        <f>(AL61-AL60)/AL61*100</f>
        <v/>
      </c>
      <c r="AN61" s="70">
        <f>(AK61-AK60)/AK61*100</f>
        <v/>
      </c>
      <c r="AO61" t="n" s="70"/>
      <c r="AP61" t="n" s="70"/>
      <c r="AQ61" t="n" s="70"/>
      <c r="AR61" t="n" s="70"/>
      <c r="AS61" t="n" s="70"/>
      <c r="AT61" t="n" s="38"/>
      <c r="AU61" t="n" s="38"/>
      <c r="AV61" t="n" s="38"/>
      <c r="AW61" t="n" s="38"/>
      <c r="AX61" t="n" s="38"/>
      <c r="AY61" t="n" s="70"/>
      <c r="AZ61" t="n" s="70"/>
      <c r="BA61" t="n" s="70"/>
      <c r="BB61" t="n" s="70"/>
      <c r="BC61" t="n" s="70"/>
      <c r="BD61" t="n" s="70"/>
      <c r="BE61" t="n" s="70"/>
      <c r="BF61" t="n" s="70"/>
      <c r="BG61" t="n" s="70"/>
      <c r="BH61" t="n" s="70"/>
      <c r="BI61" t="n" s="70"/>
      <c r="BJ61" t="n" s="70"/>
      <c r="BK61" t="n" s="73"/>
      <c r="BL61" t="n" s="70"/>
      <c r="BM61" t="n" s="70"/>
      <c r="CL61" t="n" s="49"/>
      <c r="CM61" t="n" s="50"/>
    </row>
    <row r="62" ht="16" customHeight="1" spans="1:91" s="90">
      <c r="A62" t="n" s="17"/>
      <c r="B62" t="n" s="17"/>
      <c r="C62" t="n" s="17"/>
      <c r="D62" t="n" s="17"/>
      <c r="E62" t="n" s="17"/>
      <c r="AE62" t="n" s="42"/>
      <c r="AF62" t="n" s="70"/>
      <c r="AG62" t="n" s="70"/>
      <c r="AH62" t="n" s="70"/>
      <c r="AI62" t="n" s="70"/>
      <c r="AJ62" t="n" s="70"/>
      <c r="AK62" t="n" s="70"/>
      <c r="AL62" t="n" s="70"/>
      <c r="AM62" s="70">
        <f>(AL62-AL61)/AL62*100</f>
        <v/>
      </c>
      <c r="AN62" s="70">
        <f>(AK62-AK61)/AK62*100</f>
        <v/>
      </c>
      <c r="AO62" t="n" s="70"/>
      <c r="AP62" t="n" s="70"/>
      <c r="AQ62" t="n" s="70"/>
      <c r="AR62" t="n" s="70"/>
      <c r="AS62" t="n" s="70"/>
      <c r="AT62" t="n" s="38"/>
      <c r="AU62" t="n" s="38"/>
      <c r="AV62" t="n" s="38"/>
      <c r="AW62" t="n" s="38"/>
      <c r="AX62" t="n" s="38"/>
      <c r="AY62" t="n" s="70"/>
      <c r="AZ62" t="n" s="70"/>
      <c r="BA62" t="n" s="70"/>
      <c r="BB62" t="n" s="70"/>
      <c r="BC62" t="n" s="70"/>
      <c r="BD62" t="n" s="70"/>
      <c r="BE62" t="n" s="70"/>
      <c r="BF62" t="n" s="70"/>
      <c r="BG62" t="n" s="70"/>
      <c r="BH62" t="n" s="70"/>
      <c r="BI62" t="n" s="70"/>
      <c r="BJ62" t="n" s="70"/>
      <c r="BK62" t="n" s="73"/>
      <c r="BL62" t="n" s="70"/>
      <c r="BM62" t="n" s="70"/>
      <c r="CL62" t="n" s="49"/>
      <c r="CM62" t="n" s="50"/>
    </row>
    <row r="63" ht="16" customHeight="1" spans="1:91" s="90">
      <c r="A63" t="n" s="17"/>
      <c r="B63" t="n" s="17"/>
      <c r="C63" t="n" s="17"/>
      <c r="D63" t="n" s="17"/>
      <c r="E63" t="n" s="17"/>
      <c r="AE63" t="n" s="42"/>
      <c r="AF63" t="n" s="70"/>
      <c r="AG63" t="n" s="70"/>
      <c r="AH63" t="n" s="70"/>
      <c r="AI63" t="n" s="70"/>
      <c r="AJ63" t="n" s="70"/>
      <c r="AK63" t="n" s="70"/>
      <c r="AL63" t="n" s="70"/>
      <c r="AM63" s="70">
        <f>(AL63-AL62)/AL63*100</f>
        <v/>
      </c>
      <c r="AN63" s="70">
        <f>(AK63-AK62)/AK63*100</f>
        <v/>
      </c>
      <c r="AO63" t="n" s="70"/>
      <c r="AP63" t="n" s="70"/>
      <c r="AQ63" t="n" s="70"/>
      <c r="AR63" t="n" s="70"/>
      <c r="AS63" t="n" s="70"/>
      <c r="AT63" t="n" s="38"/>
      <c r="AU63" t="n" s="38"/>
      <c r="AV63" t="n" s="38"/>
      <c r="AW63" t="n" s="38"/>
      <c r="AX63" t="n" s="38"/>
      <c r="AY63" t="n" s="70"/>
      <c r="AZ63" t="n" s="70"/>
      <c r="BA63" t="n" s="70"/>
      <c r="BB63" t="n" s="70"/>
      <c r="BC63" t="n" s="70"/>
      <c r="BD63" t="n" s="70"/>
      <c r="BE63" t="n" s="70"/>
      <c r="BF63" t="n" s="70"/>
      <c r="BG63" t="n" s="70"/>
      <c r="BH63" t="n" s="70"/>
      <c r="BI63" t="n" s="70"/>
      <c r="BJ63" t="n" s="70"/>
      <c r="BK63" t="n" s="73"/>
      <c r="BL63" t="n" s="70"/>
      <c r="BM63" t="n" s="70"/>
      <c r="CL63" t="n" s="49"/>
      <c r="CM63" t="n" s="50"/>
    </row>
    <row r="64" ht="16" customHeight="1" spans="1:91" s="90">
      <c r="A64" t="n" s="17"/>
      <c r="B64" t="n" s="17"/>
      <c r="C64" t="n" s="17"/>
      <c r="D64" t="n" s="17"/>
      <c r="E64" t="n" s="17"/>
      <c r="AE64" t="n" s="42"/>
      <c r="AF64" t="n" s="70"/>
      <c r="AG64" t="n" s="70"/>
      <c r="AH64" t="n" s="70"/>
      <c r="AI64" t="n" s="70"/>
      <c r="AJ64" t="n" s="70"/>
      <c r="AK64" t="n" s="70"/>
      <c r="AL64" t="n" s="70"/>
      <c r="AM64" s="70">
        <f>(AL64-AL63)/AL64*100</f>
        <v/>
      </c>
      <c r="AN64" s="70">
        <f>(AK64-AK63)/AK64*100</f>
        <v/>
      </c>
      <c r="AO64" t="n" s="70"/>
      <c r="AP64" t="n" s="70"/>
      <c r="AQ64" t="n" s="70"/>
      <c r="AR64" t="n" s="70"/>
      <c r="AS64" t="n" s="70"/>
      <c r="AT64" t="n" s="38"/>
      <c r="AU64" t="n" s="38"/>
      <c r="AV64" t="n" s="38"/>
      <c r="AW64" t="n" s="38"/>
      <c r="AX64" t="n" s="38"/>
      <c r="AY64" t="n" s="70"/>
      <c r="AZ64" t="n" s="70"/>
      <c r="BA64" t="n" s="70"/>
      <c r="BB64" t="n" s="70"/>
      <c r="BC64" t="n" s="70"/>
      <c r="BD64" t="n" s="70"/>
      <c r="BE64" t="n" s="70"/>
      <c r="BF64" t="n" s="70"/>
      <c r="BG64" t="n" s="70"/>
      <c r="BH64" t="n" s="70"/>
      <c r="BI64" t="n" s="70"/>
      <c r="BJ64" t="n" s="70"/>
      <c r="BK64" t="n" s="73"/>
      <c r="BL64" t="n" s="70"/>
      <c r="BM64" t="n" s="70"/>
      <c r="CL64" t="n" s="49"/>
      <c r="CM64" t="n" s="50"/>
    </row>
    <row r="65" ht="17" customHeight="1" spans="1:91" s="90">
      <c r="A65" t="n" s="17"/>
      <c r="B65" t="n" s="17"/>
      <c r="C65" t="n" s="17"/>
      <c r="D65" t="n" s="17"/>
      <c r="E65" t="n" s="17"/>
      <c r="AE65" t="n" s="42"/>
      <c r="AF65" t="n" s="70"/>
      <c r="AG65" t="n" s="70"/>
      <c r="AH65" t="n" s="70"/>
      <c r="AI65" t="n" s="70"/>
      <c r="AJ65" t="n" s="70"/>
      <c r="AK65" t="n" s="70"/>
      <c r="AL65" t="n" s="70"/>
      <c r="AM65" s="70">
        <f>(AL65-AL64)/AL65*100</f>
        <v/>
      </c>
      <c r="AN65" s="70">
        <f>(AK65-AK64)/AK65*100</f>
        <v/>
      </c>
      <c r="AO65" t="n" s="70"/>
      <c r="AP65" t="n" s="70"/>
      <c r="AQ65" t="n" s="70"/>
      <c r="AR65" t="n" s="70"/>
      <c r="AS65" t="n" s="70"/>
      <c r="AT65" t="n" s="38"/>
      <c r="AU65" t="n" s="38"/>
      <c r="AV65" t="n" s="38"/>
      <c r="AW65" t="n" s="38"/>
      <c r="AX65" t="n" s="38"/>
      <c r="AY65" t="n" s="70"/>
      <c r="AZ65" t="n" s="70"/>
      <c r="BA65" t="n" s="70"/>
      <c r="BB65" t="n" s="70"/>
      <c r="BC65" t="n" s="70"/>
      <c r="BD65" t="n" s="70"/>
      <c r="BE65" t="n" s="70"/>
      <c r="BF65" t="n" s="70"/>
      <c r="BG65" t="n" s="70"/>
      <c r="BH65" t="n" s="70"/>
      <c r="BI65" t="n" s="70"/>
      <c r="BJ65" t="n" s="70"/>
      <c r="BK65" t="n" s="73"/>
      <c r="BL65" t="n" s="70"/>
      <c r="BM65" t="n" s="70"/>
      <c r="CL65" t="n" s="49"/>
      <c r="CM65" t="n" s="50"/>
    </row>
    <row r="66" ht="16" customHeight="1" spans="1:91" s="90">
      <c r="A66" t="n" s="17"/>
      <c r="B66" t="n" s="17"/>
      <c r="C66" t="n" s="17"/>
      <c r="D66" t="n" s="17"/>
      <c r="E66" t="n" s="17"/>
      <c r="AE66" t="n" s="42"/>
      <c r="AF66" t="n" s="70"/>
      <c r="AG66" t="n" s="70"/>
      <c r="AH66" t="n" s="70"/>
      <c r="AI66" t="n" s="70"/>
      <c r="AJ66" t="n" s="70"/>
      <c r="AK66" t="n" s="70"/>
      <c r="AL66" t="n" s="70"/>
      <c r="AM66" s="70">
        <f>(AL66-AL65)/AL66*100</f>
        <v/>
      </c>
      <c r="AN66" s="70">
        <f>(AK66-AK65)/AK66*100</f>
        <v/>
      </c>
      <c r="AO66" t="n" s="70"/>
      <c r="AP66" t="n" s="70"/>
      <c r="AQ66" t="n" s="70"/>
      <c r="AR66" t="n" s="70"/>
      <c r="AS66" t="n" s="70"/>
      <c r="AT66" t="n" s="38"/>
      <c r="AU66" t="n" s="38"/>
      <c r="AV66" t="n" s="38"/>
      <c r="AW66" t="n" s="38"/>
      <c r="AX66" t="n" s="38"/>
      <c r="AY66" t="n" s="70"/>
      <c r="AZ66" t="s" s="35">
        <v>72</v>
      </c>
      <c r="BA66" t="n" s="70"/>
      <c r="BB66" t="n" s="70"/>
      <c r="BC66" t="n" s="70"/>
      <c r="BD66" t="n" s="70"/>
      <c r="BE66" t="n" s="70"/>
      <c r="BF66" t="n" s="70"/>
      <c r="BG66" t="n" s="70"/>
      <c r="BH66" t="n" s="70"/>
      <c r="BI66" t="n" s="70"/>
      <c r="BJ66" t="n" s="70"/>
      <c r="BK66" t="n" s="73"/>
      <c r="BL66" t="n" s="70"/>
      <c r="BM66" t="n" s="70"/>
      <c r="CL66" t="n" s="49"/>
      <c r="CM66" t="n" s="50"/>
    </row>
    <row r="67" ht="16" customHeight="1" spans="1:91" s="90">
      <c r="A67" t="n" s="17"/>
      <c r="B67" t="n" s="17"/>
      <c r="C67" t="n" s="17"/>
      <c r="D67" t="n" s="17"/>
      <c r="E67" t="n" s="17"/>
      <c r="AE67" t="n" s="42"/>
      <c r="AF67" t="n" s="70"/>
      <c r="AG67" t="n" s="70"/>
      <c r="AH67" t="n" s="70"/>
      <c r="AI67" t="n" s="70"/>
      <c r="AJ67" t="n" s="70"/>
      <c r="AK67" t="n" s="70"/>
      <c r="AL67" t="n" s="70"/>
      <c r="AM67" s="70">
        <f>(AL67-AL66)/AL67*100</f>
        <v/>
      </c>
      <c r="AN67" s="70">
        <f>(AK67-AK66)/AK67*100</f>
        <v/>
      </c>
      <c r="AO67" t="n" s="70"/>
      <c r="AP67" t="n" s="70"/>
      <c r="AQ67" t="n" s="70"/>
      <c r="AR67" t="n" s="70"/>
      <c r="AS67" t="n" s="70"/>
      <c r="AT67" t="n" s="38"/>
      <c r="AU67" t="n" s="38"/>
      <c r="AV67" t="n" s="38"/>
      <c r="AW67" t="n" s="38"/>
      <c r="AX67" t="n" s="38"/>
      <c r="AY67" t="n" s="70"/>
      <c r="AZ67" t="s" s="74">
        <v>77</v>
      </c>
      <c r="BK67" t="n" s="72"/>
      <c r="BL67" t="n" s="70"/>
      <c r="BM67" t="n" s="70"/>
      <c r="CL67" t="n" s="49"/>
      <c r="CM67" t="n" s="50"/>
    </row>
    <row r="68" ht="16" customHeight="1" spans="1:91" s="90">
      <c r="A68" t="n" s="17"/>
      <c r="B68" t="n" s="17"/>
      <c r="C68" t="n" s="17"/>
      <c r="D68" t="n" s="17"/>
      <c r="E68" t="n" s="17"/>
      <c r="AE68" t="n" s="42"/>
      <c r="AF68" t="n" s="70"/>
      <c r="AG68" t="n" s="70"/>
      <c r="AH68" t="n" s="70"/>
      <c r="AI68" t="n" s="70"/>
      <c r="AJ68" t="n" s="70"/>
      <c r="AK68" t="n" s="70"/>
      <c r="AL68" t="n" s="70"/>
      <c r="AM68" s="70">
        <f>(AL68-AL67)/AL68*100</f>
        <v/>
      </c>
      <c r="AN68" s="70">
        <f>(AK68-AK67)/AK68*100</f>
        <v/>
      </c>
      <c r="AO68" t="n" s="70"/>
      <c r="AP68" t="n" s="70"/>
      <c r="AQ68" t="n" s="70"/>
      <c r="AR68" t="n" s="70"/>
      <c r="AS68" t="n" s="70"/>
      <c r="AT68" t="n" s="38"/>
      <c r="AU68" t="n" s="38"/>
      <c r="AV68" t="n" s="38"/>
      <c r="AW68" t="n" s="38"/>
      <c r="AX68" t="n" s="38"/>
      <c r="AY68" t="n" s="70"/>
      <c r="AZ68" t="s" s="70">
        <v>74</v>
      </c>
      <c r="BA68" s="70">
        <f>SLOPE(AJ7:AJ257,AE7:AE257)</f>
        <v/>
      </c>
      <c r="BB68" t="n" s="70"/>
      <c r="BC68" t="n" s="70"/>
      <c r="BD68" t="n" s="70"/>
      <c r="BE68" t="n" s="70"/>
      <c r="BF68" t="n" s="70"/>
      <c r="BG68" t="n" s="70"/>
      <c r="BH68" t="n" s="70"/>
      <c r="BI68" t="n" s="70"/>
      <c r="BJ68" t="n" s="70"/>
      <c r="BK68" t="n" s="73"/>
      <c r="BL68" t="n" s="70"/>
      <c r="BM68" t="n" s="70"/>
      <c r="CL68" t="n" s="49"/>
      <c r="CM68" t="n" s="50"/>
    </row>
    <row r="69" ht="16" customHeight="1" spans="1:91" s="90">
      <c r="A69" t="n" s="17"/>
      <c r="B69" t="n" s="17"/>
      <c r="C69" t="n" s="17"/>
      <c r="D69" t="n" s="17"/>
      <c r="E69" t="n" s="17"/>
      <c r="AE69" t="n" s="42"/>
      <c r="AF69" t="n" s="70"/>
      <c r="AG69" t="n" s="70"/>
      <c r="AH69" t="n" s="70"/>
      <c r="AI69" t="n" s="70"/>
      <c r="AJ69" t="n" s="70"/>
      <c r="AK69" t="n" s="70"/>
      <c r="AL69" t="n" s="70"/>
      <c r="AM69" s="70">
        <f>(AL69-AL68)/AL69*100</f>
        <v/>
      </c>
      <c r="AN69" s="70">
        <f>(AK69-AK68)/AK69*100</f>
        <v/>
      </c>
      <c r="AO69" t="n" s="70"/>
      <c r="AP69" t="n" s="70"/>
      <c r="AQ69" t="n" s="70"/>
      <c r="AR69" t="n" s="70"/>
      <c r="AS69" t="n" s="70"/>
      <c r="AT69" t="n" s="38"/>
      <c r="AU69" t="n" s="38"/>
      <c r="AV69" t="n" s="38"/>
      <c r="AW69" t="n" s="38"/>
      <c r="AX69" t="n" s="38"/>
      <c r="AY69" t="n" s="70"/>
      <c r="AZ69" t="s" s="70">
        <v>75</v>
      </c>
      <c r="BA69" s="70">
        <f>RSQ(AJ7:AJ257,AE7:AE257)</f>
        <v/>
      </c>
      <c r="BB69" t="n" s="70"/>
      <c r="BC69" t="n" s="70"/>
      <c r="BD69" t="n" s="70"/>
      <c r="BE69" t="n" s="70"/>
      <c r="BF69" t="n" s="70"/>
      <c r="BG69" t="n" s="70"/>
      <c r="BH69" t="n" s="70"/>
      <c r="BI69" t="n" s="70"/>
      <c r="BJ69" t="n" s="70"/>
      <c r="BK69" t="n" s="73"/>
      <c r="BL69" t="n" s="70"/>
      <c r="BM69" t="n" s="70"/>
      <c r="CL69" t="n" s="49"/>
      <c r="CM69" t="n" s="50"/>
    </row>
    <row r="70" ht="16" customHeight="1" spans="1:91" s="90">
      <c r="A70" t="n" s="17"/>
      <c r="B70" t="n" s="17"/>
      <c r="C70" t="n" s="17"/>
      <c r="D70" t="n" s="17"/>
      <c r="E70" t="n" s="17"/>
      <c r="AE70" t="n" s="42"/>
      <c r="AF70" t="n" s="70"/>
      <c r="AG70" t="n" s="70"/>
      <c r="AH70" t="n" s="70"/>
      <c r="AI70" t="n" s="70"/>
      <c r="AJ70" t="n" s="70"/>
      <c r="AK70" t="n" s="70"/>
      <c r="AL70" t="n" s="70"/>
      <c r="AM70" s="70">
        <f>(AL70-AL69)/AL70*100</f>
        <v/>
      </c>
      <c r="AN70" s="70">
        <f>(AK70-AK69)/AK70*100</f>
        <v/>
      </c>
      <c r="AO70" t="n" s="70"/>
      <c r="AP70" t="n" s="70"/>
      <c r="AQ70" t="n" s="70"/>
      <c r="AR70" t="n" s="70"/>
      <c r="AS70" t="n" s="70"/>
      <c r="AT70" t="n" s="38"/>
      <c r="AU70" t="n" s="38"/>
      <c r="AV70" t="n" s="38"/>
      <c r="AW70" t="n" s="38"/>
      <c r="AX70" t="n" s="38"/>
      <c r="AY70" t="n" s="70"/>
      <c r="AZ70" t="s" s="70">
        <v>76</v>
      </c>
      <c r="BA70" s="70">
        <f>INTERCEPT(AJ7:AJ257,AE7:AE257)</f>
        <v/>
      </c>
      <c r="BB70" t="n" s="70"/>
      <c r="BC70" t="n" s="70"/>
      <c r="BD70" t="n" s="70"/>
      <c r="BE70" t="n" s="70"/>
      <c r="BF70" t="n" s="70"/>
      <c r="BG70" t="n" s="70"/>
      <c r="BH70" t="n" s="70"/>
      <c r="BI70" t="n" s="70"/>
      <c r="BJ70" t="n" s="70"/>
      <c r="BK70" t="n" s="73"/>
      <c r="BL70" t="n" s="70"/>
      <c r="BM70" t="n" s="70"/>
      <c r="CL70" t="n" s="49"/>
      <c r="CM70" t="n" s="50"/>
    </row>
    <row r="71" ht="16" customHeight="1" spans="1:91" s="90">
      <c r="A71" t="n" s="17"/>
      <c r="B71" t="n" s="17"/>
      <c r="C71" t="n" s="17"/>
      <c r="D71" t="n" s="17"/>
      <c r="E71" t="n" s="17"/>
      <c r="AE71" t="n" s="42"/>
      <c r="AF71" t="n" s="70"/>
      <c r="AG71" t="n" s="70"/>
      <c r="AH71" t="n" s="70"/>
      <c r="AI71" t="n" s="70"/>
      <c r="AJ71" t="n" s="70"/>
      <c r="AK71" t="n" s="70"/>
      <c r="AL71" t="n" s="70"/>
      <c r="AM71" s="70">
        <f>(AL71-AL70)/AL71*100</f>
        <v/>
      </c>
      <c r="AN71" s="70">
        <f>(AK71-AK70)/AK71*100</f>
        <v/>
      </c>
      <c r="AO71" t="n" s="70"/>
      <c r="AP71" t="n" s="70"/>
      <c r="AQ71" t="n" s="70"/>
      <c r="AR71" t="n" s="70"/>
      <c r="AS71" t="n" s="70"/>
      <c r="AT71" t="n" s="38"/>
      <c r="AU71" t="n" s="38"/>
      <c r="AV71" t="n" s="38"/>
      <c r="AW71" t="n" s="38"/>
      <c r="AX71" t="n" s="38"/>
      <c r="AY71" t="n" s="70"/>
      <c r="AZ71" t="n" s="70"/>
      <c r="BA71" t="n" s="70"/>
      <c r="BB71" t="n" s="70"/>
      <c r="BC71" t="n" s="70"/>
      <c r="BD71" t="n" s="70"/>
      <c r="BE71" t="n" s="70"/>
      <c r="BF71" t="n" s="70"/>
      <c r="BG71" t="n" s="70"/>
      <c r="BH71" t="n" s="70"/>
      <c r="BI71" t="n" s="70"/>
      <c r="BJ71" t="n" s="70"/>
      <c r="BK71" t="n" s="73"/>
      <c r="BL71" t="n" s="70"/>
      <c r="BM71" t="n" s="70"/>
      <c r="CL71" t="n" s="49"/>
      <c r="CM71" t="n" s="50"/>
    </row>
    <row r="72" ht="16" customHeight="1" spans="1:91" s="90">
      <c r="A72" t="n" s="17"/>
      <c r="B72" t="n" s="17"/>
      <c r="C72" t="n" s="17"/>
      <c r="D72" t="n" s="17"/>
      <c r="E72" t="n" s="17"/>
      <c r="AE72" t="n" s="42"/>
      <c r="AF72" t="n" s="70"/>
      <c r="AG72" t="n" s="70"/>
      <c r="AH72" t="n" s="70"/>
      <c r="AI72" t="n" s="70"/>
      <c r="AJ72" t="n" s="70"/>
      <c r="AK72" t="n" s="70"/>
      <c r="AL72" t="n" s="70"/>
      <c r="AM72" s="70">
        <f>(AL72-AL71)/AL72*100</f>
        <v/>
      </c>
      <c r="AN72" s="70">
        <f>(AK72-AK71)/AK72*100</f>
        <v/>
      </c>
      <c r="AO72" t="n" s="70"/>
      <c r="AP72" t="n" s="70"/>
      <c r="AQ72" t="n" s="70"/>
      <c r="AR72" t="n" s="70"/>
      <c r="AS72" t="n" s="70"/>
      <c r="AT72" t="n" s="38"/>
      <c r="AU72" t="n" s="38"/>
      <c r="AV72" t="n" s="38"/>
      <c r="AW72" t="n" s="38"/>
      <c r="AX72" t="n" s="38"/>
      <c r="AY72" t="n" s="70"/>
      <c r="AZ72" t="n" s="70"/>
      <c r="BA72" t="n" s="70"/>
      <c r="BB72" t="n" s="70"/>
      <c r="BC72" t="n" s="70"/>
      <c r="BD72" t="n" s="70"/>
      <c r="BE72" t="n" s="70"/>
      <c r="BF72" t="n" s="70"/>
      <c r="BG72" t="n" s="70"/>
      <c r="BH72" t="n" s="70"/>
      <c r="BI72" t="n" s="70"/>
      <c r="BJ72" t="n" s="70"/>
      <c r="BK72" t="n" s="73"/>
      <c r="BL72" t="n" s="70"/>
      <c r="BM72" t="n" s="70"/>
      <c r="CL72" t="n" s="49"/>
      <c r="CM72" t="n" s="50"/>
    </row>
    <row r="73" ht="16" customHeight="1" spans="1:91" s="90">
      <c r="A73" t="n" s="17"/>
      <c r="B73" t="n" s="17"/>
      <c r="C73" t="n" s="17"/>
      <c r="D73" t="n" s="17"/>
      <c r="E73" t="n" s="17"/>
      <c r="AE73" t="n" s="42"/>
      <c r="AF73" t="n" s="70"/>
      <c r="AG73" t="n" s="70"/>
      <c r="AH73" t="n" s="70"/>
      <c r="AI73" t="n" s="70"/>
      <c r="AJ73" t="n" s="70"/>
      <c r="AK73" t="n" s="70"/>
      <c r="AL73" t="n" s="70"/>
      <c r="AM73" s="70">
        <f>(AL73-AL72)/AL73*100</f>
        <v/>
      </c>
      <c r="AN73" s="70">
        <f>(AK73-AK72)/AK73*100</f>
        <v/>
      </c>
      <c r="AO73" t="n" s="70"/>
      <c r="AP73" t="n" s="70"/>
      <c r="AQ73" t="n" s="70"/>
      <c r="AR73" t="n" s="70"/>
      <c r="AS73" t="n" s="70"/>
      <c r="AT73" t="n" s="38"/>
      <c r="AU73" t="n" s="38"/>
      <c r="AV73" t="n" s="38"/>
      <c r="AW73" t="n" s="38"/>
      <c r="AX73" t="n" s="38"/>
      <c r="AY73" t="n" s="70"/>
      <c r="AZ73" t="n" s="70"/>
      <c r="BA73" t="n" s="70"/>
      <c r="BB73" t="n" s="70"/>
      <c r="BC73" t="n" s="70"/>
      <c r="BD73" t="n" s="70"/>
      <c r="BE73" t="n" s="70"/>
      <c r="BF73" t="n" s="70"/>
      <c r="BG73" t="n" s="70"/>
      <c r="BH73" t="n" s="70"/>
      <c r="BI73" t="n" s="70"/>
      <c r="BJ73" t="n" s="70"/>
      <c r="BK73" t="n" s="73"/>
      <c r="BL73" t="n" s="70"/>
      <c r="BM73" t="n" s="70"/>
      <c r="CL73" t="n" s="49"/>
      <c r="CM73" t="n" s="50"/>
    </row>
    <row r="74" ht="16" customHeight="1" spans="1:91" s="90">
      <c r="A74" t="n" s="17"/>
      <c r="B74" t="n" s="17"/>
      <c r="C74" t="n" s="17"/>
      <c r="D74" t="n" s="17"/>
      <c r="E74" t="n" s="17"/>
      <c r="AE74" t="n" s="42"/>
      <c r="AF74" t="n" s="70"/>
      <c r="AG74" t="n" s="70"/>
      <c r="AH74" t="n" s="70"/>
      <c r="AI74" t="n" s="70"/>
      <c r="AJ74" t="n" s="70"/>
      <c r="AK74" t="n" s="70"/>
      <c r="AL74" t="n" s="70"/>
      <c r="AM74" s="70">
        <f>(AL74-AL73)/AL74*100</f>
        <v/>
      </c>
      <c r="AN74" s="70">
        <f>(AK74-AK73)/AK74*100</f>
        <v/>
      </c>
      <c r="AO74" t="n" s="70"/>
      <c r="AP74" t="n" s="70"/>
      <c r="AQ74" t="n" s="70"/>
      <c r="AR74" t="n" s="70"/>
      <c r="AS74" t="n" s="70"/>
      <c r="AT74" t="n" s="38"/>
      <c r="AU74" t="n" s="38"/>
      <c r="AV74" t="n" s="38"/>
      <c r="AW74" t="n" s="38"/>
      <c r="AX74" t="n" s="38"/>
      <c r="AY74" t="n" s="70"/>
      <c r="AZ74" t="n" s="70"/>
      <c r="BA74" t="n" s="70"/>
      <c r="BB74" t="n" s="70"/>
      <c r="BC74" t="n" s="70"/>
      <c r="BD74" t="s" s="70">
        <v>39</v>
      </c>
      <c r="BE74" t="s" s="70">
        <v>40</v>
      </c>
      <c r="BF74" t="s" s="70">
        <v>41</v>
      </c>
      <c r="BG74" t="n" s="70"/>
      <c r="BH74" t="n" s="70"/>
      <c r="BI74" t="n" s="70"/>
      <c r="BJ74" t="n" s="70"/>
      <c r="BK74" t="n" s="73"/>
      <c r="BL74" t="n" s="70"/>
      <c r="BM74" t="n" s="70"/>
      <c r="CL74" t="n" s="49"/>
      <c r="CM74" t="n" s="50"/>
    </row>
    <row r="75" ht="16" customHeight="1" spans="1:91" s="90">
      <c r="A75" t="n" s="17"/>
      <c r="B75" t="n" s="17"/>
      <c r="C75" t="n" s="17"/>
      <c r="D75" t="n" s="17"/>
      <c r="E75" t="n" s="17"/>
      <c r="AE75" t="n" s="42"/>
      <c r="AF75" t="n" s="70"/>
      <c r="AG75" t="n" s="70"/>
      <c r="AH75" t="n" s="70"/>
      <c r="AI75" t="n" s="70"/>
      <c r="AJ75" t="n" s="70"/>
      <c r="AK75" t="n" s="70"/>
      <c r="AL75" t="n" s="70"/>
      <c r="AM75" s="70">
        <f>(AL75-AL74)/AL75*100</f>
        <v/>
      </c>
      <c r="AN75" s="70">
        <f>(AK75-AK74)/AK75*100</f>
        <v/>
      </c>
      <c r="AO75" t="n" s="70"/>
      <c r="AP75" t="n" s="70"/>
      <c r="AQ75" t="n" s="70"/>
      <c r="AR75" t="n" s="70"/>
      <c r="AS75" t="n" s="70"/>
      <c r="AT75" t="n" s="38"/>
      <c r="AU75" t="n" s="38"/>
      <c r="AV75" t="n" s="38"/>
      <c r="AW75" t="n" s="38"/>
      <c r="AX75" t="n" s="38"/>
      <c r="AY75" t="n" s="70"/>
      <c r="AZ75" t="n" s="70"/>
      <c r="BA75" t="n" s="70"/>
      <c r="BB75" t="s" s="70">
        <v>43</v>
      </c>
      <c r="BC75" s="47">
        <f>MIN(AJ7:AJ195)</f>
        <v/>
      </c>
      <c r="BD75" t="s" s="70">
        <v>44</v>
      </c>
      <c r="BE75" s="48">
        <f>BC77-3*BC79</f>
        <v/>
      </c>
      <c r="BF75" s="70">
        <f aca="false" t="array" ref="BF75:BF82">FREQUENCY(AJ7:AJ195,BE75:BE82)</f>
        <v/>
      </c>
      <c r="BG75" t="n" s="70"/>
      <c r="BH75" t="n" s="70"/>
      <c r="BI75" t="n" s="70"/>
      <c r="BJ75" t="n" s="70"/>
      <c r="BK75" t="n" s="73"/>
      <c r="BL75" t="n" s="70"/>
      <c r="BM75" t="n" s="70"/>
      <c r="CL75" t="n" s="49"/>
      <c r="CM75" t="n" s="50"/>
    </row>
    <row r="76" ht="16" customHeight="1" spans="1:91" s="90">
      <c r="A76" t="n" s="17"/>
      <c r="B76" t="n" s="17"/>
      <c r="C76" t="n" s="17"/>
      <c r="D76" t="n" s="17"/>
      <c r="E76" t="n" s="17"/>
      <c r="AE76" t="n" s="42"/>
      <c r="AF76" t="n" s="70"/>
      <c r="AG76" t="n" s="70"/>
      <c r="AH76" t="n" s="70"/>
      <c r="AI76" t="n" s="70"/>
      <c r="AJ76" t="n" s="70"/>
      <c r="AK76" t="n" s="70"/>
      <c r="AL76" t="n" s="70"/>
      <c r="AM76" s="70">
        <f>(AL76-AL75)/AL76*100</f>
        <v/>
      </c>
      <c r="AN76" s="70">
        <f>(AK76-AK75)/AK76*100</f>
        <v/>
      </c>
      <c r="AO76" t="n" s="70"/>
      <c r="AP76" t="n" s="70"/>
      <c r="AQ76" t="n" s="70"/>
      <c r="AR76" t="n" s="70"/>
      <c r="AS76" t="n" s="70"/>
      <c r="AT76" t="n" s="38"/>
      <c r="AU76" t="n" s="38"/>
      <c r="AV76" t="n" s="38"/>
      <c r="AW76" t="n" s="38"/>
      <c r="AX76" t="n" s="38"/>
      <c r="AY76" t="n" s="70"/>
      <c r="AZ76" t="n" s="70"/>
      <c r="BA76" t="n" s="70"/>
      <c r="BB76" t="s" s="70">
        <v>46</v>
      </c>
      <c r="BC76" s="47">
        <f>MAX(AJ7:AJ195)</f>
        <v/>
      </c>
      <c r="BD76" t="s" s="70">
        <v>47</v>
      </c>
      <c r="BE76" s="48">
        <f>BC77-2*BC79</f>
        <v/>
      </c>
      <c r="BF76" t="e" s="70">
        <v>#DIV/0!</v>
      </c>
      <c r="BG76" t="n" s="70"/>
      <c r="BH76" t="n" s="70"/>
      <c r="BI76" t="n" s="70"/>
      <c r="BJ76" t="n" s="70"/>
      <c r="BK76" t="n" s="73"/>
      <c r="BL76" t="n" s="70"/>
      <c r="BM76" t="n" s="70"/>
      <c r="CL76" t="n" s="49"/>
      <c r="CM76" t="n" s="50"/>
    </row>
    <row r="77" ht="15" customHeight="1" spans="1:91" s="90">
      <c r="A77" t="n" s="17"/>
      <c r="B77" t="n" s="17"/>
      <c r="C77" t="n" s="17"/>
      <c r="D77" t="n" s="17"/>
      <c r="E77" t="n" s="17"/>
      <c r="AE77" t="n" s="42"/>
      <c r="AF77" t="n" s="70"/>
      <c r="AG77" t="n" s="70"/>
      <c r="AH77" t="n" s="70"/>
      <c r="AI77" t="n" s="70"/>
      <c r="AJ77" t="n" s="70"/>
      <c r="AK77" t="n" s="70"/>
      <c r="AL77" t="n" s="70"/>
      <c r="AM77" s="70">
        <f>(AL77-AL76)/AL77*100</f>
        <v/>
      </c>
      <c r="AN77" s="70">
        <f>(AK77-AK76)/AK77*100</f>
        <v/>
      </c>
      <c r="AO77" t="n" s="70"/>
      <c r="AP77" t="n" s="70"/>
      <c r="AQ77" t="n" s="70"/>
      <c r="AR77" t="n" s="70"/>
      <c r="AS77" t="n" s="70"/>
      <c r="AT77" t="n" s="38"/>
      <c r="AU77" t="n" s="38"/>
      <c r="AV77" t="n" s="38"/>
      <c r="AW77" t="n" s="38"/>
      <c r="AX77" t="n" s="38"/>
      <c r="AY77" t="n" s="70"/>
      <c r="AZ77" t="n" s="70"/>
      <c r="BA77" t="n" s="70"/>
      <c r="BB77" t="s" s="70">
        <v>49</v>
      </c>
      <c r="BC77" s="47">
        <f>AVERAGE(AJ7:AJ195)</f>
        <v/>
      </c>
      <c r="BD77" t="s" s="70">
        <v>50</v>
      </c>
      <c r="BE77" s="48">
        <f>BC77-BC79</f>
        <v/>
      </c>
      <c r="BF77" t="e" s="70">
        <v>#DIV/0!</v>
      </c>
      <c r="BG77" t="n" s="70"/>
      <c r="BH77" t="n" s="70"/>
      <c r="BI77" t="n" s="70"/>
      <c r="BJ77" t="n" s="70"/>
      <c r="BK77" t="n" s="73"/>
      <c r="BL77" t="n" s="70"/>
      <c r="BM77" t="n" s="70"/>
      <c r="CL77" t="n" s="49"/>
      <c r="CM77" t="n" s="50"/>
    </row>
    <row r="78" ht="15" customHeight="1" spans="1:91" s="90">
      <c r="A78" t="n" s="17"/>
      <c r="B78" t="n" s="17"/>
      <c r="C78" t="n" s="17"/>
      <c r="D78" t="n" s="17"/>
      <c r="E78" t="n" s="17"/>
      <c r="AE78" t="n" s="42"/>
      <c r="AF78" t="n" s="70"/>
      <c r="AG78" t="n" s="70"/>
      <c r="AH78" t="n" s="70"/>
      <c r="AI78" t="n" s="70"/>
      <c r="AJ78" t="n" s="70"/>
      <c r="AK78" t="n" s="70"/>
      <c r="AL78" t="n" s="70"/>
      <c r="AM78" s="70">
        <f>(AL78-AL77)/AL78*100</f>
        <v/>
      </c>
      <c r="AN78" s="70">
        <f>(AK78-AK77)/AK78*100</f>
        <v/>
      </c>
      <c r="AO78" t="n" s="70"/>
      <c r="AP78" t="n" s="70"/>
      <c r="AQ78" t="n" s="70"/>
      <c r="AR78" t="n" s="70"/>
      <c r="AS78" t="n" s="70"/>
      <c r="AT78" t="n" s="38"/>
      <c r="AU78" t="n" s="38"/>
      <c r="AV78" t="n" s="38"/>
      <c r="AW78" t="n" s="38"/>
      <c r="AX78" t="n" s="38"/>
      <c r="AY78" t="n" s="70"/>
      <c r="AZ78" t="n" s="70"/>
      <c r="BA78" t="n" s="70"/>
      <c r="BB78" t="s" s="70">
        <v>52</v>
      </c>
      <c r="BC78" s="47">
        <f>VAR(AJ7:AJ195)</f>
        <v/>
      </c>
      <c r="BD78" t="s" s="70">
        <v>53</v>
      </c>
      <c r="BE78" s="48">
        <f>BC77</f>
        <v/>
      </c>
      <c r="BF78" t="e" s="70">
        <v>#DIV/0!</v>
      </c>
      <c r="BG78" t="n" s="70"/>
      <c r="BH78" t="n" s="70"/>
      <c r="BI78" t="n" s="70"/>
      <c r="BJ78" t="n" s="70"/>
      <c r="BK78" t="n" s="73"/>
      <c r="BL78" t="n" s="70"/>
      <c r="BM78" t="n" s="70"/>
      <c r="CL78" t="n" s="49"/>
      <c r="CM78" t="n" s="50"/>
    </row>
    <row r="79" ht="15" customHeight="1" spans="1:91" s="90">
      <c r="A79" t="n" s="17"/>
      <c r="B79" t="n" s="17"/>
      <c r="C79" t="n" s="17"/>
      <c r="D79" t="n" s="17"/>
      <c r="E79" t="n" s="17"/>
      <c r="AE79" t="n" s="42"/>
      <c r="AF79" t="n" s="70"/>
      <c r="AG79" t="n" s="70"/>
      <c r="AH79" t="n" s="70"/>
      <c r="AI79" t="n" s="70"/>
      <c r="AJ79" t="n" s="70"/>
      <c r="AK79" t="n" s="70"/>
      <c r="AL79" t="n" s="70"/>
      <c r="AM79" s="70">
        <f>(AL79-AL78)/AL79*100</f>
        <v/>
      </c>
      <c r="AN79" s="70">
        <f>(AK79-AK78)/AK79*100</f>
        <v/>
      </c>
      <c r="AO79" t="n" s="70"/>
      <c r="AP79" t="n" s="70"/>
      <c r="AQ79" t="n" s="70"/>
      <c r="AR79" t="n" s="70"/>
      <c r="AS79" t="n" s="70"/>
      <c r="AT79" t="n" s="38"/>
      <c r="AU79" t="n" s="38"/>
      <c r="AV79" t="n" s="38"/>
      <c r="AW79" t="n" s="38"/>
      <c r="AX79" t="n" s="38"/>
      <c r="AY79" t="n" s="70"/>
      <c r="AZ79" t="n" s="70"/>
      <c r="BA79" t="n" s="70"/>
      <c r="BB79" t="s" s="70">
        <v>55</v>
      </c>
      <c r="BC79" s="47">
        <f>STDEV(AJ7:AJ195)</f>
        <v/>
      </c>
      <c r="BD79" t="s" s="70">
        <v>56</v>
      </c>
      <c r="BE79" s="48">
        <f>BC77+BC79</f>
        <v/>
      </c>
      <c r="BF79" t="e" s="70">
        <v>#DIV/0!</v>
      </c>
      <c r="BG79" t="n" s="70"/>
      <c r="BH79" t="n" s="70"/>
      <c r="BI79" t="n" s="70"/>
      <c r="BJ79" t="n" s="70"/>
      <c r="BK79" t="n" s="73"/>
      <c r="BL79" t="n" s="70"/>
      <c r="BM79" t="n" s="70"/>
      <c r="CL79" t="n" s="49"/>
      <c r="CM79" t="n" s="50"/>
    </row>
    <row r="80" ht="15" customHeight="1" spans="1:91" s="90">
      <c r="A80" t="n" s="17"/>
      <c r="B80" t="n" s="17"/>
      <c r="C80" t="n" s="17"/>
      <c r="D80" t="n" s="17"/>
      <c r="E80" t="n" s="17"/>
      <c r="AE80" t="n" s="42"/>
      <c r="AF80" t="n" s="70"/>
      <c r="AG80" t="n" s="70"/>
      <c r="AH80" t="n" s="70"/>
      <c r="AI80" t="n" s="70"/>
      <c r="AJ80" t="n" s="70"/>
      <c r="AK80" t="n" s="70"/>
      <c r="AL80" t="n" s="70"/>
      <c r="AM80" s="70">
        <f>(AL80-AL79)/AL80*100</f>
        <v/>
      </c>
      <c r="AN80" s="70">
        <f>(AK80-AK79)/AK80*100</f>
        <v/>
      </c>
      <c r="AO80" t="n" s="70"/>
      <c r="AP80" t="n" s="70"/>
      <c r="AQ80" t="n" s="70"/>
      <c r="AR80" t="n" s="70"/>
      <c r="AS80" t="n" s="70"/>
      <c r="AT80" t="n" s="38"/>
      <c r="AU80" t="n" s="38"/>
      <c r="AV80" t="n" s="38"/>
      <c r="AW80" t="n" s="38"/>
      <c r="AX80" t="n" s="38"/>
      <c r="AY80" t="n" s="70"/>
      <c r="AZ80" t="n" s="70"/>
      <c r="BA80" t="n" s="70"/>
      <c r="BB80" t="n" s="70"/>
      <c r="BC80" t="n" s="70"/>
      <c r="BD80" t="s" s="70">
        <v>58</v>
      </c>
      <c r="BE80" s="48">
        <f>BC77+2*BC79</f>
        <v/>
      </c>
      <c r="BF80" t="e" s="70">
        <v>#DIV/0!</v>
      </c>
      <c r="BG80" t="n" s="70"/>
      <c r="BH80" t="n" s="70"/>
      <c r="BI80" t="n" s="70"/>
      <c r="BJ80" t="n" s="70"/>
      <c r="BK80" t="n" s="73"/>
      <c r="BL80" t="n" s="70"/>
      <c r="BM80" t="n" s="70"/>
      <c r="CL80" t="n" s="49"/>
      <c r="CM80" t="n" s="50"/>
    </row>
    <row r="81" ht="15" customHeight="1" spans="1:91" s="90">
      <c r="A81" t="n" s="17"/>
      <c r="B81" t="n" s="17"/>
      <c r="C81" t="n" s="17"/>
      <c r="D81" t="n" s="17"/>
      <c r="E81" t="n" s="17"/>
      <c r="AE81" t="n" s="42"/>
      <c r="AF81" t="n" s="70"/>
      <c r="AG81" t="n" s="70"/>
      <c r="AH81" t="n" s="70"/>
      <c r="AI81" t="n" s="70"/>
      <c r="AJ81" t="n" s="70"/>
      <c r="AK81" t="n" s="70"/>
      <c r="AL81" t="n" s="70"/>
      <c r="AM81" s="70">
        <f>(AL81-AL80)/AL81*100</f>
        <v/>
      </c>
      <c r="AN81" s="70">
        <f>(AK81-AK80)/AK81*100</f>
        <v/>
      </c>
      <c r="AO81" t="n" s="70"/>
      <c r="AP81" t="n" s="70"/>
      <c r="AQ81" t="n" s="70"/>
      <c r="AR81" t="n" s="70"/>
      <c r="AS81" t="n" s="70"/>
      <c r="AT81" t="n" s="38"/>
      <c r="AU81" t="n" s="38"/>
      <c r="AV81" t="n" s="38"/>
      <c r="AW81" t="n" s="38"/>
      <c r="AX81" t="n" s="38"/>
      <c r="AY81" t="n" s="70"/>
      <c r="AZ81" t="n" s="70"/>
      <c r="BA81" t="n" s="70"/>
      <c r="BB81" t="n" s="70"/>
      <c r="BC81" t="n" s="70"/>
      <c r="BD81" t="s" s="70">
        <v>59</v>
      </c>
      <c r="BE81" s="48">
        <f>BC77+3*BC79</f>
        <v/>
      </c>
      <c r="BF81" t="e" s="70">
        <v>#DIV/0!</v>
      </c>
      <c r="BG81" t="n" s="70"/>
      <c r="BH81" t="n" s="70"/>
      <c r="BI81" t="n" s="70"/>
      <c r="BJ81" t="n" s="70"/>
      <c r="BK81" t="n" s="73"/>
      <c r="BL81" t="n" s="70"/>
      <c r="BM81" t="n" s="70"/>
      <c r="CL81" t="n" s="49"/>
      <c r="CM81" t="n" s="50"/>
    </row>
    <row r="82" ht="15" customHeight="1" spans="1:91" s="90">
      <c r="A82" t="n" s="17"/>
      <c r="B82" t="n" s="17"/>
      <c r="C82" t="n" s="17"/>
      <c r="D82" t="n" s="17"/>
      <c r="E82" t="n" s="17"/>
      <c r="AE82" t="n" s="42"/>
      <c r="AF82" t="n" s="70"/>
      <c r="AG82" t="n" s="70"/>
      <c r="AH82" t="n" s="70"/>
      <c r="AI82" t="n" s="70"/>
      <c r="AJ82" t="n" s="70"/>
      <c r="AK82" t="n" s="70"/>
      <c r="AL82" t="n" s="70"/>
      <c r="AM82" s="70">
        <f>(AL82-AL81)/AL82*100</f>
        <v/>
      </c>
      <c r="AN82" s="70">
        <f>(AK82-AK81)/AK82*100</f>
        <v/>
      </c>
      <c r="AO82" t="n" s="70"/>
      <c r="AP82" t="n" s="70"/>
      <c r="AQ82" t="n" s="70"/>
      <c r="AR82" t="n" s="70"/>
      <c r="AS82" t="n" s="70"/>
      <c r="AT82" t="n" s="38"/>
      <c r="AU82" t="n" s="38"/>
      <c r="AV82" t="n" s="38"/>
      <c r="AW82" t="n" s="38"/>
      <c r="AX82" t="n" s="38"/>
      <c r="AY82" t="n" s="70"/>
      <c r="AZ82" t="n" s="70"/>
      <c r="BA82" t="n" s="70"/>
      <c r="BB82" t="n" s="70"/>
      <c r="BC82" t="n" s="70"/>
      <c r="BD82" t="s" s="70">
        <v>62</v>
      </c>
      <c r="BE82" t="n" s="70"/>
      <c r="BF82" t="e" s="70">
        <v>#DIV/0!</v>
      </c>
      <c r="BG82" t="n" s="70"/>
      <c r="BH82" t="n" s="70"/>
      <c r="BI82" t="n" s="70"/>
      <c r="BJ82" t="n" s="70"/>
      <c r="BK82" t="n" s="73"/>
      <c r="BL82" t="n" s="70"/>
      <c r="BM82" t="n" s="70"/>
      <c r="CG82" t="n" s="28"/>
      <c r="CL82" t="n" s="49"/>
      <c r="CM82" t="n" s="50"/>
    </row>
    <row r="83" ht="15" customHeight="1" spans="1:91" s="90">
      <c r="A83" t="n" s="17"/>
      <c r="B83" t="n" s="17"/>
      <c r="C83" t="n" s="17"/>
      <c r="D83" t="n" s="17"/>
      <c r="E83" t="n" s="17"/>
      <c r="AE83" t="n" s="42"/>
      <c r="AF83" t="n" s="70"/>
      <c r="AG83" t="n" s="70"/>
      <c r="AH83" t="n" s="70"/>
      <c r="AI83" t="n" s="70"/>
      <c r="AJ83" t="n" s="70"/>
      <c r="AK83" t="n" s="70"/>
      <c r="AL83" t="n" s="70"/>
      <c r="AM83" s="70">
        <f>(AL83-AL82)/AL83*100</f>
        <v/>
      </c>
      <c r="AN83" s="70">
        <f>(AK83-AK82)/AK83*100</f>
        <v/>
      </c>
      <c r="AO83" t="n" s="70"/>
      <c r="AP83" t="n" s="70"/>
      <c r="AQ83" t="n" s="70"/>
      <c r="AR83" t="n" s="70"/>
      <c r="AS83" t="n" s="70"/>
      <c r="AT83" t="n" s="38"/>
      <c r="AU83" t="n" s="38"/>
      <c r="AV83" t="n" s="38"/>
      <c r="AW83" t="n" s="38"/>
      <c r="AX83" t="n" s="38"/>
      <c r="AY83" t="n" s="70"/>
      <c r="AZ83" t="n" s="70"/>
      <c r="BA83" t="n" s="70"/>
      <c r="BB83" t="n" s="70"/>
      <c r="BC83" t="n" s="70"/>
      <c r="BD83" t="n" s="70"/>
      <c r="BE83" t="n" s="70"/>
      <c r="BF83" t="n" s="70"/>
      <c r="BG83" t="n" s="70"/>
      <c r="BH83" t="n" s="70"/>
      <c r="BI83" t="n" s="70"/>
      <c r="BJ83" t="n" s="70"/>
      <c r="BK83" t="n" s="73"/>
      <c r="BL83" t="n" s="70"/>
      <c r="BM83" t="n" s="70"/>
      <c r="CG83" t="n" s="28"/>
      <c r="CL83" t="n" s="49"/>
      <c r="CM83" t="n" s="50"/>
    </row>
    <row r="84" ht="15" customHeight="1" spans="1:91" s="90">
      <c r="A84" t="n" s="17"/>
      <c r="B84" t="n" s="17"/>
      <c r="C84" t="n" s="17"/>
      <c r="D84" t="n" s="17"/>
      <c r="E84" t="n" s="17"/>
      <c r="AE84" t="n" s="42"/>
      <c r="AF84" t="n" s="70"/>
      <c r="AG84" t="n" s="70"/>
      <c r="AH84" t="n" s="70"/>
      <c r="AI84" t="n" s="70"/>
      <c r="AJ84" t="n" s="70"/>
      <c r="AK84" t="n" s="70"/>
      <c r="AL84" t="n" s="70"/>
      <c r="AM84" s="70">
        <f>(AL84-AL83)/AL84*100</f>
        <v/>
      </c>
      <c r="AN84" s="70">
        <f>(AK84-AK83)/AK84*100</f>
        <v/>
      </c>
      <c r="AO84" t="n" s="70"/>
      <c r="AP84" t="n" s="70"/>
      <c r="AQ84" t="n" s="70"/>
      <c r="AR84" t="n" s="70"/>
      <c r="AS84" t="n" s="70"/>
      <c r="AT84" t="n" s="38"/>
      <c r="AU84" t="n" s="38"/>
      <c r="AV84" t="n" s="38"/>
      <c r="AW84" t="n" s="38"/>
      <c r="AX84" t="n" s="38"/>
      <c r="AY84" t="n" s="70"/>
      <c r="AZ84" t="n" s="70"/>
      <c r="BA84" t="n" s="70"/>
      <c r="BB84" t="s" s="38">
        <v>64</v>
      </c>
      <c r="BC84" t="s" s="70">
        <v>65</v>
      </c>
      <c r="BD84" s="60">
        <f>_xlfn.NORM.DIST($F$8,$BC$77,$BC$79,1)</f>
        <v/>
      </c>
      <c r="BE84" t="s" s="70">
        <v>66</v>
      </c>
      <c r="BF84" s="70">
        <f>$F$8</f>
        <v/>
      </c>
      <c r="BG84" t="n" s="70"/>
      <c r="BH84" t="n" s="70"/>
      <c r="BI84" t="n" s="70"/>
      <c r="BJ84" t="n" s="70"/>
      <c r="BK84" t="n" s="73"/>
      <c r="BL84" t="n" s="70"/>
      <c r="BM84" t="n" s="70"/>
      <c r="CG84" t="n" s="28"/>
      <c r="CL84" t="n" s="49"/>
      <c r="CM84" t="n" s="50"/>
    </row>
    <row r="85" ht="18" customHeight="1" spans="1:91" s="90">
      <c r="A85" t="n" s="17"/>
      <c r="B85" t="n" s="17"/>
      <c r="C85" t="n" s="17"/>
      <c r="AE85" t="n" s="42"/>
      <c r="AF85" t="n" s="70"/>
      <c r="AG85" t="n" s="70"/>
      <c r="AH85" t="n" s="70"/>
      <c r="AI85" t="n" s="70"/>
      <c r="AJ85" t="n" s="70"/>
      <c r="AK85" t="n" s="70"/>
      <c r="AL85" t="n" s="70"/>
      <c r="AM85" s="70">
        <f>(AL85-AL84)/AL85*100</f>
        <v/>
      </c>
      <c r="AN85" s="70">
        <f>(AK85-AK84)/AK85*100</f>
        <v/>
      </c>
      <c r="AO85" t="n" s="70"/>
      <c r="AP85" t="n" s="70"/>
      <c r="AQ85" t="n" s="70"/>
      <c r="AR85" t="n" s="70"/>
      <c r="AS85" t="n" s="70"/>
      <c r="AT85" t="n" s="38"/>
      <c r="AU85" t="n" s="38"/>
      <c r="AV85" t="n" s="38"/>
      <c r="AW85" t="n" s="38"/>
      <c r="AX85" t="n" s="38"/>
      <c r="AY85" t="n" s="70"/>
      <c r="AZ85" t="n" s="70"/>
      <c r="BA85" t="n" s="70"/>
      <c r="BB85" t="n" s="70"/>
      <c r="BC85" t="s" s="70">
        <v>68</v>
      </c>
      <c r="BD85" s="63">
        <f>((COUNTIF(AJ7:AJ195,"&lt;"&amp;$F$8))/(COUNT(AJ7:AJ195)))</f>
        <v/>
      </c>
      <c r="BE85" t="s" s="70">
        <v>69</v>
      </c>
      <c r="BF85" s="70">
        <f>$F$8</f>
        <v/>
      </c>
      <c r="BG85" t="n" s="70"/>
      <c r="BH85" t="n" s="70"/>
      <c r="BI85" t="n" s="70"/>
      <c r="BJ85" t="n" s="70"/>
      <c r="BK85" t="n" s="73"/>
      <c r="BL85" t="n" s="70"/>
      <c r="BM85" t="n" s="70"/>
      <c r="CG85" t="n" s="28"/>
      <c r="CL85" t="n" s="49"/>
      <c r="CM85" t="n" s="50"/>
    </row>
    <row r="86" ht="15" customHeight="1" spans="1:91" s="90">
      <c r="A86" t="n" s="17"/>
      <c r="B86" t="n" s="17"/>
      <c r="C86" t="n" s="17"/>
      <c r="AE86" t="n" s="42"/>
      <c r="AF86" t="n" s="70"/>
      <c r="AG86" t="n" s="70"/>
      <c r="AH86" t="n" s="70"/>
      <c r="AI86" t="n" s="70"/>
      <c r="AJ86" t="n" s="70"/>
      <c r="AK86" t="n" s="70"/>
      <c r="AL86" t="n" s="70"/>
      <c r="AM86" s="70">
        <f>(AL86-AL85)/AL86*100</f>
        <v/>
      </c>
      <c r="AN86" s="70">
        <f>(AK86-AK85)/AK86*100</f>
        <v/>
      </c>
      <c r="AO86" t="n" s="70"/>
      <c r="AP86" t="n" s="70"/>
      <c r="AQ86" t="n" s="70"/>
      <c r="AR86" t="n" s="70"/>
      <c r="AS86" t="n" s="70"/>
      <c r="AT86" t="n" s="38"/>
      <c r="AU86" t="n" s="38"/>
      <c r="AV86" t="n" s="38"/>
      <c r="AW86" t="n" s="38"/>
      <c r="AX86" t="n" s="38"/>
      <c r="AY86" t="n" s="70"/>
      <c r="AZ86" t="n" s="70"/>
      <c r="BA86" t="n" s="70"/>
      <c r="BB86" t="n" s="70"/>
      <c r="BC86" t="n" s="70"/>
      <c r="BD86" t="n" s="70"/>
      <c r="BE86" t="n" s="70"/>
      <c r="BF86" t="n" s="70"/>
      <c r="BG86" t="n" s="70"/>
      <c r="BH86" t="n" s="70"/>
      <c r="BI86" t="n" s="70"/>
      <c r="BJ86" t="n" s="70"/>
      <c r="BK86" t="n" s="73"/>
      <c r="BL86" t="n" s="70"/>
      <c r="BM86" t="n" s="70"/>
      <c r="CG86" t="n" s="28"/>
      <c r="CL86" t="n" s="49"/>
      <c r="CM86" t="n" s="50"/>
    </row>
    <row r="87" ht="15" customHeight="1" spans="1:91" s="90">
      <c r="A87" t="n" s="17"/>
      <c r="B87" t="n" s="17"/>
      <c r="C87" t="n" s="17"/>
      <c r="AE87" t="n" s="42"/>
      <c r="AF87" t="n" s="70"/>
      <c r="AG87" t="n" s="70"/>
      <c r="AH87" t="n" s="70"/>
      <c r="AI87" t="n" s="70"/>
      <c r="AJ87" t="n" s="70"/>
      <c r="AK87" t="n" s="70"/>
      <c r="AL87" t="n" s="70"/>
      <c r="AM87" s="70">
        <f>(AL87-AL86)/AL87*100</f>
        <v/>
      </c>
      <c r="AN87" s="70">
        <f>(AK87-AK86)/AK87*100</f>
        <v/>
      </c>
      <c r="AO87" t="n" s="70"/>
      <c r="AP87" t="n" s="70"/>
      <c r="AQ87" t="n" s="70"/>
      <c r="AR87" t="n" s="70"/>
      <c r="AS87" t="n" s="70"/>
      <c r="AT87" t="n" s="38"/>
      <c r="AU87" t="n" s="38"/>
      <c r="AV87" t="n" s="38"/>
      <c r="AW87" t="n" s="38"/>
      <c r="AX87" t="n" s="38"/>
      <c r="AY87" t="n" s="70"/>
      <c r="BL87" t="n" s="70"/>
      <c r="BM87" t="n" s="70"/>
      <c r="CG87" t="n" s="28"/>
      <c r="CL87" t="n" s="49"/>
      <c r="CM87" t="n" s="50"/>
    </row>
    <row r="88" ht="15" customHeight="1" spans="1:91" s="90">
      <c r="A88" t="n" s="17"/>
      <c r="B88" t="n" s="17"/>
      <c r="C88" t="n" s="17"/>
      <c r="AE88" t="n" s="42"/>
      <c r="AF88" t="n" s="70"/>
      <c r="AG88" t="n" s="70"/>
      <c r="AH88" t="n" s="70"/>
      <c r="AI88" t="n" s="70"/>
      <c r="AJ88" t="n" s="70"/>
      <c r="AK88" t="n" s="70"/>
      <c r="AL88" t="n" s="70"/>
      <c r="AM88" s="70">
        <f>(AL88-AL87)/AL88*100</f>
        <v/>
      </c>
      <c r="AN88" s="70">
        <f>(AK88-AK87)/AK88*100</f>
        <v/>
      </c>
      <c r="AO88" t="n" s="70"/>
      <c r="AP88" t="n" s="70"/>
      <c r="AQ88" t="n" s="70"/>
      <c r="AR88" t="n" s="70"/>
      <c r="AS88" t="n" s="70"/>
      <c r="AT88" t="n" s="38"/>
      <c r="AU88" t="n" s="38"/>
      <c r="AV88" t="n" s="38"/>
      <c r="AW88" t="n" s="38"/>
      <c r="AX88" t="n" s="38"/>
      <c r="AY88" t="n" s="70"/>
      <c r="BL88" t="n" s="70"/>
      <c r="BM88" t="n" s="70"/>
      <c r="CG88" t="n" s="28"/>
      <c r="CL88" t="n" s="49"/>
      <c r="CM88" t="n" s="50"/>
    </row>
    <row r="89" ht="15" customHeight="1" spans="1:91" s="90">
      <c r="A89" t="n" s="17"/>
      <c r="B89" t="n" s="17"/>
      <c r="C89" t="n" s="17"/>
      <c r="AE89" t="n" s="42"/>
      <c r="AF89" t="n" s="70"/>
      <c r="AG89" t="n" s="70"/>
      <c r="AH89" t="n" s="70"/>
      <c r="AI89" t="n" s="70"/>
      <c r="AJ89" t="n" s="70"/>
      <c r="AK89" t="n" s="70"/>
      <c r="AL89" t="n" s="70"/>
      <c r="AM89" s="70">
        <f>(AL89-AL88)/AL89*100</f>
        <v/>
      </c>
      <c r="AN89" s="70">
        <f>(AK89-AK88)/AK89*100</f>
        <v/>
      </c>
      <c r="AO89" t="n" s="70"/>
      <c r="AP89" t="n" s="70"/>
      <c r="AQ89" t="n" s="70"/>
      <c r="AR89" t="n" s="70"/>
      <c r="AS89" t="n" s="70"/>
      <c r="AT89" t="n" s="38"/>
      <c r="AU89" t="n" s="38"/>
      <c r="AV89" t="n" s="38"/>
      <c r="AW89" t="n" s="38"/>
      <c r="AX89" t="n" s="38"/>
      <c r="AY89" t="n" s="70"/>
      <c r="BL89" t="n" s="70"/>
      <c r="BM89" t="n" s="70"/>
      <c r="CG89" t="n" s="28"/>
      <c r="CL89" t="n" s="49"/>
      <c r="CM89" t="n" s="50"/>
    </row>
    <row r="90" ht="15" customHeight="1" spans="1:91" s="90">
      <c r="A90" t="n" s="17"/>
      <c r="B90" t="n" s="17"/>
      <c r="C90" t="n" s="17"/>
      <c r="AE90" t="n" s="42"/>
      <c r="AF90" t="n" s="70"/>
      <c r="AG90" t="n" s="70"/>
      <c r="AH90" t="n" s="70"/>
      <c r="AI90" t="n" s="70"/>
      <c r="AJ90" t="n" s="70"/>
      <c r="AK90" t="n" s="70"/>
      <c r="AL90" t="n" s="70"/>
      <c r="AM90" s="70">
        <f>(AL90-AL89)/AL90*100</f>
        <v/>
      </c>
      <c r="AN90" s="70">
        <f>(AK90-AK89)/AK90*100</f>
        <v/>
      </c>
      <c r="AO90" t="n" s="70"/>
      <c r="AP90" t="n" s="70"/>
      <c r="AQ90" t="n" s="70"/>
      <c r="AR90" t="n" s="70"/>
      <c r="AS90" t="n" s="70"/>
      <c r="AT90" t="n" s="38"/>
      <c r="AU90" t="n" s="38"/>
      <c r="AV90" t="n" s="38"/>
      <c r="AW90" t="n" s="38"/>
      <c r="AX90" t="n" s="38"/>
      <c r="AY90" t="n" s="70"/>
      <c r="BL90" t="n" s="70"/>
      <c r="BM90" t="n" s="70"/>
      <c r="CG90" t="n" s="28"/>
      <c r="CL90" t="n" s="49"/>
      <c r="CM90" t="n" s="50"/>
    </row>
    <row r="91" ht="15" customHeight="1" spans="1:91" s="90">
      <c r="A91" t="n" s="17"/>
      <c r="B91" t="n" s="17"/>
      <c r="C91" t="n" s="17"/>
      <c r="AE91" t="n" s="42"/>
      <c r="AF91" t="n" s="70"/>
      <c r="AG91" t="n" s="70"/>
      <c r="AH91" t="n" s="70"/>
      <c r="AI91" t="n" s="70"/>
      <c r="AJ91" t="n" s="70"/>
      <c r="AK91" t="n" s="70"/>
      <c r="AL91" t="n" s="70"/>
      <c r="AM91" s="70">
        <f>(AL91-AL90)/AL91*100</f>
        <v/>
      </c>
      <c r="AN91" s="70">
        <f>(AK91-AK90)/AK91*100</f>
        <v/>
      </c>
      <c r="AO91" t="n" s="70"/>
      <c r="AP91" t="n" s="70"/>
      <c r="AQ91" t="n" s="70"/>
      <c r="AR91" t="n" s="70"/>
      <c r="AS91" t="n" s="70"/>
      <c r="AT91" t="n" s="38"/>
      <c r="AU91" t="n" s="38"/>
      <c r="AV91" t="n" s="38"/>
      <c r="AW91" t="n" s="38"/>
      <c r="AX91" t="n" s="38"/>
      <c r="AY91" t="n" s="70"/>
      <c r="AZ91" t="n" s="70"/>
      <c r="BA91" t="n" s="70"/>
      <c r="BB91" t="n" s="70"/>
      <c r="BC91" t="n" s="70"/>
      <c r="BD91" t="n" s="70"/>
      <c r="BE91" t="n" s="70"/>
      <c r="BF91" t="n" s="70"/>
      <c r="BG91" t="n" s="70"/>
      <c r="BH91" t="n" s="70"/>
      <c r="BI91" t="n" s="70"/>
      <c r="BJ91" t="n" s="70"/>
      <c r="BK91" t="n" s="73"/>
      <c r="BL91" t="n" s="70"/>
      <c r="BM91" t="n" s="70"/>
      <c r="CG91" t="n" s="28"/>
      <c r="CL91" t="n" s="49"/>
      <c r="CM91" t="n" s="50"/>
    </row>
    <row r="92" ht="15" customHeight="1" spans="1:91" s="90">
      <c r="A92" t="n" s="17"/>
      <c r="B92" t="n" s="17"/>
      <c r="C92" t="n" s="17"/>
      <c r="AE92" t="n" s="42"/>
      <c r="AF92" t="n" s="70"/>
      <c r="AG92" t="n" s="70"/>
      <c r="AH92" t="n" s="70"/>
      <c r="AI92" t="n" s="70"/>
      <c r="AJ92" t="n" s="70"/>
      <c r="AK92" t="n" s="70"/>
      <c r="AL92" t="n" s="70"/>
      <c r="AM92" s="70">
        <f>(AL92-AL91)/AL92*100</f>
        <v/>
      </c>
      <c r="AN92" s="70">
        <f>(AK92-AK91)/AK92*100</f>
        <v/>
      </c>
      <c r="AO92" t="n" s="70"/>
      <c r="AP92" t="n" s="70"/>
      <c r="AQ92" t="n" s="70"/>
      <c r="AR92" t="n" s="70"/>
      <c r="AS92" t="n" s="70"/>
      <c r="AT92" t="n" s="38"/>
      <c r="AU92" t="n" s="38"/>
      <c r="AV92" t="n" s="38"/>
      <c r="AW92" t="n" s="38"/>
      <c r="AX92" t="n" s="38"/>
      <c r="AY92" t="n" s="70"/>
      <c r="BL92" t="n" s="70"/>
      <c r="BM92" t="n" s="70"/>
      <c r="CG92" t="n" s="28"/>
      <c r="CL92" t="n" s="49"/>
      <c r="CM92" t="n" s="50"/>
    </row>
    <row r="93" ht="15" customHeight="1" spans="1:91" s="90">
      <c r="A93" t="n" s="17"/>
      <c r="B93" t="n" s="17"/>
      <c r="C93" t="n" s="17"/>
      <c r="AE93" t="n" s="42"/>
      <c r="AF93" t="n" s="70"/>
      <c r="AG93" t="n" s="70"/>
      <c r="AH93" t="n" s="70"/>
      <c r="AI93" t="n" s="70"/>
      <c r="AJ93" t="n" s="70"/>
      <c r="AK93" t="n" s="70"/>
      <c r="AL93" t="n" s="70"/>
      <c r="AM93" s="70">
        <f>(AL93-AL92)/AL93*100</f>
        <v/>
      </c>
      <c r="AN93" s="70">
        <f>(AK93-AK92)/AK93*100</f>
        <v/>
      </c>
      <c r="AO93" t="n" s="70"/>
      <c r="AP93" t="n" s="70"/>
      <c r="AQ93" t="n" s="70"/>
      <c r="AR93" t="n" s="70"/>
      <c r="AS93" t="n" s="70"/>
      <c r="AT93" t="n" s="38"/>
      <c r="AU93" t="n" s="38"/>
      <c r="AV93" t="n" s="38"/>
      <c r="AW93" t="n" s="38"/>
      <c r="AX93" t="n" s="38"/>
      <c r="AY93" t="n" s="70"/>
      <c r="BL93" t="n" s="70"/>
      <c r="BM93" t="n" s="70"/>
      <c r="CG93" t="n" s="28"/>
      <c r="CL93" t="n" s="49"/>
      <c r="CM93" t="n" s="50"/>
    </row>
    <row r="94" ht="15" customHeight="1" spans="1:91" s="90">
      <c r="A94" t="n" s="17"/>
      <c r="B94" t="n" s="17"/>
      <c r="C94" t="n" s="17"/>
      <c r="AE94" t="n" s="42"/>
      <c r="AF94" t="n" s="70"/>
      <c r="AG94" t="n" s="70"/>
      <c r="AH94" t="n" s="70"/>
      <c r="AI94" t="n" s="70"/>
      <c r="AJ94" t="n" s="70"/>
      <c r="AK94" t="n" s="70"/>
      <c r="AL94" t="n" s="70"/>
      <c r="AM94" s="70">
        <f>(AL94-AL93)/AL94*100</f>
        <v/>
      </c>
      <c r="AN94" s="70">
        <f>(AK94-AK93)/AK94*100</f>
        <v/>
      </c>
      <c r="AO94" t="n" s="70"/>
      <c r="AP94" t="n" s="70"/>
      <c r="AQ94" t="n" s="70"/>
      <c r="AR94" t="n" s="70"/>
      <c r="AS94" t="n" s="70"/>
      <c r="AT94" t="n" s="38"/>
      <c r="AU94" t="n" s="38"/>
      <c r="AV94" t="n" s="38"/>
      <c r="AW94" t="n" s="38"/>
      <c r="AX94" t="n" s="38"/>
      <c r="AY94" t="n" s="70"/>
      <c r="BL94" t="n" s="70"/>
      <c r="BM94" t="n" s="70"/>
      <c r="CG94" t="n" s="28"/>
      <c r="CL94" t="n" s="49"/>
      <c r="CM94" t="n" s="50"/>
    </row>
    <row r="95" ht="15" customHeight="1" spans="1:91" s="90">
      <c r="A95" t="n" s="17"/>
      <c r="B95" t="n" s="17"/>
      <c r="C95" t="n" s="17"/>
      <c r="AE95" t="n" s="42"/>
      <c r="AF95" t="n" s="70"/>
      <c r="AG95" t="n" s="70"/>
      <c r="AH95" t="n" s="70"/>
      <c r="AI95" t="n" s="70"/>
      <c r="AJ95" t="n" s="70"/>
      <c r="AK95" t="n" s="70"/>
      <c r="AL95" t="n" s="70"/>
      <c r="AM95" s="70">
        <f>(AL95-AL94)/AL95*100</f>
        <v/>
      </c>
      <c r="AN95" s="70">
        <f>(AK95-AK94)/AK95*100</f>
        <v/>
      </c>
      <c r="AO95" t="n" s="70"/>
      <c r="AP95" t="n" s="70"/>
      <c r="AQ95" t="n" s="70"/>
      <c r="AR95" t="n" s="70"/>
      <c r="AS95" t="n" s="70"/>
      <c r="AT95" t="n" s="38"/>
      <c r="AU95" t="n" s="38"/>
      <c r="AV95" t="n" s="38"/>
      <c r="AW95" t="n" s="38"/>
      <c r="AX95" t="n" s="38"/>
      <c r="AY95" t="n" s="70"/>
      <c r="AZ95" t="s" s="35">
        <v>72</v>
      </c>
      <c r="BL95" t="n" s="70"/>
      <c r="BM95" t="n" s="70"/>
      <c r="CG95" t="n" s="28"/>
      <c r="CL95" t="n" s="49"/>
      <c r="CM95" t="n" s="50"/>
    </row>
    <row r="96" ht="15" customHeight="1" spans="1:91" s="90">
      <c r="A96" t="n" s="17"/>
      <c r="B96" t="n" s="17"/>
      <c r="C96" t="n" s="17"/>
      <c r="D96" t="n" s="17"/>
      <c r="E96" t="n" s="17"/>
      <c r="AE96" t="n" s="42"/>
      <c r="AF96" t="n" s="70"/>
      <c r="AG96" t="n" s="70"/>
      <c r="AH96" t="n" s="70"/>
      <c r="AI96" t="n" s="70"/>
      <c r="AJ96" t="n" s="70"/>
      <c r="AK96" t="n" s="70"/>
      <c r="AL96" t="n" s="70"/>
      <c r="AM96" s="70">
        <f>(AL96-AL95)/AL96*100</f>
        <v/>
      </c>
      <c r="AN96" s="70">
        <f>(AK96-AK95)/AK96*100</f>
        <v/>
      </c>
      <c r="AO96" t="n" s="70"/>
      <c r="AP96" t="n" s="70"/>
      <c r="AQ96" t="n" s="70"/>
      <c r="AR96" t="n" s="70"/>
      <c r="AS96" t="n" s="70"/>
      <c r="AT96" t="n" s="38"/>
      <c r="AU96" t="n" s="38"/>
      <c r="AV96" t="n" s="38"/>
      <c r="AW96" t="n" s="38"/>
      <c r="AX96" t="n" s="38"/>
      <c r="AY96" t="n" s="70"/>
      <c r="AZ96" t="s" s="74">
        <v>78</v>
      </c>
      <c r="BA96" t="n" s="28"/>
      <c r="BB96" t="n" s="28"/>
      <c r="BC96" t="n" s="28"/>
      <c r="BD96" t="n" s="28"/>
      <c r="BE96" t="n" s="28"/>
      <c r="BF96" t="n" s="28"/>
      <c r="BG96" t="n" s="28"/>
      <c r="BH96" t="n" s="28"/>
      <c r="BI96" t="n" s="28"/>
      <c r="BJ96" t="n" s="28"/>
      <c r="BK96" t="n" s="72"/>
      <c r="BL96" t="n" s="70"/>
      <c r="BM96" t="n" s="70"/>
      <c r="CG96" t="n" s="28"/>
      <c r="CL96" t="n" s="49"/>
      <c r="CM96" t="n" s="50"/>
    </row>
    <row r="97" ht="15" customHeight="1" spans="1:91" s="90">
      <c r="A97" t="n" s="17"/>
      <c r="B97" t="n" s="17"/>
      <c r="C97" t="n" s="17"/>
      <c r="AE97" t="n" s="42"/>
      <c r="AF97" t="n" s="70"/>
      <c r="AG97" t="n" s="70"/>
      <c r="AH97" t="n" s="70"/>
      <c r="AI97" t="n" s="70"/>
      <c r="AJ97" t="n" s="70"/>
      <c r="AK97" t="n" s="70"/>
      <c r="AL97" t="n" s="70"/>
      <c r="AM97" s="70">
        <f>(AL97-AL96)/AL97*100</f>
        <v/>
      </c>
      <c r="AN97" s="70">
        <f>(AK97-AK96)/AK97*100</f>
        <v/>
      </c>
      <c r="AO97" t="n" s="70"/>
      <c r="AP97" t="n" s="70"/>
      <c r="AQ97" t="n" s="70"/>
      <c r="AR97" t="n" s="70"/>
      <c r="AS97" t="n" s="70"/>
      <c r="AT97" t="n" s="38"/>
      <c r="AU97" t="n" s="38"/>
      <c r="AV97" t="n" s="38"/>
      <c r="AW97" t="n" s="38"/>
      <c r="AX97" t="n" s="38"/>
      <c r="AY97" t="n" s="70"/>
      <c r="AZ97" t="s" s="70">
        <v>74</v>
      </c>
      <c r="BA97" s="70">
        <f>SLOPE(AJ7:AJ195,AE7:AE195)</f>
        <v/>
      </c>
      <c r="BB97" t="n" s="70"/>
      <c r="BC97" t="n" s="70"/>
      <c r="BD97" t="n" s="70"/>
      <c r="BE97" t="n" s="70"/>
      <c r="BF97" t="n" s="70"/>
      <c r="BG97" t="n" s="70"/>
      <c r="BH97" t="n" s="70"/>
      <c r="BI97" t="n" s="70"/>
      <c r="BJ97" t="n" s="70"/>
      <c r="BK97" t="n" s="73"/>
      <c r="BL97" t="n" s="70"/>
      <c r="BM97" t="n" s="70"/>
      <c r="CG97" t="n" s="28"/>
      <c r="CL97" t="n" s="49"/>
      <c r="CM97" t="n" s="50"/>
    </row>
    <row r="98" ht="15" customHeight="1" spans="1:91" s="90">
      <c r="A98" t="n" s="17"/>
      <c r="B98" t="n" s="17"/>
      <c r="C98" t="n" s="17"/>
      <c r="AE98" t="n" s="42"/>
      <c r="AF98" t="n" s="70"/>
      <c r="AG98" t="n" s="70"/>
      <c r="AH98" t="n" s="70"/>
      <c r="AI98" t="n" s="70"/>
      <c r="AJ98" t="n" s="70"/>
      <c r="AK98" t="n" s="70"/>
      <c r="AL98" t="n" s="70"/>
      <c r="AM98" s="70">
        <f>(AL98-AL97)/AL98*100</f>
        <v/>
      </c>
      <c r="AN98" s="70">
        <f>(AK98-AK97)/AK98*100</f>
        <v/>
      </c>
      <c r="AO98" t="n" s="70"/>
      <c r="AP98" t="n" s="70"/>
      <c r="AQ98" t="n" s="70"/>
      <c r="AR98" t="n" s="70"/>
      <c r="AS98" t="n" s="70"/>
      <c r="AT98" t="n" s="38"/>
      <c r="AU98" t="n" s="38"/>
      <c r="AV98" t="n" s="38"/>
      <c r="AW98" t="n" s="38"/>
      <c r="AX98" t="n" s="38"/>
      <c r="AY98" t="n" s="70"/>
      <c r="AZ98" t="s" s="70">
        <v>75</v>
      </c>
      <c r="BA98" s="70">
        <f>RSQ(AJ7:AJ195,AE7:AE195)</f>
        <v/>
      </c>
      <c r="BB98" t="n" s="70"/>
      <c r="BC98" t="n" s="70"/>
      <c r="BD98" t="n" s="70"/>
      <c r="BE98" t="n" s="70"/>
      <c r="BF98" t="n" s="70"/>
      <c r="BG98" t="n" s="70"/>
      <c r="BH98" t="n" s="70"/>
      <c r="BI98" t="n" s="70"/>
      <c r="BJ98" t="n" s="70"/>
      <c r="BK98" t="n" s="73"/>
      <c r="BL98" t="n" s="70"/>
      <c r="BM98" t="n" s="70"/>
      <c r="CG98" t="n" s="28"/>
      <c r="CL98" t="n" s="49"/>
      <c r="CM98" t="n" s="50"/>
    </row>
    <row r="99" ht="15" customHeight="1" spans="1:91" s="90">
      <c r="A99" t="n" s="17"/>
      <c r="B99" t="n" s="17"/>
      <c r="C99" t="n" s="17"/>
      <c r="AE99" t="n" s="42"/>
      <c r="AF99" t="n" s="70"/>
      <c r="AG99" t="n" s="70"/>
      <c r="AH99" t="n" s="70"/>
      <c r="AI99" t="n" s="70"/>
      <c r="AJ99" t="n" s="70"/>
      <c r="AK99" t="n" s="70"/>
      <c r="AL99" t="n" s="70"/>
      <c r="AM99" s="70">
        <f>(AL99-AL98)/AL99*100</f>
        <v/>
      </c>
      <c r="AN99" s="70">
        <f>(AK99-AK98)/AK99*100</f>
        <v/>
      </c>
      <c r="AO99" t="n" s="70"/>
      <c r="AP99" t="n" s="70"/>
      <c r="AQ99" t="n" s="70"/>
      <c r="AR99" t="n" s="70"/>
      <c r="AS99" t="n" s="70"/>
      <c r="AT99" t="n" s="38"/>
      <c r="AU99" t="n" s="38"/>
      <c r="AV99" t="n" s="38"/>
      <c r="AW99" t="n" s="38"/>
      <c r="AX99" t="n" s="38"/>
      <c r="AY99" t="n" s="70"/>
      <c r="AZ99" t="s" s="70">
        <v>76</v>
      </c>
      <c r="BA99" s="70">
        <f>INTERCEPT(AJ7:AJ195,AE7:AE195)</f>
        <v/>
      </c>
      <c r="BB99" t="n" s="70"/>
      <c r="BC99" t="n" s="70"/>
      <c r="BD99" t="n" s="70"/>
      <c r="BE99" t="n" s="70"/>
      <c r="BF99" t="n" s="70"/>
      <c r="BG99" t="n" s="70"/>
      <c r="BH99" t="n" s="70"/>
      <c r="BI99" t="n" s="70"/>
      <c r="BJ99" t="n" s="70"/>
      <c r="BK99" t="n" s="73"/>
      <c r="BL99" t="n" s="70"/>
      <c r="BM99" t="n" s="70"/>
      <c r="CG99" t="n" s="28"/>
      <c r="CL99" t="n" s="49"/>
      <c r="CM99" t="n" s="50"/>
    </row>
    <row r="100" ht="15" customHeight="1" spans="1:91" s="90">
      <c r="A100" t="n" s="17"/>
      <c r="B100" t="n" s="17"/>
      <c r="C100" t="n" s="17"/>
      <c r="D100" t="n" s="17"/>
      <c r="E100" t="n" s="17"/>
      <c r="AE100" t="n" s="42"/>
      <c r="AF100" t="n" s="70"/>
      <c r="AG100" t="n" s="70"/>
      <c r="AH100" t="n" s="70"/>
      <c r="AI100" t="n" s="70"/>
      <c r="AJ100" t="n" s="70"/>
      <c r="AK100" t="n" s="70"/>
      <c r="AL100" t="n" s="70"/>
      <c r="AM100" s="70">
        <f>(AL100-AL99)/AL100*100</f>
        <v/>
      </c>
      <c r="AN100" s="70">
        <f>(AK100-AK99)/AK100*100</f>
        <v/>
      </c>
      <c r="AO100" t="n" s="70"/>
      <c r="AP100" t="n" s="70"/>
      <c r="AQ100" t="n" s="70"/>
      <c r="AR100" t="n" s="70"/>
      <c r="AS100" t="n" s="70"/>
      <c r="AT100" t="n" s="38"/>
      <c r="AU100" t="n" s="38"/>
      <c r="AV100" t="n" s="38"/>
      <c r="AW100" t="n" s="38"/>
      <c r="AX100" t="n" s="38"/>
      <c r="AY100" t="n" s="70"/>
      <c r="AZ100" t="n" s="17"/>
      <c r="BA100" t="n" s="70"/>
      <c r="BB100" t="n" s="70"/>
      <c r="BC100" t="n" s="70"/>
      <c r="BD100" t="n" s="70"/>
      <c r="BE100" t="n" s="70"/>
      <c r="BF100" t="n" s="70"/>
      <c r="BG100" t="n" s="70"/>
      <c r="BH100" t="n" s="70"/>
      <c r="BI100" t="n" s="70"/>
      <c r="BJ100" t="n" s="70"/>
      <c r="BK100" t="n" s="73"/>
      <c r="BL100" t="n" s="70"/>
      <c r="BM100" t="n" s="70"/>
      <c r="CG100" t="n" s="28"/>
      <c r="CL100" t="n" s="49"/>
      <c r="CM100" t="n" s="50"/>
    </row>
    <row r="101" ht="15" customHeight="1" spans="1:91" s="90">
      <c r="A101" t="n" s="17"/>
      <c r="B101" t="n" s="17"/>
      <c r="C101" t="n" s="17"/>
      <c r="D101" t="n" s="17"/>
      <c r="E101" t="n" s="17"/>
      <c r="AE101" t="n" s="42"/>
      <c r="AF101" t="n" s="70"/>
      <c r="AG101" t="n" s="70"/>
      <c r="AH101" t="n" s="70"/>
      <c r="AI101" t="n" s="70"/>
      <c r="AJ101" t="n" s="70"/>
      <c r="AK101" t="n" s="70"/>
      <c r="AL101" t="n" s="70"/>
      <c r="AM101" s="70">
        <f>(AL101-AL100)/AL101*100</f>
        <v/>
      </c>
      <c r="AN101" s="70">
        <f>(AK101-AK100)/AK101*100</f>
        <v/>
      </c>
      <c r="AO101" t="n" s="70"/>
      <c r="AP101" t="n" s="70"/>
      <c r="AQ101" t="n" s="70"/>
      <c r="AR101" t="n" s="70"/>
      <c r="AS101" t="n" s="70"/>
      <c r="AT101" t="n" s="38"/>
      <c r="AU101" t="n" s="38"/>
      <c r="AV101" t="n" s="38"/>
      <c r="AW101" t="n" s="38"/>
      <c r="AX101" t="n" s="38"/>
      <c r="AY101" t="n" s="70"/>
      <c r="AZ101" t="n" s="70"/>
      <c r="BA101" t="n" s="70"/>
      <c r="BB101" t="n" s="70"/>
      <c r="BC101" t="n" s="70"/>
      <c r="BD101" t="n" s="70"/>
      <c r="BE101" t="n" s="70"/>
      <c r="BF101" t="n" s="70"/>
      <c r="BG101" t="n" s="70"/>
      <c r="BH101" t="n" s="70"/>
      <c r="BI101" t="n" s="70"/>
      <c r="BJ101" t="n" s="70"/>
      <c r="BK101" t="n" s="73"/>
      <c r="BL101" t="n" s="70"/>
      <c r="BM101" t="n" s="70"/>
      <c r="CG101" t="n" s="28"/>
      <c r="CL101" t="n" s="49"/>
      <c r="CM101" t="n" s="50"/>
    </row>
    <row r="102" ht="15" customHeight="1" spans="1:91" s="90">
      <c r="A102" t="n" s="17"/>
      <c r="B102" t="n" s="17"/>
      <c r="C102" t="n" s="17"/>
      <c r="D102" t="n" s="17"/>
      <c r="E102" t="n" s="17"/>
      <c r="AE102" t="n" s="42"/>
      <c r="AF102" t="n" s="70"/>
      <c r="AG102" t="n" s="70"/>
      <c r="AH102" t="n" s="70"/>
      <c r="AI102" t="n" s="70"/>
      <c r="AJ102" t="n" s="70"/>
      <c r="AK102" t="n" s="70"/>
      <c r="AL102" t="n" s="70"/>
      <c r="AM102" s="70">
        <f>(AL102-AL101)/AL102*100</f>
        <v/>
      </c>
      <c r="AN102" s="70">
        <f>(AK102-AK101)/AK102*100</f>
        <v/>
      </c>
      <c r="AO102" t="n" s="70"/>
      <c r="AP102" t="n" s="70"/>
      <c r="AQ102" t="n" s="70"/>
      <c r="AR102" t="n" s="70"/>
      <c r="AS102" t="n" s="70"/>
      <c r="AT102" t="n" s="38"/>
      <c r="AU102" t="n" s="38"/>
      <c r="AV102" t="n" s="38"/>
      <c r="AW102" t="n" s="38"/>
      <c r="AX102" t="n" s="38"/>
      <c r="AY102" t="n" s="70"/>
      <c r="AZ102" t="n" s="70"/>
      <c r="BA102" t="n" s="70"/>
      <c r="BB102" t="n" s="70"/>
      <c r="BC102" t="n" s="70"/>
      <c r="BD102" t="n" s="70"/>
      <c r="BE102" t="n" s="70"/>
      <c r="BF102" t="n" s="70"/>
      <c r="BG102" t="n" s="70"/>
      <c r="BH102" t="n" s="70"/>
      <c r="BI102" t="n" s="70"/>
      <c r="BJ102" t="n" s="70"/>
      <c r="BK102" t="n" s="73"/>
      <c r="BL102" t="n" s="70"/>
      <c r="BM102" t="n" s="70"/>
      <c r="CG102" t="n" s="28"/>
      <c r="CL102" t="n" s="49"/>
      <c r="CM102" t="n" s="50"/>
    </row>
    <row r="103" ht="15" customHeight="1" spans="1:91" s="90">
      <c r="A103" t="n" s="17"/>
      <c r="B103" t="n" s="17"/>
      <c r="C103" t="n" s="17"/>
      <c r="D103" t="n" s="17"/>
      <c r="E103" t="n" s="17"/>
      <c r="AE103" t="n" s="42"/>
      <c r="AF103" t="n" s="70"/>
      <c r="AG103" t="n" s="70"/>
      <c r="AH103" t="n" s="70"/>
      <c r="AI103" t="n" s="70"/>
      <c r="AJ103" t="n" s="70"/>
      <c r="AK103" t="n" s="70"/>
      <c r="AL103" t="n" s="70"/>
      <c r="AM103" s="70">
        <f>(AL103-AL102)/AL103*100</f>
        <v/>
      </c>
      <c r="AN103" s="70">
        <f>(AK103-AK102)/AK103*100</f>
        <v/>
      </c>
      <c r="AO103" t="n" s="70"/>
      <c r="AP103" t="n" s="70"/>
      <c r="AQ103" t="n" s="70"/>
      <c r="AR103" t="n" s="70"/>
      <c r="AS103" t="n" s="70"/>
      <c r="AT103" t="n" s="38"/>
      <c r="AU103" t="n" s="38"/>
      <c r="AV103" t="n" s="38"/>
      <c r="AW103" t="n" s="38"/>
      <c r="AX103" t="n" s="38"/>
      <c r="AY103" t="n" s="70"/>
      <c r="AZ103" t="n" s="70"/>
      <c r="BA103" t="n" s="70"/>
      <c r="BB103" t="n" s="70"/>
      <c r="BC103" t="n" s="70"/>
      <c r="BD103" t="n" s="70"/>
      <c r="BE103" t="n" s="70"/>
      <c r="BF103" t="n" s="70"/>
      <c r="BG103" t="n" s="70"/>
      <c r="BH103" t="n" s="70"/>
      <c r="BI103" t="n" s="70"/>
      <c r="BJ103" t="n" s="70"/>
      <c r="BK103" t="n" s="73"/>
      <c r="BL103" t="n" s="70"/>
      <c r="BM103" t="n" s="70"/>
      <c r="CG103" t="n" s="28"/>
      <c r="CL103" t="n" s="49"/>
      <c r="CM103" t="n" s="50"/>
    </row>
    <row r="104" ht="15" customHeight="1" spans="1:91" s="90">
      <c r="A104" t="n" s="17"/>
      <c r="B104" t="n" s="17"/>
      <c r="C104" t="n" s="17"/>
      <c r="D104" t="n" s="17"/>
      <c r="E104" t="n" s="17"/>
      <c r="AE104" t="n" s="42"/>
      <c r="AF104" t="n" s="70"/>
      <c r="AG104" t="n" s="70"/>
      <c r="AH104" t="n" s="70"/>
      <c r="AI104" t="n" s="70"/>
      <c r="AJ104" t="n" s="70"/>
      <c r="AK104" t="n" s="70"/>
      <c r="AL104" t="n" s="70"/>
      <c r="AM104" s="70">
        <f>(AL104-AL103)/AL104*100</f>
        <v/>
      </c>
      <c r="AN104" s="70">
        <f>(AK104-AK103)/AK104*100</f>
        <v/>
      </c>
      <c r="AO104" t="n" s="70"/>
      <c r="AP104" t="n" s="70"/>
      <c r="AQ104" t="n" s="70"/>
      <c r="AR104" t="n" s="70"/>
      <c r="AS104" t="n" s="70"/>
      <c r="AT104" t="n" s="38"/>
      <c r="AU104" t="n" s="38"/>
      <c r="AV104" t="n" s="38"/>
      <c r="AW104" t="n" s="38"/>
      <c r="AX104" t="n" s="38"/>
      <c r="AY104" t="n" s="70"/>
      <c r="AZ104" t="n" s="70"/>
      <c r="BA104" t="n" s="70"/>
      <c r="BB104" t="n" s="70"/>
      <c r="BC104" t="n" s="70"/>
      <c r="BD104" t="n" s="70"/>
      <c r="BE104" t="n" s="70"/>
      <c r="BF104" t="n" s="70"/>
      <c r="BG104" t="n" s="70"/>
      <c r="BH104" t="n" s="70"/>
      <c r="BI104" t="n" s="70"/>
      <c r="BJ104" t="n" s="70"/>
      <c r="BK104" t="n" s="73"/>
      <c r="BL104" t="n" s="70"/>
      <c r="BM104" t="n" s="70"/>
      <c r="CG104" t="n" s="28"/>
      <c r="CL104" t="n" s="49"/>
      <c r="CM104" t="n" s="50"/>
    </row>
    <row r="105" ht="15" customHeight="1" spans="1:91" s="90">
      <c r="A105" t="n" s="17"/>
      <c r="B105" t="n" s="17"/>
      <c r="C105" t="n" s="17"/>
      <c r="D105" t="n" s="17"/>
      <c r="E105" t="n" s="17"/>
      <c r="AE105" t="n" s="42"/>
      <c r="AF105" t="n" s="70"/>
      <c r="AG105" t="n" s="70"/>
      <c r="AH105" t="n" s="70"/>
      <c r="AI105" t="n" s="70"/>
      <c r="AJ105" t="n" s="70"/>
      <c r="AK105" t="n" s="70"/>
      <c r="AL105" t="n" s="70"/>
      <c r="AM105" s="70">
        <f>(AL105-AL104)/AL105*100</f>
        <v/>
      </c>
      <c r="AN105" s="70">
        <f>(AK105-AK104)/AK105*100</f>
        <v/>
      </c>
      <c r="AO105" t="n" s="70"/>
      <c r="AP105" t="n" s="70"/>
      <c r="AQ105" t="n" s="70"/>
      <c r="AR105" t="n" s="70"/>
      <c r="AS105" t="n" s="70"/>
      <c r="AT105" t="n" s="38"/>
      <c r="AU105" t="n" s="38"/>
      <c r="AV105" t="n" s="38"/>
      <c r="AW105" t="n" s="38"/>
      <c r="AX105" t="n" s="38"/>
      <c r="AY105" t="n" s="70"/>
      <c r="AZ105" t="n" s="70"/>
      <c r="BA105" t="n" s="70"/>
      <c r="BB105" t="n" s="70"/>
      <c r="BC105" t="n" s="70"/>
      <c r="BD105" t="n" s="70"/>
      <c r="BE105" t="n" s="70"/>
      <c r="BF105" t="n" s="70"/>
      <c r="BG105" t="n" s="70"/>
      <c r="BH105" t="n" s="70"/>
      <c r="BI105" t="n" s="70"/>
      <c r="BJ105" t="n" s="70"/>
      <c r="BK105" t="n" s="73"/>
      <c r="BL105" t="n" s="70"/>
      <c r="BM105" t="n" s="70"/>
      <c r="CG105" t="n" s="28"/>
      <c r="CL105" t="n" s="49"/>
      <c r="CM105" t="n" s="50"/>
    </row>
    <row r="106" ht="15" customHeight="1" spans="1:91" s="90">
      <c r="A106" t="n" s="17"/>
      <c r="B106" t="n" s="17"/>
      <c r="C106" t="n" s="17"/>
      <c r="D106" t="n" s="17"/>
      <c r="E106" t="n" s="17"/>
      <c r="AE106" t="n" s="42"/>
      <c r="AF106" t="n" s="70"/>
      <c r="AG106" t="n" s="70"/>
      <c r="AH106" t="n" s="70"/>
      <c r="AI106" t="n" s="70"/>
      <c r="AJ106" t="n" s="70"/>
      <c r="AK106" t="n" s="70"/>
      <c r="AL106" t="n" s="70"/>
      <c r="AM106" s="70">
        <f>(AL106-AL105)/AL106*100</f>
        <v/>
      </c>
      <c r="AN106" s="70">
        <f>(AK106-AK105)/AK106*100</f>
        <v/>
      </c>
      <c r="AO106" t="n" s="70"/>
      <c r="AP106" t="n" s="70"/>
      <c r="AQ106" t="n" s="70"/>
      <c r="AR106" t="n" s="70"/>
      <c r="AS106" t="n" s="70"/>
      <c r="AT106" t="n" s="38"/>
      <c r="AU106" t="n" s="38"/>
      <c r="AV106" t="n" s="38"/>
      <c r="AW106" t="n" s="38"/>
      <c r="AX106" t="n" s="38"/>
      <c r="AY106" t="n" s="70"/>
      <c r="AZ106" t="n" s="70"/>
      <c r="BA106" t="n" s="70"/>
      <c r="BB106" t="n" s="70"/>
      <c r="BC106" t="n" s="70"/>
      <c r="BD106" t="n" s="70"/>
      <c r="BE106" t="n" s="70"/>
      <c r="BF106" t="n" s="70"/>
      <c r="BG106" t="n" s="70"/>
      <c r="BH106" t="n" s="70"/>
      <c r="BI106" t="n" s="70"/>
      <c r="BJ106" t="n" s="70"/>
      <c r="BK106" t="n" s="73"/>
      <c r="BL106" t="n" s="70"/>
      <c r="BM106" t="n" s="70"/>
      <c r="CG106" t="n" s="28"/>
      <c r="CL106" t="n" s="49"/>
      <c r="CM106" t="n" s="50"/>
    </row>
    <row r="107" ht="15" customHeight="1" spans="1:91" s="90">
      <c r="A107" t="n" s="17"/>
      <c r="B107" t="n" s="17"/>
      <c r="C107" t="n" s="17"/>
      <c r="D107" t="n" s="17"/>
      <c r="E107" t="n" s="17"/>
      <c r="AE107" t="n" s="42"/>
      <c r="AF107" t="n" s="70"/>
      <c r="AG107" t="n" s="70"/>
      <c r="AH107" t="n" s="70"/>
      <c r="AI107" t="n" s="70"/>
      <c r="AJ107" t="n" s="70"/>
      <c r="AK107" t="n" s="70"/>
      <c r="AL107" t="n" s="70"/>
      <c r="AM107" s="70">
        <f>(AL107-AL106)/AL107*100</f>
        <v/>
      </c>
      <c r="AN107" s="70">
        <f>(AK107-AK106)/AK107*100</f>
        <v/>
      </c>
      <c r="AO107" t="n" s="70"/>
      <c r="AP107" t="n" s="70"/>
      <c r="AQ107" t="n" s="70"/>
      <c r="AR107" t="n" s="70"/>
      <c r="AS107" t="n" s="70"/>
      <c r="AT107" t="n" s="38"/>
      <c r="AU107" t="n" s="38"/>
      <c r="AV107" t="n" s="38"/>
      <c r="AW107" t="n" s="38"/>
      <c r="AX107" t="n" s="38"/>
      <c r="AY107" t="n" s="70"/>
      <c r="AZ107" t="n" s="70"/>
      <c r="BA107" t="n" s="70"/>
      <c r="BB107" t="n" s="70"/>
      <c r="BC107" t="n" s="70"/>
      <c r="BD107" t="n" s="70"/>
      <c r="BE107" t="n" s="70"/>
      <c r="BF107" t="n" s="70"/>
      <c r="BG107" t="n" s="70"/>
      <c r="BH107" t="n" s="70"/>
      <c r="BI107" t="n" s="70"/>
      <c r="BJ107" t="n" s="70"/>
      <c r="BK107" t="n" s="73"/>
      <c r="BL107" t="n" s="70"/>
      <c r="BM107" t="n" s="70"/>
      <c r="CG107" t="n" s="28"/>
      <c r="CL107" t="n" s="49"/>
      <c r="CM107" t="n" s="50"/>
    </row>
    <row r="108" ht="15" customHeight="1" spans="1:91" s="90">
      <c r="A108" t="n" s="17"/>
      <c r="B108" t="n" s="17"/>
      <c r="C108" t="n" s="17"/>
      <c r="D108" t="n" s="17"/>
      <c r="E108" t="n" s="17"/>
      <c r="AE108" t="n" s="42"/>
      <c r="AF108" t="n" s="70"/>
      <c r="AG108" t="n" s="70"/>
      <c r="AH108" t="n" s="70"/>
      <c r="AI108" t="n" s="70"/>
      <c r="AJ108" t="n" s="70"/>
      <c r="AK108" t="n" s="70"/>
      <c r="AL108" t="n" s="70"/>
      <c r="AM108" s="70">
        <f>(AL108-AL107)/AL108*100</f>
        <v/>
      </c>
      <c r="AN108" s="70">
        <f>(AK108-AK107)/AK108*100</f>
        <v/>
      </c>
      <c r="AO108" t="n" s="70"/>
      <c r="AP108" t="n" s="70"/>
      <c r="AQ108" t="n" s="70"/>
      <c r="AR108" t="n" s="70"/>
      <c r="AS108" t="n" s="70"/>
      <c r="AT108" t="n" s="38"/>
      <c r="AU108" t="n" s="38"/>
      <c r="AV108" t="n" s="38"/>
      <c r="AW108" t="n" s="38"/>
      <c r="AX108" t="n" s="38"/>
      <c r="AY108" t="n" s="70"/>
      <c r="AZ108" t="n" s="70"/>
      <c r="BA108" t="n" s="70"/>
      <c r="BB108" t="n" s="70"/>
      <c r="BC108" t="n" s="70"/>
      <c r="BD108" t="n" s="70"/>
      <c r="BE108" t="n" s="70"/>
      <c r="BF108" t="n" s="70"/>
      <c r="BG108" t="n" s="70"/>
      <c r="BH108" t="n" s="70"/>
      <c r="BI108" t="n" s="70"/>
      <c r="BJ108" t="n" s="70"/>
      <c r="BK108" t="n" s="73"/>
      <c r="BL108" t="n" s="70"/>
      <c r="BM108" t="n" s="70"/>
      <c r="CG108" t="n" s="28"/>
      <c r="CL108" t="n" s="49"/>
      <c r="CM108" t="n" s="50"/>
    </row>
    <row r="109" ht="15" customHeight="1" spans="1:91" s="90">
      <c r="A109" t="n" s="17"/>
      <c r="B109" t="n" s="17"/>
      <c r="C109" t="n" s="17"/>
      <c r="D109" t="n" s="17"/>
      <c r="E109" t="n" s="17"/>
      <c r="AE109" t="n" s="42"/>
      <c r="AF109" t="n" s="70"/>
      <c r="AG109" t="n" s="70"/>
      <c r="AH109" t="n" s="70"/>
      <c r="AI109" t="n" s="70"/>
      <c r="AJ109" t="n" s="70"/>
      <c r="AK109" t="n" s="70"/>
      <c r="AL109" t="n" s="70"/>
      <c r="AM109" s="70">
        <f>(AL109-AL108)/AL109*100</f>
        <v/>
      </c>
      <c r="AN109" s="70">
        <f>(AK109-AK108)/AK109*100</f>
        <v/>
      </c>
      <c r="AO109" t="n" s="70"/>
      <c r="AP109" t="n" s="70"/>
      <c r="AQ109" t="n" s="70"/>
      <c r="AR109" t="n" s="70"/>
      <c r="AS109" t="n" s="70"/>
      <c r="AT109" t="n" s="38"/>
      <c r="AU109" t="n" s="38"/>
      <c r="AV109" t="n" s="38"/>
      <c r="AW109" t="n" s="38"/>
      <c r="AX109" t="n" s="38"/>
      <c r="AY109" t="n" s="70"/>
      <c r="AZ109" t="n" s="70"/>
      <c r="BA109" t="n" s="70"/>
      <c r="BB109" t="n" s="70"/>
      <c r="BC109" t="n" s="70"/>
      <c r="BD109" t="n" s="70"/>
      <c r="BE109" t="n" s="70"/>
      <c r="BF109" t="n" s="70"/>
      <c r="BG109" t="n" s="70"/>
      <c r="BH109" t="n" s="70"/>
      <c r="BI109" t="n" s="70"/>
      <c r="BJ109" t="n" s="70"/>
      <c r="BK109" t="n" s="73"/>
      <c r="BL109" t="n" s="70"/>
      <c r="BM109" t="n" s="70"/>
      <c r="CG109" t="n" s="28"/>
      <c r="CL109" t="n" s="49"/>
      <c r="CM109" t="n" s="50"/>
    </row>
    <row r="110" ht="15" customHeight="1" spans="1:91" s="90">
      <c r="A110" t="n" s="17"/>
      <c r="B110" t="n" s="17"/>
      <c r="C110" t="n" s="17"/>
      <c r="D110" t="n" s="17"/>
      <c r="E110" t="n" s="17"/>
      <c r="AE110" t="n" s="42"/>
      <c r="AF110" t="n" s="70"/>
      <c r="AG110" t="n" s="70"/>
      <c r="AH110" t="n" s="70"/>
      <c r="AI110" t="n" s="70"/>
      <c r="AJ110" t="n" s="70"/>
      <c r="AK110" t="n" s="70"/>
      <c r="AL110" t="n" s="70"/>
      <c r="AM110" s="70">
        <f>(AL110-AL109)/AL110*100</f>
        <v/>
      </c>
      <c r="AN110" s="70">
        <f>(AK110-AK109)/AK110*100</f>
        <v/>
      </c>
      <c r="AO110" t="n" s="70"/>
      <c r="AP110" t="n" s="70"/>
      <c r="AQ110" t="n" s="70"/>
      <c r="AR110" t="n" s="70"/>
      <c r="AS110" t="n" s="70"/>
      <c r="AT110" t="n" s="38"/>
      <c r="AU110" t="n" s="38"/>
      <c r="AV110" t="n" s="38"/>
      <c r="AW110" t="n" s="38"/>
      <c r="AX110" t="n" s="38"/>
      <c r="CG110" t="n" s="28"/>
      <c r="CL110" t="n" s="49"/>
      <c r="CM110" t="n" s="50"/>
    </row>
    <row r="111" ht="15" customHeight="1" spans="1:91" s="90">
      <c r="A111" t="n" s="17"/>
      <c r="B111" t="n" s="17"/>
      <c r="C111" t="n" s="17"/>
      <c r="D111" t="n" s="17"/>
      <c r="E111" t="n" s="17"/>
      <c r="AE111" t="n" s="42"/>
      <c r="AF111" t="n" s="70"/>
      <c r="AG111" t="n" s="70"/>
      <c r="AH111" t="n" s="70"/>
      <c r="AI111" t="n" s="70"/>
      <c r="AJ111" t="n" s="70"/>
      <c r="AK111" t="n" s="70"/>
      <c r="AL111" t="n" s="70"/>
      <c r="AM111" s="70">
        <f>(AL111-AL110)/AL111*100</f>
        <v/>
      </c>
      <c r="AN111" s="70">
        <f>(AK111-AK110)/AK111*100</f>
        <v/>
      </c>
      <c r="AO111" t="n" s="70"/>
      <c r="AP111" t="n" s="70"/>
      <c r="AQ111" t="n" s="70"/>
      <c r="AR111" t="n" s="70"/>
      <c r="AS111" t="n" s="70"/>
      <c r="AT111" t="n" s="38"/>
      <c r="AU111" t="n" s="38"/>
      <c r="AV111" t="n" s="38"/>
      <c r="AW111" t="n" s="38"/>
      <c r="AX111" t="n" s="38"/>
      <c r="CG111" t="n" s="28"/>
      <c r="CL111" t="n" s="49"/>
      <c r="CM111" t="n" s="50"/>
    </row>
    <row r="112" ht="15" customHeight="1" spans="1:91" s="90">
      <c r="A112" t="n" s="17"/>
      <c r="B112" t="n" s="17"/>
      <c r="C112" t="n" s="17"/>
      <c r="D112" t="n" s="17"/>
      <c r="E112" t="n" s="17"/>
      <c r="AE112" t="n" s="42"/>
      <c r="AF112" t="n" s="70"/>
      <c r="AG112" t="n" s="70"/>
      <c r="AH112" t="n" s="70"/>
      <c r="AI112" t="n" s="70"/>
      <c r="AJ112" t="n" s="70"/>
      <c r="AK112" t="n" s="70"/>
      <c r="AL112" t="n" s="70"/>
      <c r="AM112" s="70">
        <f>(AL112-AL111)/AL112*100</f>
        <v/>
      </c>
      <c r="AN112" s="70">
        <f>(AK112-AK111)/AK112*100</f>
        <v/>
      </c>
      <c r="AO112" t="n" s="70"/>
      <c r="AP112" t="n" s="70"/>
      <c r="AQ112" t="n" s="70"/>
      <c r="AR112" t="n" s="70"/>
      <c r="AS112" t="n" s="70"/>
      <c r="AT112" t="n" s="38"/>
      <c r="AU112" t="n" s="38"/>
      <c r="AV112" t="n" s="38"/>
      <c r="AW112" t="n" s="38"/>
      <c r="AX112" t="n" s="38"/>
      <c r="CL112" t="n" s="49"/>
      <c r="CM112" t="n" s="50"/>
    </row>
    <row r="113" ht="15" customHeight="1" spans="1:91" s="90">
      <c r="A113" t="n" s="17"/>
      <c r="B113" t="n" s="17"/>
      <c r="C113" t="n" s="17"/>
      <c r="D113" t="n" s="17"/>
      <c r="E113" t="n" s="17"/>
      <c r="AE113" t="n" s="42"/>
      <c r="AF113" t="n" s="70"/>
      <c r="AG113" t="n" s="70"/>
      <c r="AH113" t="n" s="70"/>
      <c r="AI113" t="n" s="70"/>
      <c r="AJ113" t="n" s="70"/>
      <c r="AK113" t="n" s="70"/>
      <c r="AL113" t="n" s="70"/>
      <c r="AM113" s="70">
        <f>(AL113-AL112)/AL113*100</f>
        <v/>
      </c>
      <c r="AN113" s="70">
        <f>(AK113-AK112)/AK113*100</f>
        <v/>
      </c>
      <c r="AO113" t="n" s="70"/>
      <c r="AP113" t="n" s="70"/>
      <c r="AQ113" t="n" s="70"/>
      <c r="AR113" t="n" s="70"/>
      <c r="AS113" t="n" s="70"/>
      <c r="AT113" t="n" s="38"/>
      <c r="AU113" t="n" s="38"/>
      <c r="AV113" t="n" s="38"/>
      <c r="AW113" t="n" s="38"/>
      <c r="AX113" t="n" s="38"/>
      <c r="CL113" t="n" s="49"/>
      <c r="CM113" t="n" s="50"/>
    </row>
    <row r="114" ht="15" customHeight="1" spans="1:91" s="90">
      <c r="A114" t="n" s="17"/>
      <c r="B114" t="n" s="17"/>
      <c r="C114" t="n" s="17"/>
      <c r="D114" t="n" s="17"/>
      <c r="E114" t="n" s="17"/>
      <c r="AE114" t="n" s="42"/>
      <c r="AF114" t="n" s="70"/>
      <c r="AG114" t="n" s="70"/>
      <c r="AH114" t="n" s="70"/>
      <c r="AI114" t="n" s="70"/>
      <c r="AJ114" t="n" s="70"/>
      <c r="AK114" t="n" s="70"/>
      <c r="AL114" t="n" s="70"/>
      <c r="AM114" s="70">
        <f>(AL114-AL113)/AL114*100</f>
        <v/>
      </c>
      <c r="AN114" s="70">
        <f>(AK114-AK113)/AK114*100</f>
        <v/>
      </c>
      <c r="AO114" t="n" s="70"/>
      <c r="AP114" t="n" s="70"/>
      <c r="AQ114" t="n" s="70"/>
      <c r="AR114" t="n" s="70"/>
      <c r="AS114" t="n" s="70"/>
      <c r="AT114" t="n" s="38"/>
      <c r="AU114" t="n" s="38"/>
      <c r="AV114" t="n" s="38"/>
      <c r="AW114" t="n" s="38"/>
      <c r="AX114" t="n" s="38"/>
      <c r="CL114" t="n" s="49"/>
      <c r="CM114" t="n" s="50"/>
    </row>
    <row r="115" ht="15" customHeight="1" spans="1:91" s="90">
      <c r="A115" t="n" s="17"/>
      <c r="B115" t="n" s="17"/>
      <c r="C115" t="n" s="17"/>
      <c r="D115" t="n" s="17"/>
      <c r="E115" t="n" s="17"/>
      <c r="AE115" t="n" s="42"/>
      <c r="AF115" t="n" s="70"/>
      <c r="AG115" t="n" s="70"/>
      <c r="AH115" t="n" s="70"/>
      <c r="AI115" t="n" s="70"/>
      <c r="AJ115" t="n" s="70"/>
      <c r="AK115" t="n" s="70"/>
      <c r="AL115" t="n" s="70"/>
      <c r="AM115" s="70">
        <f>(AL115-AL114)/AL115*100</f>
        <v/>
      </c>
      <c r="AN115" s="70">
        <f>(AK115-AK114)/AK115*100</f>
        <v/>
      </c>
      <c r="AO115" t="n" s="70"/>
      <c r="AP115" t="n" s="70"/>
      <c r="AQ115" t="n" s="70"/>
      <c r="AR115" t="n" s="70"/>
      <c r="AS115" t="n" s="70"/>
      <c r="AT115" t="n" s="38"/>
      <c r="AU115" t="n" s="38"/>
      <c r="AV115" t="n" s="38"/>
      <c r="AW115" t="n" s="38"/>
      <c r="AX115" t="n" s="38"/>
      <c r="CL115" t="n" s="49"/>
      <c r="CM115" t="n" s="50"/>
    </row>
    <row r="116" ht="15" customHeight="1" spans="1:91" s="90">
      <c r="A116" t="n" s="17"/>
      <c r="B116" t="n" s="17"/>
      <c r="C116" t="n" s="17"/>
      <c r="D116" t="n" s="17"/>
      <c r="E116" t="n" s="17"/>
      <c r="AE116" t="n" s="42"/>
      <c r="AF116" t="n" s="70"/>
      <c r="AG116" t="n" s="70"/>
      <c r="AH116" t="n" s="70"/>
      <c r="AI116" t="n" s="70"/>
      <c r="AJ116" t="n" s="70"/>
      <c r="AK116" t="n" s="70"/>
      <c r="AL116" t="n" s="70"/>
      <c r="AM116" s="70">
        <f>(AL116-AL115)/AL116*100</f>
        <v/>
      </c>
      <c r="AN116" s="70">
        <f>(AK116-AK115)/AK116*100</f>
        <v/>
      </c>
      <c r="AO116" t="n" s="70"/>
      <c r="AP116" t="n" s="70"/>
      <c r="AQ116" t="n" s="70"/>
      <c r="AR116" t="n" s="70"/>
      <c r="AS116" t="n" s="70"/>
      <c r="AT116" t="n" s="38"/>
      <c r="AU116" t="n" s="38"/>
      <c r="AV116" t="n" s="38"/>
      <c r="AW116" t="n" s="38"/>
      <c r="AX116" t="n" s="38"/>
      <c r="CL116" t="n" s="49"/>
      <c r="CM116" t="n" s="50"/>
    </row>
    <row r="117" ht="15" customHeight="1" spans="1:91" s="90">
      <c r="A117" t="n" s="17"/>
      <c r="B117" t="n" s="17"/>
      <c r="C117" t="n" s="17"/>
      <c r="D117" t="n" s="17"/>
      <c r="E117" t="n" s="17"/>
      <c r="AE117" t="n" s="42"/>
      <c r="AF117" t="n" s="70"/>
      <c r="AG117" t="n" s="70"/>
      <c r="AH117" t="n" s="70"/>
      <c r="AI117" t="n" s="70"/>
      <c r="AJ117" t="n" s="70"/>
      <c r="AK117" t="n" s="70"/>
      <c r="AL117" t="n" s="70"/>
      <c r="AM117" s="70">
        <f>(AL117-AL116)/AL117*100</f>
        <v/>
      </c>
      <c r="AN117" s="70">
        <f>(AK117-AK116)/AK117*100</f>
        <v/>
      </c>
      <c r="AO117" t="n" s="70"/>
      <c r="AP117" t="n" s="70"/>
      <c r="AQ117" t="n" s="70"/>
      <c r="AR117" t="n" s="70"/>
      <c r="AS117" t="n" s="70"/>
      <c r="AT117" t="n" s="38"/>
      <c r="AU117" t="n" s="38"/>
      <c r="AV117" t="n" s="38"/>
      <c r="AW117" t="n" s="38"/>
      <c r="AX117" t="n" s="38"/>
      <c r="CL117" t="n" s="49"/>
      <c r="CM117" t="n" s="50"/>
    </row>
    <row r="118" ht="15" customHeight="1" spans="1:91" s="90">
      <c r="A118" t="n" s="17"/>
      <c r="B118" t="n" s="17"/>
      <c r="C118" t="n" s="17"/>
      <c r="D118" t="n" s="17"/>
      <c r="E118" t="n" s="17"/>
      <c r="AE118" t="n" s="42"/>
      <c r="AF118" t="n" s="70"/>
      <c r="AG118" t="n" s="70"/>
      <c r="AH118" t="n" s="70"/>
      <c r="AI118" t="n" s="70"/>
      <c r="AJ118" t="n" s="70"/>
      <c r="AK118" t="n" s="70"/>
      <c r="AL118" t="n" s="70"/>
      <c r="AM118" s="70">
        <f>(AL118-AL117)/AL118*100</f>
        <v/>
      </c>
      <c r="AN118" s="70">
        <f>(AK118-AK117)/AK118*100</f>
        <v/>
      </c>
      <c r="AO118" t="n" s="70"/>
      <c r="AP118" t="n" s="70"/>
      <c r="AQ118" t="n" s="70"/>
      <c r="AR118" t="n" s="70"/>
      <c r="AS118" t="n" s="70"/>
      <c r="AT118" t="n" s="38"/>
      <c r="AU118" t="n" s="38"/>
      <c r="AV118" t="n" s="38"/>
      <c r="AW118" t="n" s="38"/>
      <c r="AX118" t="n" s="38"/>
      <c r="CL118" t="n" s="49"/>
      <c r="CM118" t="n" s="50"/>
    </row>
    <row r="119" ht="15" customHeight="1" spans="1:91" s="90">
      <c r="A119" t="n" s="17"/>
      <c r="B119" t="n" s="17"/>
      <c r="C119" t="n" s="17"/>
      <c r="D119" t="n" s="17"/>
      <c r="E119" t="n" s="17"/>
      <c r="AE119" t="n" s="42"/>
      <c r="AF119" t="n" s="70"/>
      <c r="AG119" t="n" s="70"/>
      <c r="AH119" t="n" s="70"/>
      <c r="AI119" t="n" s="70"/>
      <c r="AJ119" t="n" s="70"/>
      <c r="AK119" t="n" s="70"/>
      <c r="AL119" t="n" s="70"/>
      <c r="AM119" s="70">
        <f>(AL119-AL118)/AL119*100</f>
        <v/>
      </c>
      <c r="AN119" s="70">
        <f>(AK119-AK118)/AK119*100</f>
        <v/>
      </c>
      <c r="AO119" t="n" s="70"/>
      <c r="AP119" t="n" s="70"/>
      <c r="AQ119" t="n" s="70"/>
      <c r="AR119" t="n" s="70"/>
      <c r="AS119" t="n" s="70"/>
      <c r="AT119" t="n" s="38"/>
      <c r="AU119" t="n" s="38"/>
      <c r="AV119" t="n" s="38"/>
      <c r="AW119" t="n" s="38"/>
      <c r="AX119" t="n" s="38"/>
      <c r="CL119" t="n" s="49"/>
      <c r="CM119" t="n" s="50"/>
    </row>
    <row r="120" ht="15" customHeight="1" spans="1:91" s="90">
      <c r="A120" t="n" s="17"/>
      <c r="B120" t="n" s="17"/>
      <c r="C120" t="n" s="17"/>
      <c r="D120" t="n" s="17"/>
      <c r="E120" t="n" s="17"/>
      <c r="AE120" t="n" s="42"/>
      <c r="AF120" t="n" s="70"/>
      <c r="AG120" t="n" s="70"/>
      <c r="AH120" t="n" s="70"/>
      <c r="AI120" t="n" s="70"/>
      <c r="AJ120" t="n" s="70"/>
      <c r="AK120" t="n" s="70"/>
      <c r="AL120" t="n" s="70"/>
      <c r="AM120" s="70">
        <f>(AL120-AL119)/AL120*100</f>
        <v/>
      </c>
      <c r="AN120" s="70">
        <f>(AK120-AK119)/AK120*100</f>
        <v/>
      </c>
      <c r="AO120" t="n" s="70"/>
      <c r="AP120" t="n" s="70"/>
      <c r="AQ120" t="n" s="70"/>
      <c r="AR120" t="n" s="70"/>
      <c r="AS120" t="n" s="70"/>
      <c r="AT120" t="n" s="38"/>
      <c r="AU120" t="n" s="38"/>
      <c r="AV120" t="n" s="38"/>
      <c r="AW120" t="n" s="38"/>
      <c r="AX120" t="n" s="38"/>
      <c r="CL120" t="n" s="49"/>
      <c r="CM120" t="n" s="50"/>
    </row>
    <row r="121" ht="15" customHeight="1" spans="1:91" s="90">
      <c r="A121" t="n" s="17"/>
      <c r="B121" t="n" s="17"/>
      <c r="C121" t="n" s="17"/>
      <c r="D121" t="n" s="17"/>
      <c r="E121" t="n" s="17"/>
      <c r="AE121" t="n" s="42"/>
      <c r="AF121" t="n" s="70"/>
      <c r="AG121" t="n" s="70"/>
      <c r="AH121" t="n" s="70"/>
      <c r="AI121" t="n" s="70"/>
      <c r="AJ121" t="n" s="70"/>
      <c r="AK121" t="n" s="70"/>
      <c r="AL121" t="n" s="70"/>
      <c r="AM121" s="70">
        <f>(AL121-AL120)/AL121*100</f>
        <v/>
      </c>
      <c r="AN121" s="70">
        <f>(AK121-AK120)/AK121*100</f>
        <v/>
      </c>
      <c r="AO121" t="n" s="70"/>
      <c r="AP121" t="n" s="70"/>
      <c r="AQ121" t="n" s="70"/>
      <c r="AR121" t="n" s="70"/>
      <c r="AS121" t="n" s="70"/>
      <c r="AT121" t="n" s="38"/>
      <c r="AU121" t="n" s="38"/>
      <c r="AV121" t="n" s="38"/>
      <c r="AW121" t="n" s="38"/>
      <c r="AX121" t="n" s="38"/>
      <c r="CL121" t="n" s="49"/>
      <c r="CM121" t="n" s="50"/>
    </row>
    <row r="122" ht="15" customHeight="1" spans="1:91" s="90">
      <c r="A122" t="n" s="17"/>
      <c r="B122" t="n" s="17"/>
      <c r="C122" t="n" s="17"/>
      <c r="D122" t="n" s="17"/>
      <c r="E122" t="n" s="17"/>
      <c r="AE122" t="n" s="42"/>
      <c r="AF122" t="n" s="70"/>
      <c r="AG122" t="n" s="70"/>
      <c r="AH122" t="n" s="70"/>
      <c r="AI122" t="n" s="70"/>
      <c r="AJ122" t="n" s="70"/>
      <c r="AK122" t="n" s="70"/>
      <c r="AL122" t="n" s="70"/>
      <c r="AM122" s="70">
        <f>(AL122-AL121)/AL122*100</f>
        <v/>
      </c>
      <c r="AN122" s="70">
        <f>(AK122-AK121)/AK122*100</f>
        <v/>
      </c>
      <c r="AO122" t="n" s="70"/>
      <c r="AP122" t="n" s="70"/>
      <c r="AQ122" t="n" s="70"/>
      <c r="AR122" t="n" s="70"/>
      <c r="AS122" t="n" s="70"/>
      <c r="AT122" t="n" s="38"/>
      <c r="AU122" t="n" s="38"/>
      <c r="AV122" t="n" s="38"/>
      <c r="AW122" t="n" s="38"/>
      <c r="AX122" t="n" s="38"/>
      <c r="CL122" t="n" s="49"/>
      <c r="CM122" t="n" s="50"/>
    </row>
    <row r="123" ht="15" customHeight="1" spans="1:91" s="90">
      <c r="A123" t="n" s="17"/>
      <c r="B123" t="n" s="17"/>
      <c r="C123" t="n" s="17"/>
      <c r="D123" t="n" s="17"/>
      <c r="E123" t="n" s="17"/>
      <c r="AE123" t="n" s="42"/>
      <c r="AF123" t="n" s="70"/>
      <c r="AG123" t="n" s="70"/>
      <c r="AH123" t="n" s="70"/>
      <c r="AI123" t="n" s="70"/>
      <c r="AJ123" t="n" s="70"/>
      <c r="AK123" t="n" s="70"/>
      <c r="AL123" t="n" s="70"/>
      <c r="AM123" s="70">
        <f>(AL123-AL122)/AL123*100</f>
        <v/>
      </c>
      <c r="AN123" s="70">
        <f>(AK123-AK122)/AK123*100</f>
        <v/>
      </c>
      <c r="AO123" t="n" s="70"/>
      <c r="AP123" t="n" s="70"/>
      <c r="AQ123" t="n" s="70"/>
      <c r="AR123" t="n" s="70"/>
      <c r="AS123" t="n" s="70"/>
      <c r="AT123" t="n" s="38"/>
      <c r="AU123" t="n" s="38"/>
      <c r="AV123" t="n" s="38"/>
      <c r="AW123" t="n" s="38"/>
      <c r="AX123" t="n" s="38"/>
      <c r="CL123" t="n" s="49"/>
      <c r="CM123" t="n" s="50"/>
    </row>
    <row r="124" ht="15" customHeight="1" spans="1:91" s="90">
      <c r="A124" t="n" s="17"/>
      <c r="B124" t="n" s="17"/>
      <c r="C124" t="n" s="17"/>
      <c r="D124" t="n" s="17"/>
      <c r="E124" t="n" s="17"/>
      <c r="AE124" t="n" s="42"/>
      <c r="AF124" t="n" s="70"/>
      <c r="AG124" t="n" s="70"/>
      <c r="AH124" t="n" s="70"/>
      <c r="AI124" t="n" s="70"/>
      <c r="AJ124" t="n" s="70"/>
      <c r="AK124" t="n" s="70"/>
      <c r="AL124" t="n" s="70"/>
      <c r="AM124" s="70">
        <f>(AL124-AL123)/AL124*100</f>
        <v/>
      </c>
      <c r="AN124" s="70">
        <f>(AK124-AK123)/AK124*100</f>
        <v/>
      </c>
      <c r="AO124" t="n" s="70"/>
      <c r="AP124" t="n" s="70"/>
      <c r="AQ124" t="n" s="70"/>
      <c r="AR124" t="n" s="70"/>
      <c r="AS124" t="n" s="70"/>
      <c r="AT124" t="n" s="38"/>
      <c r="AU124" t="n" s="38"/>
      <c r="AV124" t="n" s="38"/>
      <c r="AW124" t="n" s="38"/>
      <c r="AX124" t="n" s="38"/>
      <c r="CL124" t="n" s="49"/>
      <c r="CM124" t="n" s="50"/>
    </row>
    <row r="125" ht="15" customHeight="1" spans="1:91" s="90">
      <c r="A125" t="n" s="17"/>
      <c r="B125" t="n" s="17"/>
      <c r="C125" t="n" s="17"/>
      <c r="D125" t="n" s="17"/>
      <c r="E125" t="n" s="17"/>
      <c r="AE125" t="n" s="42"/>
      <c r="AF125" t="n" s="70"/>
      <c r="AG125" t="n" s="70"/>
      <c r="AH125" t="n" s="70"/>
      <c r="AI125" t="n" s="70"/>
      <c r="AJ125" t="n" s="70"/>
      <c r="AK125" t="n" s="70"/>
      <c r="AL125" t="n" s="70"/>
      <c r="AM125" s="70">
        <f>(AL125-AL124)/AL125*100</f>
        <v/>
      </c>
      <c r="AN125" s="70">
        <f>(AK125-AK124)/AK125*100</f>
        <v/>
      </c>
      <c r="AO125" t="n" s="70"/>
      <c r="AP125" t="n" s="70"/>
      <c r="AQ125" t="n" s="70"/>
      <c r="AR125" t="n" s="70"/>
      <c r="AS125" t="n" s="70"/>
      <c r="AT125" t="n" s="38"/>
      <c r="AU125" t="n" s="38"/>
      <c r="AV125" t="n" s="38"/>
      <c r="AW125" t="n" s="38"/>
      <c r="AX125" t="n" s="38"/>
      <c r="CL125" t="n" s="49"/>
      <c r="CM125" t="n" s="50"/>
    </row>
    <row r="126" ht="15" customHeight="1" spans="1:91" s="90">
      <c r="A126" t="n" s="17"/>
      <c r="B126" t="n" s="17"/>
      <c r="C126" t="n" s="17"/>
      <c r="D126" t="n" s="17"/>
      <c r="E126" t="n" s="17"/>
      <c r="AE126" t="n" s="42"/>
      <c r="AF126" t="n" s="70"/>
      <c r="AG126" t="n" s="70"/>
      <c r="AH126" t="n" s="70"/>
      <c r="AI126" t="n" s="70"/>
      <c r="AJ126" t="n" s="70"/>
      <c r="AK126" t="n" s="70"/>
      <c r="AL126" t="n" s="70"/>
      <c r="AM126" s="70">
        <f>(AL126-AL125)/AL126*100</f>
        <v/>
      </c>
      <c r="AN126" s="70">
        <f>(AK126-AK125)/AK126*100</f>
        <v/>
      </c>
      <c r="AO126" t="n" s="70"/>
      <c r="AP126" t="n" s="70"/>
      <c r="AQ126" t="n" s="70"/>
      <c r="AR126" t="n" s="70"/>
      <c r="AS126" t="n" s="70"/>
      <c r="AT126" t="n" s="38"/>
      <c r="AU126" t="n" s="38"/>
      <c r="AV126" t="n" s="38"/>
      <c r="AW126" t="n" s="38"/>
      <c r="AX126" t="n" s="38"/>
      <c r="CL126" t="n" s="49"/>
      <c r="CM126" t="n" s="50"/>
    </row>
    <row r="127" ht="15" customHeight="1" spans="1:91" s="90">
      <c r="A127" t="n" s="17"/>
      <c r="B127" t="n" s="17"/>
      <c r="C127" t="n" s="17"/>
      <c r="D127" t="n" s="17"/>
      <c r="E127" t="n" s="17"/>
      <c r="AE127" t="n" s="42"/>
      <c r="AF127" t="n" s="70"/>
      <c r="AG127" t="n" s="70"/>
      <c r="AH127" t="n" s="70"/>
      <c r="AI127" t="n" s="70"/>
      <c r="AJ127" t="n" s="70"/>
      <c r="AK127" t="n" s="70"/>
      <c r="AL127" t="n" s="70"/>
      <c r="AM127" s="70">
        <f>(AL127-AL126)/AL127*100</f>
        <v/>
      </c>
      <c r="AN127" s="70">
        <f>(AK127-AK126)/AK127*100</f>
        <v/>
      </c>
      <c r="AO127" t="n" s="70"/>
      <c r="AP127" t="n" s="70"/>
      <c r="AQ127" t="n" s="70"/>
      <c r="AR127" t="n" s="70"/>
      <c r="AS127" t="n" s="70"/>
      <c r="AT127" t="n" s="38"/>
      <c r="AU127" t="n" s="38"/>
      <c r="AV127" t="n" s="38"/>
      <c r="AW127" t="n" s="38"/>
      <c r="AX127" t="n" s="38"/>
      <c r="CL127" t="n" s="49"/>
      <c r="CM127" t="n" s="50"/>
    </row>
    <row r="128" ht="15" customHeight="1" spans="1:91" s="90">
      <c r="A128" t="n" s="17"/>
      <c r="B128" t="n" s="17"/>
      <c r="C128" t="n" s="17"/>
      <c r="D128" t="n" s="17"/>
      <c r="E128" t="n" s="17"/>
      <c r="AE128" t="n" s="42"/>
      <c r="AF128" t="n" s="70"/>
      <c r="AG128" t="n" s="70"/>
      <c r="AH128" t="n" s="70"/>
      <c r="AI128" t="n" s="70"/>
      <c r="AJ128" t="n" s="70"/>
      <c r="AK128" t="n" s="70"/>
      <c r="AL128" t="n" s="70"/>
      <c r="AM128" s="70">
        <f>(AL128-AL127)/AL128*100</f>
        <v/>
      </c>
      <c r="AN128" s="70">
        <f>(AK128-AK127)/AK128*100</f>
        <v/>
      </c>
      <c r="AO128" t="n" s="70"/>
      <c r="AP128" t="n" s="70"/>
      <c r="AQ128" t="n" s="70"/>
      <c r="AR128" t="n" s="70"/>
      <c r="AS128" t="n" s="70"/>
      <c r="AT128" t="n" s="38"/>
      <c r="AU128" t="n" s="38"/>
      <c r="AV128" t="n" s="38"/>
      <c r="AW128" t="n" s="38"/>
      <c r="AX128" t="n" s="38"/>
      <c r="CL128" t="n" s="49"/>
      <c r="CM128" t="n" s="50"/>
    </row>
    <row r="129" ht="15" customHeight="1" spans="1:91" s="90">
      <c r="A129" t="n" s="17"/>
      <c r="B129" t="n" s="17"/>
      <c r="C129" t="n" s="17"/>
      <c r="D129" t="n" s="17"/>
      <c r="E129" t="n" s="17"/>
      <c r="AE129" t="n" s="42"/>
      <c r="AF129" t="n" s="70"/>
      <c r="AG129" t="n" s="70"/>
      <c r="AH129" t="n" s="70"/>
      <c r="AI129" t="n" s="70"/>
      <c r="AJ129" t="n" s="70"/>
      <c r="AK129" t="n" s="70"/>
      <c r="AL129" t="n" s="70"/>
      <c r="AM129" s="70">
        <f>(AL129-AL128)/AL129*100</f>
        <v/>
      </c>
      <c r="AN129" s="70">
        <f>(AK129-AK128)/AK129*100</f>
        <v/>
      </c>
      <c r="AO129" t="n" s="70"/>
      <c r="AP129" t="n" s="70"/>
      <c r="AQ129" t="n" s="70"/>
      <c r="AR129" t="n" s="70"/>
      <c r="AS129" t="n" s="70"/>
      <c r="AT129" t="n" s="38"/>
      <c r="AU129" t="n" s="38"/>
      <c r="AV129" t="n" s="38"/>
      <c r="AW129" t="n" s="38"/>
      <c r="AX129" t="n" s="38"/>
      <c r="CL129" t="n" s="49"/>
      <c r="CM129" t="n" s="50"/>
    </row>
    <row r="130" ht="15" customHeight="1" spans="1:91" s="90">
      <c r="A130" t="n" s="17"/>
      <c r="B130" t="n" s="17"/>
      <c r="C130" t="n" s="17"/>
      <c r="D130" t="n" s="17"/>
      <c r="E130" t="n" s="17"/>
      <c r="AE130" t="n" s="42"/>
      <c r="AF130" t="n" s="70"/>
      <c r="AG130" t="n" s="70"/>
      <c r="AH130" t="n" s="70"/>
      <c r="AI130" t="n" s="70"/>
      <c r="AJ130" t="n" s="70"/>
      <c r="AK130" t="n" s="70"/>
      <c r="AL130" t="n" s="70"/>
      <c r="AM130" s="70">
        <f>(AL130-AL129)/AL130*100</f>
        <v/>
      </c>
      <c r="AN130" s="70">
        <f>(AK130-AK129)/AK130*100</f>
        <v/>
      </c>
      <c r="AO130" t="n" s="70"/>
      <c r="AP130" t="n" s="70"/>
      <c r="AQ130" t="n" s="70"/>
      <c r="AR130" t="n" s="70"/>
      <c r="AS130" t="n" s="70"/>
      <c r="AT130" t="n" s="38"/>
      <c r="AU130" t="n" s="38"/>
      <c r="AV130" t="n" s="38"/>
      <c r="AW130" t="n" s="38"/>
      <c r="AX130" t="n" s="38"/>
      <c r="CL130" t="n" s="49"/>
      <c r="CM130" t="n" s="50"/>
    </row>
    <row r="131" ht="15" customHeight="1" spans="1:91" s="90">
      <c r="A131" t="n" s="17"/>
      <c r="B131" t="n" s="17"/>
      <c r="C131" t="n" s="17"/>
      <c r="D131" t="n" s="17"/>
      <c r="E131" t="n" s="17"/>
      <c r="AE131" t="n" s="42"/>
      <c r="AF131" t="n" s="70"/>
      <c r="AG131" t="n" s="70"/>
      <c r="AH131" t="n" s="70"/>
      <c r="AI131" t="n" s="70"/>
      <c r="AJ131" t="n" s="70"/>
      <c r="AK131" t="n" s="70"/>
      <c r="AL131" t="n" s="70"/>
      <c r="AM131" s="70">
        <f>(AL131-AL130)/AL131*100</f>
        <v/>
      </c>
      <c r="AN131" s="70">
        <f>(AK131-AK130)/AK131*100</f>
        <v/>
      </c>
      <c r="AO131" t="n" s="70"/>
      <c r="AP131" t="n" s="70"/>
      <c r="AQ131" t="n" s="70"/>
      <c r="AR131" t="n" s="70"/>
      <c r="AS131" t="n" s="70"/>
      <c r="AT131" t="n" s="38"/>
      <c r="AU131" t="n" s="38"/>
      <c r="AV131" t="n" s="38"/>
      <c r="AW131" t="n" s="38"/>
      <c r="AX131" t="n" s="38"/>
      <c r="CL131" t="n" s="49"/>
      <c r="CM131" t="n" s="50"/>
    </row>
    <row r="132" ht="15" customHeight="1" spans="1:91" s="90">
      <c r="A132" t="n" s="17"/>
      <c r="B132" t="n" s="17"/>
      <c r="C132" t="n" s="17"/>
      <c r="D132" t="n" s="17"/>
      <c r="E132" t="n" s="17"/>
      <c r="AE132" t="n" s="42"/>
      <c r="AF132" t="n" s="70"/>
      <c r="AG132" t="n" s="70"/>
      <c r="AH132" t="n" s="70"/>
      <c r="AI132" t="n" s="70"/>
      <c r="AJ132" t="n" s="70"/>
      <c r="AK132" t="n" s="70"/>
      <c r="AL132" t="n" s="70"/>
      <c r="AM132" s="70">
        <f>(AL132-AL131)/AL132*100</f>
        <v/>
      </c>
      <c r="AN132" s="70">
        <f>(AK132-AK131)/AK132*100</f>
        <v/>
      </c>
      <c r="AO132" t="n" s="70"/>
      <c r="AP132" t="n" s="70"/>
      <c r="AQ132" t="n" s="70"/>
      <c r="AR132" t="n" s="70"/>
      <c r="AS132" t="n" s="70"/>
      <c r="AT132" t="n" s="38"/>
      <c r="AU132" t="n" s="38"/>
      <c r="AV132" t="n" s="38"/>
      <c r="AW132" t="n" s="38"/>
      <c r="AX132" t="n" s="38"/>
      <c r="CL132" t="n" s="49"/>
      <c r="CM132" t="n" s="50"/>
    </row>
    <row r="133" ht="15" customHeight="1" spans="1:91" s="90">
      <c r="A133" t="n" s="17"/>
      <c r="B133" t="n" s="17"/>
      <c r="C133" t="n" s="17"/>
      <c r="D133" t="n" s="17"/>
      <c r="E133" t="n" s="17"/>
      <c r="AE133" t="n" s="42"/>
      <c r="AF133" t="n" s="70"/>
      <c r="AG133" t="n" s="70"/>
      <c r="AH133" t="n" s="70"/>
      <c r="AI133" t="n" s="70"/>
      <c r="AJ133" t="n" s="70"/>
      <c r="AK133" t="n" s="70"/>
      <c r="AL133" t="n" s="70"/>
      <c r="AM133" s="70">
        <f>(AL133-AL132)/AL133*100</f>
        <v/>
      </c>
      <c r="AN133" s="70">
        <f>(AK133-AK132)/AK133*100</f>
        <v/>
      </c>
      <c r="AO133" t="n" s="70"/>
      <c r="AP133" t="n" s="70"/>
      <c r="AQ133" t="n" s="70"/>
      <c r="AR133" t="n" s="70"/>
      <c r="AS133" t="n" s="70"/>
      <c r="AT133" t="n" s="38"/>
      <c r="AU133" t="n" s="38"/>
      <c r="AV133" t="n" s="38"/>
      <c r="AW133" t="n" s="38"/>
      <c r="AX133" t="n" s="38"/>
      <c r="CL133" t="n" s="49"/>
      <c r="CM133" t="n" s="50"/>
    </row>
    <row r="134" ht="15" customHeight="1" spans="1:91" s="90">
      <c r="A134" t="n" s="17"/>
      <c r="B134" t="n" s="17"/>
      <c r="C134" t="n" s="17"/>
      <c r="D134" t="n" s="17"/>
      <c r="E134" t="n" s="17"/>
      <c r="AE134" t="n" s="42"/>
      <c r="AF134" t="n" s="70"/>
      <c r="AG134" t="n" s="70"/>
      <c r="AH134" t="n" s="70"/>
      <c r="AI134" t="n" s="70"/>
      <c r="AJ134" t="n" s="70"/>
      <c r="AK134" t="n" s="70"/>
      <c r="AL134" t="n" s="70"/>
      <c r="AM134" s="70">
        <f>(AL134-AL133)/AL134*100</f>
        <v/>
      </c>
      <c r="AN134" s="70">
        <f>(AK134-AK133)/AK134*100</f>
        <v/>
      </c>
      <c r="AO134" t="n" s="70"/>
      <c r="AP134" t="n" s="70"/>
      <c r="AQ134" t="n" s="70"/>
      <c r="AR134" t="n" s="70"/>
      <c r="AS134" t="n" s="70"/>
      <c r="AT134" t="n" s="38"/>
      <c r="AU134" t="n" s="38"/>
      <c r="AV134" t="n" s="38"/>
      <c r="AW134" t="n" s="38"/>
      <c r="AX134" t="n" s="38"/>
      <c r="CL134" t="n" s="49"/>
      <c r="CM134" t="n" s="50"/>
    </row>
    <row r="135" ht="15" customHeight="1" spans="1:91" s="90">
      <c r="A135" t="n" s="17"/>
      <c r="B135" t="n" s="17"/>
      <c r="C135" t="n" s="17"/>
      <c r="D135" t="n" s="17"/>
      <c r="E135" t="n" s="17"/>
      <c r="AE135" t="n" s="42"/>
      <c r="AF135" t="n" s="70"/>
      <c r="AG135" t="n" s="70"/>
      <c r="AH135" t="n" s="70"/>
      <c r="AI135" t="n" s="70"/>
      <c r="AJ135" t="n" s="70"/>
      <c r="AK135" t="n" s="70"/>
      <c r="AL135" t="n" s="70"/>
      <c r="AM135" s="70">
        <f>(AL135-AL134)/AL135*100</f>
        <v/>
      </c>
      <c r="AN135" s="70">
        <f>(AK135-AK134)/AK135*100</f>
        <v/>
      </c>
      <c r="AO135" t="n" s="70"/>
      <c r="AP135" t="n" s="70"/>
      <c r="AQ135" t="n" s="70"/>
      <c r="AR135" t="n" s="70"/>
      <c r="AS135" t="n" s="70"/>
      <c r="AT135" t="n" s="38"/>
      <c r="AU135" t="n" s="38"/>
      <c r="AV135" t="n" s="38"/>
      <c r="AW135" t="n" s="38"/>
      <c r="AX135" t="n" s="38"/>
      <c r="CL135" t="n" s="49"/>
      <c r="CM135" t="n" s="50"/>
    </row>
    <row r="136" ht="15" customHeight="1" spans="1:91" s="90">
      <c r="A136" t="n" s="17"/>
      <c r="B136" t="n" s="17"/>
      <c r="C136" t="n" s="17"/>
      <c r="D136" t="n" s="17"/>
      <c r="E136" t="n" s="17"/>
      <c r="AE136" t="n" s="42"/>
      <c r="AF136" t="n" s="70"/>
      <c r="AG136" t="n" s="70"/>
      <c r="AH136" t="n" s="70"/>
      <c r="AI136" t="n" s="70"/>
      <c r="AJ136" t="n" s="70"/>
      <c r="AK136" t="n" s="70"/>
      <c r="AL136" t="n" s="70"/>
      <c r="AM136" s="70">
        <f>(AL136-AL135)/AL136*100</f>
        <v/>
      </c>
      <c r="AN136" s="70">
        <f>(AK136-AK135)/AK136*100</f>
        <v/>
      </c>
      <c r="AO136" t="n" s="70"/>
      <c r="AP136" t="n" s="70"/>
      <c r="AQ136" t="n" s="70"/>
      <c r="AR136" t="n" s="70"/>
      <c r="AS136" t="n" s="70"/>
      <c r="AT136" t="n" s="38"/>
      <c r="AU136" t="n" s="38"/>
      <c r="AV136" t="n" s="38"/>
      <c r="AW136" t="n" s="38"/>
      <c r="AX136" t="n" s="38"/>
      <c r="CL136" t="n" s="49"/>
      <c r="CM136" t="n" s="50"/>
    </row>
    <row r="137" ht="15" customHeight="1" spans="1:91" s="90">
      <c r="A137" t="n" s="17"/>
      <c r="B137" t="n" s="17"/>
      <c r="C137" t="n" s="17"/>
      <c r="D137" t="n" s="17"/>
      <c r="E137" t="n" s="17"/>
      <c r="AE137" t="n" s="42"/>
      <c r="AF137" t="n" s="70"/>
      <c r="AG137" t="n" s="70"/>
      <c r="AH137" t="n" s="70"/>
      <c r="AI137" t="n" s="70"/>
      <c r="AJ137" t="n" s="70"/>
      <c r="AK137" t="n" s="70"/>
      <c r="AL137" t="n" s="70"/>
      <c r="AM137" s="70">
        <f>(AL137-AL136)/AL137*100</f>
        <v/>
      </c>
      <c r="AN137" s="70">
        <f>(AK137-AK136)/AK137*100</f>
        <v/>
      </c>
      <c r="AO137" t="n" s="70"/>
      <c r="AP137" t="n" s="70"/>
      <c r="AQ137" t="n" s="70"/>
      <c r="AR137" t="n" s="70"/>
      <c r="AS137" t="n" s="70"/>
      <c r="AT137" t="n" s="38"/>
      <c r="AU137" t="n" s="38"/>
      <c r="AV137" t="n" s="38"/>
      <c r="AW137" t="n" s="38"/>
      <c r="AX137" t="n" s="38"/>
      <c r="CL137" t="n" s="49"/>
      <c r="CM137" t="n" s="50"/>
    </row>
    <row r="138" ht="15" customHeight="1" spans="1:91" s="90">
      <c r="A138" t="n" s="17"/>
      <c r="B138" t="n" s="17"/>
      <c r="C138" t="n" s="17"/>
      <c r="D138" t="n" s="17"/>
      <c r="E138" t="n" s="17"/>
      <c r="AE138" t="n" s="42"/>
      <c r="AF138" t="n" s="70"/>
      <c r="AG138" t="n" s="70"/>
      <c r="AH138" t="n" s="70"/>
      <c r="AI138" t="n" s="70"/>
      <c r="AJ138" t="n" s="70"/>
      <c r="AK138" t="n" s="70"/>
      <c r="AL138" t="n" s="70"/>
      <c r="AM138" s="70">
        <f>(AL138-AL137)/AL138*100</f>
        <v/>
      </c>
      <c r="AN138" s="70">
        <f>(AK138-AK137)/AK138*100</f>
        <v/>
      </c>
      <c r="AO138" t="n" s="70"/>
      <c r="AP138" t="n" s="70"/>
      <c r="AQ138" t="n" s="70"/>
      <c r="AR138" t="n" s="70"/>
      <c r="AS138" t="n" s="70"/>
      <c r="AT138" t="n" s="38"/>
      <c r="AU138" t="n" s="38"/>
      <c r="AV138" t="n" s="38"/>
      <c r="AW138" t="n" s="38"/>
      <c r="AX138" t="n" s="38"/>
      <c r="CL138" t="n" s="49"/>
      <c r="CM138" t="n" s="50"/>
    </row>
    <row r="139" ht="15" customHeight="1" spans="1:91" s="90">
      <c r="A139" t="n" s="17"/>
      <c r="B139" t="n" s="17"/>
      <c r="C139" t="n" s="17"/>
      <c r="D139" t="n" s="17"/>
      <c r="E139" t="n" s="17"/>
      <c r="AE139" t="n" s="42"/>
      <c r="AF139" t="n" s="70"/>
      <c r="AG139" t="n" s="70"/>
      <c r="AH139" t="n" s="70"/>
      <c r="AI139" t="n" s="70"/>
      <c r="AJ139" t="n" s="70"/>
      <c r="AK139" t="n" s="70"/>
      <c r="AL139" t="n" s="70"/>
      <c r="AM139" s="70">
        <f>(AL139-AL138)/AL139*100</f>
        <v/>
      </c>
      <c r="AN139" s="70">
        <f>(AK139-AK138)/AK139*100</f>
        <v/>
      </c>
      <c r="AO139" t="n" s="70"/>
      <c r="AP139" t="n" s="70"/>
      <c r="AQ139" t="n" s="70"/>
      <c r="AR139" t="n" s="70"/>
      <c r="AS139" t="n" s="70"/>
      <c r="AT139" t="n" s="38"/>
      <c r="AU139" t="n" s="38"/>
      <c r="AV139" t="n" s="38"/>
      <c r="AW139" t="n" s="38"/>
      <c r="AX139" t="n" s="38"/>
      <c r="CL139" t="n" s="49"/>
      <c r="CM139" t="n" s="50"/>
    </row>
    <row r="140" ht="15" customHeight="1" spans="1:91" s="90">
      <c r="A140" t="n" s="17"/>
      <c r="B140" t="n" s="17"/>
      <c r="C140" t="n" s="17"/>
      <c r="D140" t="n" s="17"/>
      <c r="E140" t="n" s="17"/>
      <c r="AE140" t="n" s="42"/>
      <c r="AF140" t="n" s="70"/>
      <c r="AG140" t="n" s="70"/>
      <c r="AH140" t="n" s="70"/>
      <c r="AI140" t="n" s="70"/>
      <c r="AJ140" t="n" s="70"/>
      <c r="AK140" t="n" s="70"/>
      <c r="AL140" t="n" s="70"/>
      <c r="AM140" s="70">
        <f>(AL140-AL139)/AL140*100</f>
        <v/>
      </c>
      <c r="AN140" s="70">
        <f>(AK140-AK139)/AK140*100</f>
        <v/>
      </c>
      <c r="AO140" t="n" s="70"/>
      <c r="AP140" t="n" s="70"/>
      <c r="AQ140" t="n" s="70"/>
      <c r="AR140" t="n" s="70"/>
      <c r="AS140" t="n" s="70"/>
      <c r="AT140" t="n" s="38"/>
      <c r="AU140" t="n" s="38"/>
      <c r="AV140" t="n" s="38"/>
      <c r="AW140" t="n" s="38"/>
      <c r="AX140" t="n" s="38"/>
      <c r="CL140" t="n" s="49"/>
      <c r="CM140" t="n" s="50"/>
    </row>
    <row r="141" ht="15" customHeight="1" spans="1:91" s="90">
      <c r="A141" t="n" s="17"/>
      <c r="B141" t="n" s="17"/>
      <c r="C141" t="n" s="17"/>
      <c r="D141" t="n" s="17"/>
      <c r="E141" t="n" s="17"/>
      <c r="AE141" t="n" s="42"/>
      <c r="AF141" t="n" s="70"/>
      <c r="AG141" t="n" s="70"/>
      <c r="AH141" t="n" s="70"/>
      <c r="AI141" t="n" s="70"/>
      <c r="AJ141" t="n" s="70"/>
      <c r="AK141" t="n" s="70"/>
      <c r="AL141" t="n" s="70"/>
      <c r="AM141" s="70">
        <f>(AL141-AL140)/AL141*100</f>
        <v/>
      </c>
      <c r="AN141" s="70">
        <f>(AK141-AK140)/AK141*100</f>
        <v/>
      </c>
      <c r="AO141" t="n" s="70"/>
      <c r="AP141" t="n" s="70"/>
      <c r="AQ141" t="n" s="70"/>
      <c r="AR141" t="n" s="70"/>
      <c r="AS141" t="n" s="70"/>
      <c r="AT141" t="n" s="38"/>
      <c r="AU141" t="n" s="38"/>
      <c r="AV141" t="n" s="38"/>
      <c r="AW141" t="n" s="38"/>
      <c r="AX141" t="n" s="38"/>
      <c r="CL141" t="n" s="49"/>
      <c r="CM141" t="n" s="50"/>
    </row>
    <row r="142" ht="15" customHeight="1" spans="1:91" s="90">
      <c r="A142" t="n" s="17"/>
      <c r="B142" t="n" s="17"/>
      <c r="C142" t="n" s="17"/>
      <c r="D142" t="n" s="17"/>
      <c r="E142" t="n" s="17"/>
      <c r="AE142" t="n" s="42"/>
      <c r="AF142" t="n" s="70"/>
      <c r="AG142" t="n" s="70"/>
      <c r="AH142" t="n" s="70"/>
      <c r="AI142" t="n" s="70"/>
      <c r="AJ142" t="n" s="70"/>
      <c r="AK142" t="n" s="70"/>
      <c r="AL142" t="n" s="70"/>
      <c r="AM142" s="70">
        <f>(AL142-AL141)/AL142*100</f>
        <v/>
      </c>
      <c r="AN142" s="70">
        <f>(AK142-AK141)/AK142*100</f>
        <v/>
      </c>
      <c r="AO142" t="n" s="70"/>
      <c r="AP142" t="n" s="70"/>
      <c r="AQ142" t="n" s="70"/>
      <c r="AR142" t="n" s="70"/>
      <c r="AS142" t="n" s="70"/>
      <c r="AT142" t="n" s="38"/>
      <c r="AU142" t="n" s="38"/>
      <c r="AV142" t="n" s="38"/>
      <c r="AW142" t="n" s="38"/>
      <c r="AX142" t="n" s="38"/>
      <c r="CL142" t="n" s="49"/>
      <c r="CM142" t="n" s="50"/>
    </row>
    <row r="143" ht="15" customHeight="1" spans="1:91" s="90">
      <c r="A143" t="n" s="17"/>
      <c r="B143" t="n" s="17"/>
      <c r="C143" t="n" s="17"/>
      <c r="D143" t="n" s="17"/>
      <c r="E143" t="n" s="17"/>
      <c r="AE143" t="n" s="42"/>
      <c r="AF143" t="n" s="70"/>
      <c r="AG143" t="n" s="70"/>
      <c r="AH143" t="n" s="70"/>
      <c r="AI143" t="n" s="70"/>
      <c r="AJ143" t="n" s="70"/>
      <c r="AK143" t="n" s="70"/>
      <c r="AL143" t="n" s="70"/>
      <c r="AM143" s="70">
        <f>(AL143-AL142)/AL143*100</f>
        <v/>
      </c>
      <c r="AN143" s="70">
        <f>(AK143-AK142)/AK143*100</f>
        <v/>
      </c>
      <c r="AO143" t="n" s="70"/>
      <c r="AP143" t="n" s="70"/>
      <c r="AQ143" t="n" s="70"/>
      <c r="AR143" t="n" s="70"/>
      <c r="AS143" t="n" s="70"/>
      <c r="AT143" t="n" s="38"/>
      <c r="AU143" t="n" s="38"/>
      <c r="AV143" t="n" s="38"/>
      <c r="AW143" t="n" s="38"/>
      <c r="AX143" t="n" s="38"/>
      <c r="CL143" t="n" s="49"/>
      <c r="CM143" t="n" s="50"/>
    </row>
    <row r="144" ht="15" customHeight="1" spans="1:91" s="90">
      <c r="A144" t="n" s="17"/>
      <c r="B144" t="n" s="17"/>
      <c r="C144" t="n" s="17"/>
      <c r="D144" t="n" s="17"/>
      <c r="E144" t="n" s="17"/>
      <c r="AE144" t="n" s="42"/>
      <c r="AF144" t="n" s="70"/>
      <c r="AG144" t="n" s="70"/>
      <c r="AH144" t="n" s="70"/>
      <c r="AI144" t="n" s="70"/>
      <c r="AJ144" t="n" s="70"/>
      <c r="AK144" t="n" s="70"/>
      <c r="AL144" t="n" s="70"/>
      <c r="AM144" s="70">
        <f>(AL144-AL143)/AL144*100</f>
        <v/>
      </c>
      <c r="AN144" s="70">
        <f>(AK144-AK143)/AK144*100</f>
        <v/>
      </c>
      <c r="AO144" t="n" s="70"/>
      <c r="AP144" t="n" s="70"/>
      <c r="AQ144" t="n" s="70"/>
      <c r="AR144" t="n" s="70"/>
      <c r="AS144" t="n" s="70"/>
      <c r="AT144" t="n" s="38"/>
      <c r="AU144" t="n" s="38"/>
      <c r="AV144" t="n" s="38"/>
      <c r="AW144" t="n" s="38"/>
      <c r="AX144" t="n" s="38"/>
      <c r="CL144" t="n" s="49"/>
      <c r="CM144" t="n" s="50"/>
    </row>
    <row r="145" ht="15" customHeight="1" spans="1:91" s="90">
      <c r="A145" t="n" s="17"/>
      <c r="B145" t="n" s="17"/>
      <c r="C145" t="n" s="17"/>
      <c r="D145" t="n" s="17"/>
      <c r="E145" t="n" s="17"/>
      <c r="AE145" t="n" s="42"/>
      <c r="AF145" t="n" s="70"/>
      <c r="AG145" t="n" s="70"/>
      <c r="AH145" t="n" s="70"/>
      <c r="AI145" t="n" s="70"/>
      <c r="AJ145" t="n" s="70"/>
      <c r="AK145" t="n" s="70"/>
      <c r="AL145" t="n" s="70"/>
      <c r="AM145" s="70">
        <f>(AL145-AL144)/AL145*100</f>
        <v/>
      </c>
      <c r="AN145" s="70">
        <f>(AK145-AK144)/AK145*100</f>
        <v/>
      </c>
      <c r="AO145" t="n" s="70"/>
      <c r="AP145" t="n" s="70"/>
      <c r="AQ145" t="n" s="70"/>
      <c r="AR145" t="n" s="70"/>
      <c r="AS145" t="n" s="70"/>
      <c r="AT145" t="n" s="38"/>
      <c r="AU145" t="n" s="38"/>
      <c r="AV145" t="n" s="38"/>
      <c r="AW145" t="n" s="38"/>
      <c r="AX145" t="n" s="38"/>
      <c r="CL145" t="n" s="49"/>
      <c r="CM145" t="n" s="50"/>
    </row>
    <row r="146" ht="15" customHeight="1" spans="1:91" s="90">
      <c r="A146" t="n" s="17"/>
      <c r="B146" t="n" s="17"/>
      <c r="C146" t="n" s="17"/>
      <c r="D146" t="n" s="17"/>
      <c r="E146" t="n" s="17"/>
      <c r="AE146" t="n" s="42"/>
      <c r="AF146" t="n" s="70"/>
      <c r="AG146" t="n" s="70"/>
      <c r="AH146" t="n" s="70"/>
      <c r="AI146" t="n" s="70"/>
      <c r="AJ146" t="n" s="70"/>
      <c r="AK146" t="n" s="70"/>
      <c r="AL146" t="n" s="70"/>
      <c r="AM146" s="70">
        <f>(AL146-AL145)/AL146*100</f>
        <v/>
      </c>
      <c r="AN146" s="70">
        <f>(AK146-AK145)/AK146*100</f>
        <v/>
      </c>
      <c r="AO146" t="n" s="70"/>
      <c r="AP146" t="n" s="70"/>
      <c r="AQ146" t="n" s="70"/>
      <c r="AR146" t="n" s="70"/>
      <c r="AS146" t="n" s="70"/>
      <c r="AT146" t="n" s="38"/>
      <c r="AU146" t="n" s="38"/>
      <c r="AV146" t="n" s="38"/>
      <c r="AW146" t="n" s="38"/>
      <c r="AX146" t="n" s="38"/>
      <c r="CL146" t="n" s="49"/>
      <c r="CM146" t="n" s="50"/>
    </row>
    <row r="147" ht="15" customHeight="1" spans="1:91" s="90">
      <c r="A147" t="n" s="17"/>
      <c r="B147" t="n" s="17"/>
      <c r="C147" t="n" s="17"/>
      <c r="D147" t="n" s="17"/>
      <c r="E147" t="n" s="17"/>
      <c r="AE147" t="n" s="42"/>
      <c r="AF147" t="n" s="70"/>
      <c r="AG147" t="n" s="70"/>
      <c r="AH147" t="n" s="70"/>
      <c r="AI147" t="n" s="70"/>
      <c r="AJ147" t="n" s="70"/>
      <c r="AK147" t="n" s="70"/>
      <c r="AL147" t="n" s="70"/>
      <c r="AM147" s="70">
        <f>(AL147-AL146)/AL147*100</f>
        <v/>
      </c>
      <c r="AN147" s="70">
        <f>(AK147-AK146)/AK147*100</f>
        <v/>
      </c>
      <c r="AO147" t="n" s="70"/>
      <c r="AP147" t="n" s="70"/>
      <c r="AQ147" t="n" s="70"/>
      <c r="AR147" t="n" s="70"/>
      <c r="AS147" t="n" s="70"/>
      <c r="AT147" t="n" s="38"/>
      <c r="AU147" t="n" s="38"/>
      <c r="AV147" t="n" s="38"/>
      <c r="AW147" t="n" s="38"/>
      <c r="AX147" t="n" s="38"/>
      <c r="CL147" t="n" s="49"/>
      <c r="CM147" t="n" s="50"/>
    </row>
    <row r="148" ht="15" customHeight="1" spans="1:91" s="90">
      <c r="A148" t="n" s="17"/>
      <c r="B148" t="n" s="17"/>
      <c r="C148" t="n" s="17"/>
      <c r="D148" t="n" s="17"/>
      <c r="E148" t="n" s="17"/>
      <c r="AE148" t="n" s="42"/>
      <c r="AF148" t="n" s="70"/>
      <c r="AG148" t="n" s="70"/>
      <c r="AH148" t="n" s="70"/>
      <c r="AI148" t="n" s="70"/>
      <c r="AJ148" t="n" s="70"/>
      <c r="AK148" t="n" s="70"/>
      <c r="AL148" t="n" s="70"/>
      <c r="AM148" s="70">
        <f>(AL148-AL147)/AL148*100</f>
        <v/>
      </c>
      <c r="AN148" s="70">
        <f>(AK148-AK147)/AK148*100</f>
        <v/>
      </c>
      <c r="AO148" t="n" s="70"/>
      <c r="AP148" t="n" s="70"/>
      <c r="AQ148" t="n" s="70"/>
      <c r="AR148" t="n" s="70"/>
      <c r="AS148" t="n" s="70"/>
      <c r="AT148" t="n" s="38"/>
      <c r="AU148" t="n" s="38"/>
      <c r="AV148" t="n" s="38"/>
      <c r="AW148" t="n" s="38"/>
      <c r="AX148" t="n" s="38"/>
      <c r="CL148" t="n" s="49"/>
      <c r="CM148" t="n" s="50"/>
    </row>
    <row r="149" ht="15" customHeight="1" spans="1:91" s="90">
      <c r="A149" t="n" s="17"/>
      <c r="B149" t="n" s="17"/>
      <c r="C149" t="n" s="17"/>
      <c r="D149" t="n" s="17"/>
      <c r="E149" t="n" s="17"/>
      <c r="AE149" t="n" s="42"/>
      <c r="AF149" t="n" s="70"/>
      <c r="AG149" t="n" s="70"/>
      <c r="AH149" t="n" s="70"/>
      <c r="AI149" t="n" s="70"/>
      <c r="AJ149" t="n" s="70"/>
      <c r="AK149" t="n" s="70"/>
      <c r="AL149" t="n" s="70"/>
      <c r="AM149" s="70">
        <f>(AL149-AL148)/AL149*100</f>
        <v/>
      </c>
      <c r="AN149" s="70">
        <f>(AK149-AK148)/AK149*100</f>
        <v/>
      </c>
      <c r="AO149" t="n" s="70"/>
      <c r="AP149" t="n" s="70"/>
      <c r="AQ149" t="n" s="70"/>
      <c r="AR149" t="n" s="70"/>
      <c r="AS149" t="n" s="70"/>
      <c r="AT149" t="n" s="38"/>
      <c r="AU149" t="n" s="38"/>
      <c r="AV149" t="n" s="38"/>
      <c r="AW149" t="n" s="38"/>
      <c r="AX149" t="n" s="38"/>
      <c r="CL149" t="n" s="49"/>
      <c r="CM149" t="n" s="50"/>
    </row>
    <row r="150" ht="15" customHeight="1" spans="1:91" s="90">
      <c r="A150" t="n" s="17"/>
      <c r="B150" t="n" s="17"/>
      <c r="C150" t="n" s="17"/>
      <c r="D150" t="n" s="17"/>
      <c r="E150" t="n" s="17"/>
      <c r="AE150" t="n" s="42"/>
      <c r="AF150" t="n" s="70"/>
      <c r="AG150" t="n" s="70"/>
      <c r="AH150" t="n" s="70"/>
      <c r="AI150" t="n" s="70"/>
      <c r="AJ150" t="n" s="70"/>
      <c r="AK150" t="n" s="70"/>
      <c r="AL150" t="n" s="70"/>
      <c r="AM150" s="70">
        <f>(AL150-AL149)/AL150*100</f>
        <v/>
      </c>
      <c r="AN150" s="70">
        <f>(AK150-AK149)/AK150*100</f>
        <v/>
      </c>
      <c r="AO150" t="n" s="70"/>
      <c r="AP150" t="n" s="70"/>
      <c r="AQ150" t="n" s="70"/>
      <c r="AR150" t="n" s="70"/>
      <c r="AS150" t="n" s="70"/>
      <c r="AT150" t="n" s="38"/>
      <c r="AU150" t="n" s="38"/>
      <c r="AV150" t="n" s="38"/>
      <c r="AW150" t="n" s="38"/>
      <c r="AX150" t="n" s="38"/>
      <c r="CL150" t="n" s="49"/>
      <c r="CM150" t="n" s="50"/>
    </row>
    <row r="151" ht="15" customHeight="1" spans="1:91" s="90">
      <c r="A151" t="n" s="17"/>
      <c r="B151" t="n" s="17"/>
      <c r="C151" t="n" s="17"/>
      <c r="D151" t="n" s="17"/>
      <c r="E151" t="n" s="17"/>
      <c r="AE151" t="n" s="42"/>
      <c r="AF151" t="n" s="70"/>
      <c r="AG151" t="n" s="70"/>
      <c r="AH151" t="n" s="70"/>
      <c r="AI151" t="n" s="70"/>
      <c r="AJ151" t="n" s="70"/>
      <c r="AK151" t="n" s="70"/>
      <c r="AL151" t="n" s="70"/>
      <c r="AM151" s="70">
        <f>(AL151-AL150)/AL151*100</f>
        <v/>
      </c>
      <c r="AN151" s="70">
        <f>(AK151-AK150)/AK151*100</f>
        <v/>
      </c>
      <c r="AO151" t="n" s="70"/>
      <c r="AP151" t="n" s="70"/>
      <c r="AQ151" t="n" s="70"/>
      <c r="AR151" t="n" s="70"/>
      <c r="AS151" t="n" s="70"/>
      <c r="AT151" t="n" s="38"/>
      <c r="AU151" t="n" s="38"/>
      <c r="AV151" t="n" s="38"/>
      <c r="AW151" t="n" s="38"/>
      <c r="AX151" t="n" s="38"/>
      <c r="CL151" t="n" s="49"/>
      <c r="CM151" t="n" s="50"/>
    </row>
    <row r="152" ht="15" customHeight="1" spans="1:91" s="90">
      <c r="A152" t="n" s="17"/>
      <c r="B152" t="n" s="17"/>
      <c r="C152" t="n" s="17"/>
      <c r="D152" t="n" s="17"/>
      <c r="E152" t="n" s="17"/>
      <c r="AE152" t="n" s="42"/>
      <c r="AF152" t="n" s="70"/>
      <c r="AG152" t="n" s="70"/>
      <c r="AH152" t="n" s="70"/>
      <c r="AI152" t="n" s="70"/>
      <c r="AJ152" t="n" s="70"/>
      <c r="AK152" t="n" s="70"/>
      <c r="AL152" t="n" s="70"/>
      <c r="AM152" s="70">
        <f>(AL152-AL151)/AL152*100</f>
        <v/>
      </c>
      <c r="AN152" s="70">
        <f>(AK152-AK151)/AK152*100</f>
        <v/>
      </c>
      <c r="AO152" t="n" s="70"/>
      <c r="AP152" t="n" s="70"/>
      <c r="AQ152" t="n" s="70"/>
      <c r="AR152" t="n" s="70"/>
      <c r="AS152" t="n" s="70"/>
      <c r="AT152" t="n" s="38"/>
      <c r="AU152" t="n" s="38"/>
      <c r="AV152" t="n" s="38"/>
      <c r="AW152" t="n" s="38"/>
      <c r="AX152" t="n" s="38"/>
      <c r="CL152" t="n" s="49"/>
      <c r="CM152" t="n" s="50"/>
    </row>
    <row r="153" ht="15" customHeight="1" spans="1:91" s="90">
      <c r="A153" t="n" s="17"/>
      <c r="B153" t="n" s="17"/>
      <c r="C153" t="n" s="17"/>
      <c r="D153" t="n" s="17"/>
      <c r="E153" t="n" s="17"/>
      <c r="AE153" t="n" s="42"/>
      <c r="AF153" t="n" s="70"/>
      <c r="AG153" t="n" s="70"/>
      <c r="AH153" t="n" s="70"/>
      <c r="AI153" t="n" s="70"/>
      <c r="AJ153" t="n" s="70"/>
      <c r="AK153" t="n" s="70"/>
      <c r="AL153" t="n" s="70"/>
      <c r="AM153" s="70">
        <f>(AL153-AL152)/AL153*100</f>
        <v/>
      </c>
      <c r="AN153" s="70">
        <f>(AK153-AK152)/AK153*100</f>
        <v/>
      </c>
      <c r="AO153" t="n" s="70"/>
      <c r="AP153" t="n" s="70"/>
      <c r="AQ153" t="n" s="70"/>
      <c r="AR153" t="n" s="70"/>
      <c r="AS153" t="n" s="70"/>
      <c r="AT153" t="n" s="38"/>
      <c r="AU153" t="n" s="38"/>
      <c r="AV153" t="n" s="38"/>
      <c r="AW153" t="n" s="38"/>
      <c r="AX153" t="n" s="38"/>
      <c r="CL153" t="n" s="49"/>
      <c r="CM153" t="n" s="50"/>
    </row>
    <row r="154" ht="15" customHeight="1" spans="1:91" s="90">
      <c r="A154" t="n" s="17"/>
      <c r="B154" t="n" s="17"/>
      <c r="C154" t="n" s="17"/>
      <c r="D154" t="n" s="17"/>
      <c r="E154" t="n" s="17"/>
      <c r="AE154" t="n" s="42"/>
      <c r="AF154" t="n" s="70"/>
      <c r="AG154" t="n" s="70"/>
      <c r="AH154" t="n" s="70"/>
      <c r="AI154" t="n" s="70"/>
      <c r="AJ154" t="n" s="70"/>
      <c r="AK154" t="n" s="70"/>
      <c r="AL154" t="n" s="70"/>
      <c r="AM154" s="70">
        <f>(AL154-AL153)/AL154*100</f>
        <v/>
      </c>
      <c r="AN154" s="70">
        <f>(AK154-AK153)/AK154*100</f>
        <v/>
      </c>
      <c r="AO154" t="n" s="70"/>
      <c r="AP154" t="n" s="70"/>
      <c r="AQ154" t="n" s="70"/>
      <c r="AR154" t="n" s="70"/>
      <c r="AS154" t="n" s="70"/>
      <c r="AT154" t="n" s="38"/>
      <c r="AU154" t="n" s="38"/>
      <c r="AV154" t="n" s="38"/>
      <c r="AW154" t="n" s="38"/>
      <c r="AX154" t="n" s="38"/>
      <c r="CL154" t="n" s="49"/>
      <c r="CM154" t="n" s="50"/>
    </row>
    <row r="155" ht="15" customHeight="1" spans="1:91" s="90">
      <c r="A155" t="n" s="17"/>
      <c r="B155" t="n" s="17"/>
      <c r="C155" t="n" s="17"/>
      <c r="D155" t="n" s="17"/>
      <c r="E155" t="n" s="17"/>
      <c r="AE155" t="n" s="42"/>
      <c r="AF155" t="n" s="70"/>
      <c r="AG155" t="n" s="70"/>
      <c r="AH155" t="n" s="70"/>
      <c r="AI155" t="n" s="70"/>
      <c r="AJ155" t="n" s="70"/>
      <c r="AK155" t="n" s="70"/>
      <c r="AL155" t="n" s="70"/>
      <c r="AM155" s="70">
        <f>(AL155-AL154)/AL155*100</f>
        <v/>
      </c>
      <c r="AN155" s="70">
        <f>(AK155-AK154)/AK155*100</f>
        <v/>
      </c>
      <c r="AO155" t="n" s="70"/>
      <c r="AP155" t="n" s="70"/>
      <c r="AQ155" t="n" s="70"/>
      <c r="AR155" t="n" s="70"/>
      <c r="AS155" t="n" s="70"/>
      <c r="AT155" t="n" s="38"/>
      <c r="AU155" t="n" s="38"/>
      <c r="AV155" t="n" s="38"/>
      <c r="AW155" t="n" s="38"/>
      <c r="AX155" t="n" s="38"/>
      <c r="CL155" t="n" s="49"/>
      <c r="CM155" t="n" s="50"/>
    </row>
    <row r="156" ht="15" customHeight="1" spans="1:91" s="90">
      <c r="A156" t="n" s="17"/>
      <c r="B156" t="n" s="17"/>
      <c r="C156" t="n" s="17"/>
      <c r="D156" t="n" s="17"/>
      <c r="E156" t="n" s="17"/>
      <c r="AE156" t="n" s="42"/>
      <c r="AF156" t="n" s="70"/>
      <c r="AG156" t="n" s="70"/>
      <c r="AH156" t="n" s="70"/>
      <c r="AI156" t="n" s="70"/>
      <c r="AJ156" t="n" s="70"/>
      <c r="AK156" t="n" s="70"/>
      <c r="AL156" t="n" s="70"/>
      <c r="AM156" s="70">
        <f>(AL156-AL155)/AL156*100</f>
        <v/>
      </c>
      <c r="AN156" s="70">
        <f>(AK156-AK155)/AK156*100</f>
        <v/>
      </c>
      <c r="AO156" t="n" s="70"/>
      <c r="AP156" t="n" s="70"/>
      <c r="AQ156" t="n" s="70"/>
      <c r="AR156" t="n" s="70"/>
      <c r="AS156" t="n" s="70"/>
      <c r="AT156" t="n" s="38"/>
      <c r="AU156" t="n" s="38"/>
      <c r="AV156" t="n" s="38"/>
      <c r="AW156" t="n" s="38"/>
      <c r="AX156" t="n" s="38"/>
      <c r="CL156" t="n" s="49"/>
      <c r="CM156" t="n" s="50"/>
    </row>
    <row r="157" ht="15" customHeight="1" spans="1:91" s="90">
      <c r="A157" t="n" s="17"/>
      <c r="B157" t="n" s="17"/>
      <c r="C157" t="n" s="17"/>
      <c r="D157" t="n" s="17"/>
      <c r="E157" t="n" s="17"/>
      <c r="AE157" t="n" s="42"/>
      <c r="AF157" t="n" s="70"/>
      <c r="AG157" t="n" s="70"/>
      <c r="AH157" t="n" s="70"/>
      <c r="AI157" t="n" s="70"/>
      <c r="AJ157" t="n" s="70"/>
      <c r="AK157" t="n" s="70"/>
      <c r="AL157" t="n" s="70"/>
      <c r="AM157" s="70">
        <f>(AL157-AL156)/AL157*100</f>
        <v/>
      </c>
      <c r="AN157" s="70">
        <f>(AK157-AK156)/AK157*100</f>
        <v/>
      </c>
      <c r="AO157" t="n" s="70"/>
      <c r="AP157" t="n" s="70"/>
      <c r="AQ157" t="n" s="70"/>
      <c r="AR157" t="n" s="70"/>
      <c r="AS157" t="n" s="70"/>
      <c r="AT157" t="n" s="38"/>
      <c r="AU157" t="n" s="38"/>
      <c r="AV157" t="n" s="38"/>
      <c r="AW157" t="n" s="38"/>
      <c r="AX157" t="n" s="38"/>
      <c r="CL157" t="n" s="49"/>
      <c r="CM157" t="n" s="50"/>
    </row>
    <row r="158" ht="15" customHeight="1" spans="1:91" s="90">
      <c r="A158" t="n" s="17"/>
      <c r="B158" t="n" s="17"/>
      <c r="C158" t="n" s="17"/>
      <c r="D158" t="n" s="17"/>
      <c r="E158" t="n" s="17"/>
      <c r="AE158" t="n" s="42"/>
      <c r="AF158" t="n" s="70"/>
      <c r="AG158" t="n" s="70"/>
      <c r="AH158" t="n" s="70"/>
      <c r="AI158" t="n" s="70"/>
      <c r="AJ158" t="n" s="70"/>
      <c r="AK158" t="n" s="70"/>
      <c r="AL158" t="n" s="70"/>
      <c r="AM158" s="70">
        <f>(AL158-AL157)/AL158*100</f>
        <v/>
      </c>
      <c r="AN158" s="70">
        <f>(AK158-AK157)/AK158*100</f>
        <v/>
      </c>
      <c r="AO158" t="n" s="70"/>
      <c r="AP158" t="n" s="70"/>
      <c r="AQ158" t="n" s="70"/>
      <c r="AR158" t="n" s="70"/>
      <c r="AS158" t="n" s="70"/>
      <c r="AT158" t="n" s="38"/>
      <c r="AU158" t="n" s="38"/>
      <c r="AV158" t="n" s="38"/>
      <c r="AW158" t="n" s="38"/>
      <c r="AX158" t="n" s="38"/>
      <c r="CL158" t="n" s="49"/>
      <c r="CM158" t="n" s="50"/>
    </row>
    <row r="159" ht="15" customHeight="1" spans="1:91" s="90">
      <c r="A159" t="n" s="17"/>
      <c r="B159" t="n" s="17"/>
      <c r="C159" t="n" s="17"/>
      <c r="D159" t="n" s="17"/>
      <c r="E159" t="n" s="17"/>
      <c r="AE159" t="n" s="42"/>
      <c r="AF159" t="n" s="70"/>
      <c r="AG159" t="n" s="70"/>
      <c r="AH159" t="n" s="70"/>
      <c r="AI159" t="n" s="70"/>
      <c r="AJ159" t="n" s="70"/>
      <c r="AK159" t="n" s="70"/>
      <c r="AL159" t="n" s="70"/>
      <c r="AM159" s="70">
        <f>(AL159-AL158)/AL159*100</f>
        <v/>
      </c>
      <c r="AN159" s="70">
        <f>(AK159-AK158)/AK159*100</f>
        <v/>
      </c>
      <c r="AO159" t="n" s="70"/>
      <c r="AP159" t="n" s="70"/>
      <c r="AQ159" t="n" s="70"/>
      <c r="AR159" t="n" s="70"/>
      <c r="AS159" t="n" s="70"/>
      <c r="AT159" t="n" s="38"/>
      <c r="AU159" t="n" s="38"/>
      <c r="AV159" t="n" s="38"/>
      <c r="AW159" t="n" s="38"/>
      <c r="AX159" t="n" s="38"/>
      <c r="CL159" t="n" s="49"/>
      <c r="CM159" t="n" s="50"/>
    </row>
    <row r="160" ht="15" customHeight="1" spans="1:91" s="90">
      <c r="A160" t="n" s="17"/>
      <c r="B160" t="n" s="17"/>
      <c r="C160" t="n" s="17"/>
      <c r="D160" t="n" s="17"/>
      <c r="E160" t="n" s="17"/>
      <c r="AE160" t="n" s="42"/>
      <c r="AF160" t="n" s="70"/>
      <c r="AG160" t="n" s="70"/>
      <c r="AH160" t="n" s="70"/>
      <c r="AI160" t="n" s="70"/>
      <c r="AJ160" t="n" s="70"/>
      <c r="AK160" t="n" s="70"/>
      <c r="AL160" t="n" s="70"/>
      <c r="AM160" s="70">
        <f>(AL160-AL159)/AL160*100</f>
        <v/>
      </c>
      <c r="AN160" s="70">
        <f>(AK160-AK159)/AK160*100</f>
        <v/>
      </c>
      <c r="AO160" t="n" s="70"/>
      <c r="AP160" t="n" s="70"/>
      <c r="AQ160" t="n" s="70"/>
      <c r="AR160" t="n" s="70"/>
      <c r="AS160" t="n" s="70"/>
      <c r="AT160" t="n" s="38"/>
      <c r="AU160" t="n" s="38"/>
      <c r="AV160" t="n" s="38"/>
      <c r="AW160" t="n" s="38"/>
      <c r="AX160" t="n" s="38"/>
      <c r="CL160" t="n" s="49"/>
      <c r="CM160" t="n" s="50"/>
    </row>
    <row r="161" ht="15" customHeight="1" spans="1:91" s="90">
      <c r="A161" t="n" s="17"/>
      <c r="B161" t="n" s="17"/>
      <c r="C161" t="n" s="17"/>
      <c r="D161" t="n" s="17"/>
      <c r="E161" t="n" s="17"/>
      <c r="AE161" t="n" s="42"/>
      <c r="AF161" t="n" s="70"/>
      <c r="AG161" t="n" s="70"/>
      <c r="AH161" t="n" s="70"/>
      <c r="AI161" t="n" s="70"/>
      <c r="AJ161" t="n" s="70"/>
      <c r="AK161" t="n" s="70"/>
      <c r="AL161" t="n" s="70"/>
      <c r="AM161" s="70">
        <f>(AL161-AL160)/AL161*100</f>
        <v/>
      </c>
      <c r="AN161" s="70">
        <f>(AK161-AK160)/AK161*100</f>
        <v/>
      </c>
      <c r="AO161" t="n" s="70"/>
      <c r="AP161" t="n" s="70"/>
      <c r="AQ161" t="n" s="70"/>
      <c r="AR161" t="n" s="70"/>
      <c r="AS161" t="n" s="70"/>
      <c r="AT161" t="n" s="38"/>
      <c r="AU161" t="n" s="38"/>
      <c r="AV161" t="n" s="38"/>
      <c r="AW161" t="n" s="38"/>
      <c r="AX161" t="n" s="38"/>
      <c r="CL161" t="n" s="49"/>
      <c r="CM161" t="n" s="50"/>
    </row>
    <row r="162" ht="15" customHeight="1" spans="1:91" s="90">
      <c r="A162" t="n" s="17"/>
      <c r="B162" t="n" s="17"/>
      <c r="C162" t="n" s="17"/>
      <c r="D162" t="n" s="17"/>
      <c r="E162" t="n" s="17"/>
      <c r="AE162" t="n" s="42"/>
      <c r="AF162" t="n" s="70"/>
      <c r="AG162" t="n" s="70"/>
      <c r="AH162" t="n" s="70"/>
      <c r="AI162" t="n" s="70"/>
      <c r="AJ162" t="n" s="70"/>
      <c r="AK162" t="n" s="70"/>
      <c r="AL162" t="n" s="70"/>
      <c r="AM162" s="70">
        <f>(AL162-AL161)/AL162*100</f>
        <v/>
      </c>
      <c r="AN162" s="70">
        <f>(AK162-AK161)/AK162*100</f>
        <v/>
      </c>
      <c r="AO162" t="n" s="70"/>
      <c r="AP162" t="n" s="70"/>
      <c r="AQ162" t="n" s="70"/>
      <c r="AR162" t="n" s="70"/>
      <c r="AS162" t="n" s="70"/>
      <c r="AT162" t="n" s="38"/>
      <c r="AU162" t="n" s="38"/>
      <c r="AV162" t="n" s="38"/>
      <c r="AW162" t="n" s="38"/>
      <c r="AX162" t="n" s="38"/>
      <c r="CL162" t="n" s="49"/>
      <c r="CM162" t="n" s="50"/>
    </row>
    <row r="163" ht="15" customHeight="1" spans="1:91" s="90">
      <c r="A163" t="n" s="17"/>
      <c r="B163" t="n" s="17"/>
      <c r="C163" t="n" s="17"/>
      <c r="D163" t="n" s="17"/>
      <c r="E163" t="n" s="17"/>
      <c r="AE163" t="n" s="42"/>
      <c r="AF163" t="n" s="70"/>
      <c r="AG163" t="n" s="70"/>
      <c r="AH163" t="n" s="70"/>
      <c r="AI163" t="n" s="70"/>
      <c r="AJ163" t="n" s="70"/>
      <c r="AK163" t="n" s="70"/>
      <c r="AL163" t="n" s="70"/>
      <c r="AM163" s="70">
        <f>(AL163-AL162)/AL163*100</f>
        <v/>
      </c>
      <c r="AN163" s="70">
        <f>(AK163-AK162)/AK163*100</f>
        <v/>
      </c>
      <c r="AO163" t="n" s="70"/>
      <c r="AP163" t="n" s="70"/>
      <c r="AQ163" t="n" s="70"/>
      <c r="AR163" t="n" s="70"/>
      <c r="AS163" t="n" s="70"/>
      <c r="AT163" t="n" s="38"/>
      <c r="AU163" t="n" s="38"/>
      <c r="AV163" t="n" s="38"/>
      <c r="AW163" t="n" s="38"/>
      <c r="AX163" t="n" s="38"/>
      <c r="CL163" t="n" s="49"/>
      <c r="CM163" t="n" s="50"/>
    </row>
    <row r="164" ht="15" customHeight="1" spans="1:91" s="90">
      <c r="A164" t="n" s="17"/>
      <c r="B164" t="n" s="17"/>
      <c r="C164" t="n" s="17"/>
      <c r="D164" t="n" s="17"/>
      <c r="E164" t="n" s="17"/>
      <c r="AE164" t="n" s="42"/>
      <c r="AF164" t="n" s="70"/>
      <c r="AG164" t="n" s="70"/>
      <c r="AH164" t="n" s="70"/>
      <c r="AI164" t="n" s="70"/>
      <c r="AJ164" t="n" s="70"/>
      <c r="AK164" t="n" s="70"/>
      <c r="AL164" t="n" s="70"/>
      <c r="AM164" s="70">
        <f>(AL164-AL163)/AL164*100</f>
        <v/>
      </c>
      <c r="AN164" s="70">
        <f>(AK164-AK163)/AK164*100</f>
        <v/>
      </c>
      <c r="AO164" t="n" s="70"/>
      <c r="AP164" t="n" s="70"/>
      <c r="AQ164" t="n" s="70"/>
      <c r="AR164" t="n" s="70"/>
      <c r="AS164" t="n" s="70"/>
      <c r="AT164" t="n" s="38"/>
      <c r="AU164" t="n" s="38"/>
      <c r="AV164" t="n" s="38"/>
      <c r="AW164" t="n" s="38"/>
      <c r="AX164" t="n" s="38"/>
      <c r="CL164" t="n" s="49"/>
      <c r="CM164" t="n" s="50"/>
    </row>
    <row r="165" ht="15" customHeight="1" spans="1:91" s="90">
      <c r="A165" t="n" s="17"/>
      <c r="B165" t="n" s="17"/>
      <c r="C165" t="n" s="17"/>
      <c r="D165" t="n" s="17"/>
      <c r="E165" t="n" s="17"/>
      <c r="AE165" t="n" s="42"/>
      <c r="AF165" t="n" s="70"/>
      <c r="AG165" t="n" s="70"/>
      <c r="AH165" t="n" s="70"/>
      <c r="AI165" t="n" s="70"/>
      <c r="AJ165" t="n" s="70"/>
      <c r="AK165" t="n" s="70"/>
      <c r="AL165" t="n" s="70"/>
      <c r="AM165" s="70">
        <f>(AL165-AL164)/AL165*100</f>
        <v/>
      </c>
      <c r="AN165" s="70">
        <f>(AK165-AK164)/AK165*100</f>
        <v/>
      </c>
      <c r="AO165" t="n" s="70"/>
      <c r="AP165" t="n" s="70"/>
      <c r="AQ165" t="n" s="70"/>
      <c r="AR165" t="n" s="70"/>
      <c r="AS165" t="n" s="70"/>
      <c r="AT165" t="n" s="38"/>
      <c r="AU165" t="n" s="38"/>
      <c r="AV165" t="n" s="38"/>
      <c r="AW165" t="n" s="38"/>
      <c r="AX165" t="n" s="38"/>
      <c r="CL165" t="n" s="49"/>
      <c r="CM165" t="n" s="50"/>
    </row>
    <row r="166" ht="15" customHeight="1" spans="1:91" s="90">
      <c r="A166" t="n" s="17"/>
      <c r="B166" t="n" s="17"/>
      <c r="C166" t="n" s="17"/>
      <c r="D166" t="n" s="17"/>
      <c r="E166" t="n" s="17"/>
      <c r="AE166" t="n" s="42"/>
      <c r="AF166" t="n" s="70"/>
      <c r="AG166" t="n" s="70"/>
      <c r="AH166" t="n" s="70"/>
      <c r="AI166" t="n" s="70"/>
      <c r="AJ166" t="n" s="70"/>
      <c r="AK166" t="n" s="70"/>
      <c r="AL166" t="n" s="70"/>
      <c r="AM166" s="70">
        <f>(AL166-AL165)/AL166*100</f>
        <v/>
      </c>
      <c r="AN166" s="70">
        <f>(AK166-AK165)/AK166*100</f>
        <v/>
      </c>
      <c r="AO166" t="n" s="70"/>
      <c r="AP166" t="n" s="70"/>
      <c r="AQ166" t="n" s="70"/>
      <c r="AR166" t="n" s="70"/>
      <c r="AS166" t="n" s="70"/>
      <c r="AT166" t="n" s="38"/>
      <c r="AU166" t="n" s="38"/>
      <c r="AV166" t="n" s="38"/>
      <c r="AW166" t="n" s="38"/>
      <c r="AX166" t="n" s="38"/>
      <c r="CL166" t="n" s="49"/>
      <c r="CM166" t="n" s="50"/>
    </row>
    <row r="167" ht="15" customHeight="1" spans="1:91" s="90">
      <c r="A167" t="n" s="17"/>
      <c r="B167" t="n" s="17"/>
      <c r="C167" t="n" s="17"/>
      <c r="D167" t="n" s="17"/>
      <c r="E167" t="n" s="17"/>
      <c r="AE167" t="n" s="42"/>
      <c r="AF167" t="n" s="70"/>
      <c r="AG167" t="n" s="70"/>
      <c r="AH167" t="n" s="70"/>
      <c r="AI167" t="n" s="70"/>
      <c r="AJ167" t="n" s="70"/>
      <c r="AK167" t="n" s="70"/>
      <c r="AL167" t="n" s="70"/>
      <c r="AM167" s="70">
        <f>(AL167-AL166)/AL167*100</f>
        <v/>
      </c>
      <c r="AN167" s="70">
        <f>(AK167-AK166)/AK167*100</f>
        <v/>
      </c>
      <c r="AO167" t="n" s="70"/>
      <c r="AP167" t="n" s="70"/>
      <c r="AQ167" t="n" s="70"/>
      <c r="AR167" t="n" s="70"/>
      <c r="AS167" t="n" s="70"/>
      <c r="AT167" t="n" s="38"/>
      <c r="AU167" t="n" s="38"/>
      <c r="AV167" t="n" s="38"/>
      <c r="AW167" t="n" s="38"/>
      <c r="AX167" t="n" s="38"/>
      <c r="CL167" t="n" s="49"/>
      <c r="CM167" t="n" s="50"/>
    </row>
    <row r="168" ht="15" customHeight="1" spans="1:91" s="90">
      <c r="A168" t="n" s="17"/>
      <c r="B168" t="n" s="17"/>
      <c r="C168" t="n" s="17"/>
      <c r="D168" t="n" s="17"/>
      <c r="E168" t="n" s="17"/>
      <c r="AE168" t="n" s="42"/>
      <c r="AF168" t="n" s="70"/>
      <c r="AG168" t="n" s="70"/>
      <c r="AH168" t="n" s="70"/>
      <c r="AI168" t="n" s="70"/>
      <c r="AJ168" t="n" s="70"/>
      <c r="AK168" t="n" s="70"/>
      <c r="AL168" t="n" s="70"/>
      <c r="AM168" s="70">
        <f>(AL168-AL167)/AL168*100</f>
        <v/>
      </c>
      <c r="AN168" s="70">
        <f>(AK168-AK167)/AK168*100</f>
        <v/>
      </c>
      <c r="AO168" t="n" s="70"/>
      <c r="AP168" t="n" s="70"/>
      <c r="AQ168" t="n" s="70"/>
      <c r="AR168" t="n" s="70"/>
      <c r="AS168" t="n" s="70"/>
      <c r="AT168" t="n" s="38"/>
      <c r="AU168" t="n" s="38"/>
      <c r="AV168" t="n" s="38"/>
      <c r="AW168" t="n" s="38"/>
      <c r="AX168" t="n" s="38"/>
      <c r="CL168" t="n" s="49"/>
      <c r="CM168" t="n" s="50"/>
    </row>
    <row r="169" ht="15" customHeight="1" spans="1:91" s="90">
      <c r="A169" t="n" s="17"/>
      <c r="B169" t="n" s="17"/>
      <c r="C169" t="n" s="17"/>
      <c r="D169" t="n" s="17"/>
      <c r="E169" t="n" s="17"/>
      <c r="AE169" t="n" s="42"/>
      <c r="AF169" t="n" s="70"/>
      <c r="AG169" t="n" s="70"/>
      <c r="AH169" t="n" s="70"/>
      <c r="AI169" t="n" s="70"/>
      <c r="AJ169" t="n" s="70"/>
      <c r="AK169" t="n" s="70"/>
      <c r="AL169" t="n" s="70"/>
      <c r="AM169" s="70">
        <f>(AL169-AL168)/AL169*100</f>
        <v/>
      </c>
      <c r="AN169" s="70">
        <f>(AK169-AK168)/AK169*100</f>
        <v/>
      </c>
      <c r="AO169" t="n" s="70"/>
      <c r="AP169" t="n" s="70"/>
      <c r="AQ169" t="n" s="70"/>
      <c r="AR169" t="n" s="70"/>
      <c r="AS169" t="n" s="70"/>
      <c r="AT169" t="n" s="38"/>
      <c r="AU169" t="n" s="38"/>
      <c r="AV169" t="n" s="38"/>
      <c r="AW169" t="n" s="38"/>
      <c r="AX169" t="n" s="38"/>
      <c r="CL169" t="n" s="49"/>
      <c r="CM169" t="n" s="50"/>
    </row>
    <row r="170" ht="15" customHeight="1" spans="1:91" s="90">
      <c r="A170" t="n" s="17"/>
      <c r="B170" t="n" s="17"/>
      <c r="C170" t="n" s="17"/>
      <c r="D170" t="n" s="17"/>
      <c r="E170" t="n" s="17"/>
      <c r="AE170" t="n" s="42"/>
      <c r="AF170" t="n" s="70"/>
      <c r="AG170" t="n" s="70"/>
      <c r="AH170" t="n" s="70"/>
      <c r="AI170" t="n" s="70"/>
      <c r="AJ170" t="n" s="70"/>
      <c r="AK170" t="n" s="70"/>
      <c r="AL170" t="n" s="70"/>
      <c r="AM170" s="70">
        <f>(AL170-AL169)/AL170*100</f>
        <v/>
      </c>
      <c r="AN170" s="70">
        <f>(AK170-AK169)/AK170*100</f>
        <v/>
      </c>
      <c r="AO170" t="n" s="70"/>
      <c r="AP170" t="n" s="70"/>
      <c r="AQ170" t="n" s="70"/>
      <c r="AR170" t="n" s="70"/>
      <c r="AS170" t="n" s="70"/>
      <c r="AT170" t="n" s="38"/>
      <c r="AU170" t="n" s="38"/>
      <c r="AV170" t="n" s="38"/>
      <c r="AW170" t="n" s="38"/>
      <c r="AX170" t="n" s="38"/>
      <c r="CL170" t="n" s="49"/>
      <c r="CM170" t="n" s="50"/>
    </row>
    <row r="171" ht="15" customHeight="1" spans="1:91" s="90">
      <c r="A171" t="n" s="17"/>
      <c r="B171" t="n" s="17"/>
      <c r="C171" t="n" s="17"/>
      <c r="D171" t="n" s="17"/>
      <c r="E171" t="n" s="17"/>
      <c r="AE171" t="n" s="42"/>
      <c r="AF171" t="n" s="70"/>
      <c r="AG171" t="n" s="70"/>
      <c r="AH171" t="n" s="70"/>
      <c r="AI171" t="n" s="70"/>
      <c r="AJ171" t="n" s="70"/>
      <c r="AK171" t="n" s="70"/>
      <c r="AL171" t="n" s="70"/>
      <c r="AM171" s="70">
        <f>(AL171-AL170)/AL171*100</f>
        <v/>
      </c>
      <c r="AN171" s="70">
        <f>(AK171-AK170)/AK171*100</f>
        <v/>
      </c>
      <c r="AO171" t="n" s="70"/>
      <c r="AP171" t="n" s="70"/>
      <c r="AQ171" t="n" s="70"/>
      <c r="AR171" t="n" s="70"/>
      <c r="AS171" t="n" s="70"/>
      <c r="AT171" t="n" s="38"/>
      <c r="AU171" t="n" s="38"/>
      <c r="AV171" t="n" s="38"/>
      <c r="AW171" t="n" s="38"/>
      <c r="AX171" t="n" s="38"/>
      <c r="CL171" t="n" s="49"/>
      <c r="CM171" t="n" s="50"/>
    </row>
    <row r="172" ht="15" customHeight="1" spans="1:91" s="90">
      <c r="A172" t="n" s="17"/>
      <c r="B172" t="n" s="17"/>
      <c r="C172" t="n" s="17"/>
      <c r="D172" t="n" s="17"/>
      <c r="E172" t="n" s="17"/>
      <c r="AE172" t="n" s="42"/>
      <c r="AF172" t="n" s="70"/>
      <c r="AG172" t="n" s="70"/>
      <c r="AH172" t="n" s="70"/>
      <c r="AI172" t="n" s="70"/>
      <c r="AJ172" t="n" s="70"/>
      <c r="AK172" t="n" s="70"/>
      <c r="AL172" t="n" s="70"/>
      <c r="AM172" s="70">
        <f>(AL172-AL171)/AL172*100</f>
        <v/>
      </c>
      <c r="AN172" s="70">
        <f>(AK172-AK171)/AK172*100</f>
        <v/>
      </c>
      <c r="AO172" t="n" s="70"/>
      <c r="AP172" t="n" s="70"/>
      <c r="AQ172" t="n" s="70"/>
      <c r="AR172" t="n" s="70"/>
      <c r="AS172" t="n" s="70"/>
      <c r="AT172" t="n" s="38"/>
      <c r="AU172" t="n" s="38"/>
      <c r="AV172" t="n" s="38"/>
      <c r="AW172" t="n" s="38"/>
      <c r="AX172" t="n" s="38"/>
      <c r="CL172" t="n" s="49"/>
      <c r="CM172" t="n" s="50"/>
    </row>
    <row r="173" ht="15" customHeight="1" spans="1:91" s="90">
      <c r="A173" t="n" s="17"/>
      <c r="B173" t="n" s="17"/>
      <c r="C173" t="n" s="17"/>
      <c r="D173" t="n" s="17"/>
      <c r="E173" t="n" s="17"/>
      <c r="AE173" t="n" s="42"/>
      <c r="AF173" t="n" s="70"/>
      <c r="AG173" t="n" s="70"/>
      <c r="AH173" t="n" s="70"/>
      <c r="AI173" t="n" s="70"/>
      <c r="AJ173" t="n" s="70"/>
      <c r="AK173" t="n" s="70"/>
      <c r="AL173" t="n" s="70"/>
      <c r="AM173" s="70">
        <f>(AL173-AL172)/AL173*100</f>
        <v/>
      </c>
      <c r="AN173" s="70">
        <f>(AK173-AK172)/AK173*100</f>
        <v/>
      </c>
      <c r="AO173" t="n" s="70"/>
      <c r="AP173" t="n" s="70"/>
      <c r="AQ173" t="n" s="70"/>
      <c r="AR173" t="n" s="70"/>
      <c r="AS173" t="n" s="70"/>
      <c r="AT173" t="n" s="38"/>
      <c r="AU173" t="n" s="38"/>
      <c r="AV173" t="n" s="38"/>
      <c r="AW173" t="n" s="38"/>
      <c r="AX173" t="n" s="38"/>
      <c r="CL173" t="n" s="49"/>
      <c r="CM173" t="n" s="50"/>
    </row>
    <row r="174" ht="15" customHeight="1" spans="1:91" s="90">
      <c r="A174" t="n" s="17"/>
      <c r="B174" t="n" s="17"/>
      <c r="C174" t="n" s="17"/>
      <c r="D174" t="n" s="17"/>
      <c r="E174" t="n" s="17"/>
      <c r="AE174" t="n" s="42"/>
      <c r="AF174" t="n" s="70"/>
      <c r="AG174" t="n" s="70"/>
      <c r="AH174" t="n" s="70"/>
      <c r="AI174" t="n" s="70"/>
      <c r="AJ174" t="n" s="70"/>
      <c r="AK174" t="n" s="70"/>
      <c r="AL174" t="n" s="70"/>
      <c r="AM174" s="70">
        <f>(AL174-AL173)/AL174*100</f>
        <v/>
      </c>
      <c r="AN174" s="70">
        <f>(AK174-AK173)/AK174*100</f>
        <v/>
      </c>
      <c r="AO174" t="n" s="70"/>
      <c r="AP174" t="n" s="70"/>
      <c r="AQ174" t="n" s="70"/>
      <c r="AR174" t="n" s="70"/>
      <c r="AS174" t="n" s="70"/>
      <c r="AT174" t="n" s="38"/>
      <c r="AU174" t="n" s="38"/>
      <c r="AV174" t="n" s="38"/>
      <c r="AW174" t="n" s="38"/>
      <c r="AX174" t="n" s="38"/>
      <c r="CL174" t="n" s="49"/>
      <c r="CM174" t="n" s="50"/>
    </row>
    <row r="175" ht="15" customHeight="1" spans="1:91" s="90">
      <c r="A175" t="n" s="17"/>
      <c r="B175" t="n" s="17"/>
      <c r="C175" t="n" s="17"/>
      <c r="D175" t="n" s="17"/>
      <c r="E175" t="n" s="17"/>
      <c r="AE175" t="n" s="42"/>
      <c r="AF175" t="n" s="70"/>
      <c r="AG175" t="n" s="70"/>
      <c r="AH175" t="n" s="70"/>
      <c r="AI175" t="n" s="70"/>
      <c r="AJ175" t="n" s="70"/>
      <c r="AK175" t="n" s="70"/>
      <c r="AL175" t="n" s="70"/>
      <c r="AM175" s="70">
        <f>(AL175-AL174)/AL175*100</f>
        <v/>
      </c>
      <c r="AN175" s="70">
        <f>(AK175-AK174)/AK175*100</f>
        <v/>
      </c>
      <c r="AO175" t="n" s="70"/>
      <c r="AP175" t="n" s="70"/>
      <c r="AQ175" t="n" s="70"/>
      <c r="AR175" t="n" s="70"/>
      <c r="AS175" t="n" s="70"/>
      <c r="AT175" t="n" s="38"/>
      <c r="AU175" t="n" s="38"/>
      <c r="AV175" t="n" s="38"/>
      <c r="AW175" t="n" s="38"/>
      <c r="AX175" t="n" s="38"/>
      <c r="CL175" t="n" s="49"/>
      <c r="CM175" t="n" s="50"/>
    </row>
    <row r="176" ht="15" customHeight="1" spans="1:91" s="90">
      <c r="A176" t="n" s="17"/>
      <c r="B176" t="n" s="17"/>
      <c r="C176" t="n" s="17"/>
      <c r="D176" t="n" s="17"/>
      <c r="E176" t="n" s="17"/>
      <c r="AE176" t="n" s="42"/>
      <c r="AF176" t="n" s="70"/>
      <c r="AG176" t="n" s="70"/>
      <c r="AH176" t="n" s="70"/>
      <c r="AI176" t="n" s="70"/>
      <c r="AJ176" t="n" s="70"/>
      <c r="AK176" t="n" s="70"/>
      <c r="AL176" t="n" s="70"/>
      <c r="AM176" s="70">
        <f>(AL176-AL175)/AL176*100</f>
        <v/>
      </c>
      <c r="AN176" s="70">
        <f>(AK176-AK175)/AK176*100</f>
        <v/>
      </c>
      <c r="AO176" t="n" s="70"/>
      <c r="AP176" t="n" s="70"/>
      <c r="AQ176" t="n" s="70"/>
      <c r="AR176" t="n" s="70"/>
      <c r="AS176" t="n" s="70"/>
      <c r="AT176" t="n" s="38"/>
      <c r="AU176" t="n" s="38"/>
      <c r="AV176" t="n" s="38"/>
      <c r="AW176" t="n" s="38"/>
      <c r="AX176" t="n" s="38"/>
      <c r="CL176" t="n" s="49"/>
      <c r="CM176" t="n" s="50"/>
    </row>
    <row r="177" ht="15" customHeight="1" spans="1:91" s="90">
      <c r="A177" t="n" s="17"/>
      <c r="B177" t="n" s="17"/>
      <c r="C177" t="n" s="17"/>
      <c r="D177" t="n" s="17"/>
      <c r="E177" t="n" s="17"/>
      <c r="AE177" t="n" s="42"/>
      <c r="AF177" t="n" s="70"/>
      <c r="AG177" t="n" s="70"/>
      <c r="AH177" t="n" s="70"/>
      <c r="AI177" t="n" s="70"/>
      <c r="AJ177" t="n" s="70"/>
      <c r="AK177" t="n" s="70"/>
      <c r="AL177" t="n" s="70"/>
      <c r="AM177" s="70">
        <f>(AL177-AL176)/AL177*100</f>
        <v/>
      </c>
      <c r="AN177" s="70">
        <f>(AK177-AK176)/AK177*100</f>
        <v/>
      </c>
      <c r="AO177" t="n" s="70"/>
      <c r="AP177" t="n" s="70"/>
      <c r="AQ177" t="n" s="70"/>
      <c r="AR177" t="n" s="70"/>
      <c r="AS177" t="n" s="70"/>
      <c r="AT177" t="n" s="38"/>
      <c r="AU177" t="n" s="38"/>
      <c r="AV177" t="n" s="38"/>
      <c r="AW177" t="n" s="38"/>
      <c r="AX177" t="n" s="38"/>
      <c r="CL177" t="n" s="49"/>
      <c r="CM177" t="n" s="50"/>
    </row>
    <row r="178" ht="15" customHeight="1" spans="1:91" s="90">
      <c r="A178" t="n" s="17"/>
      <c r="B178" t="n" s="17"/>
      <c r="C178" t="n" s="17"/>
      <c r="D178" t="n" s="17"/>
      <c r="E178" t="n" s="17"/>
      <c r="AE178" t="n" s="42"/>
      <c r="AF178" t="n" s="70"/>
      <c r="AG178" t="n" s="70"/>
      <c r="AH178" t="n" s="70"/>
      <c r="AI178" t="n" s="70"/>
      <c r="AJ178" t="n" s="70"/>
      <c r="AK178" t="n" s="70"/>
      <c r="AL178" t="n" s="70"/>
      <c r="AM178" s="70">
        <f>(AL178-AL177)/AL178*100</f>
        <v/>
      </c>
      <c r="AN178" s="70">
        <f>(AK178-AK177)/AK178*100</f>
        <v/>
      </c>
      <c r="AO178" t="n" s="70"/>
      <c r="AP178" t="n" s="70"/>
      <c r="AQ178" t="n" s="70"/>
      <c r="AR178" t="n" s="70"/>
      <c r="AS178" t="n" s="70"/>
      <c r="AT178" t="n" s="38"/>
      <c r="AU178" t="n" s="38"/>
      <c r="AV178" t="n" s="38"/>
      <c r="AW178" t="n" s="38"/>
      <c r="AX178" t="n" s="38"/>
      <c r="CL178" t="n" s="49"/>
      <c r="CM178" t="n" s="50"/>
    </row>
    <row r="179" ht="15" customHeight="1" spans="1:91" s="90">
      <c r="A179" t="n" s="17"/>
      <c r="B179" t="n" s="17"/>
      <c r="C179" t="n" s="17"/>
      <c r="D179" t="n" s="17"/>
      <c r="E179" t="n" s="17"/>
      <c r="AE179" t="n" s="42"/>
      <c r="AF179" t="n" s="70"/>
      <c r="AG179" t="n" s="70"/>
      <c r="AH179" t="n" s="70"/>
      <c r="AI179" t="n" s="70"/>
      <c r="AJ179" t="n" s="70"/>
      <c r="AK179" t="n" s="70"/>
      <c r="AL179" t="n" s="70"/>
      <c r="AM179" s="70">
        <f>(AL179-AL178)/AL179*100</f>
        <v/>
      </c>
      <c r="AN179" s="70">
        <f>(AK179-AK178)/AK179*100</f>
        <v/>
      </c>
      <c r="AO179" t="n" s="70"/>
      <c r="AP179" t="n" s="70"/>
      <c r="AQ179" t="n" s="70"/>
      <c r="AR179" t="n" s="70"/>
      <c r="AS179" t="n" s="70"/>
      <c r="AT179" t="n" s="38"/>
      <c r="AU179" t="n" s="38"/>
      <c r="AV179" t="n" s="38"/>
      <c r="AW179" t="n" s="38"/>
      <c r="AX179" t="n" s="38"/>
      <c r="CL179" t="n" s="49"/>
      <c r="CM179" t="n" s="50"/>
    </row>
    <row r="180" ht="15" customHeight="1" spans="1:91" s="90">
      <c r="A180" t="n" s="17"/>
      <c r="B180" t="n" s="17"/>
      <c r="C180" t="n" s="17"/>
      <c r="D180" t="n" s="17"/>
      <c r="E180" t="n" s="17"/>
      <c r="AE180" t="n" s="42"/>
      <c r="AF180" t="n" s="70"/>
      <c r="AG180" t="n" s="70"/>
      <c r="AH180" t="n" s="70"/>
      <c r="AI180" t="n" s="70"/>
      <c r="AJ180" t="n" s="70"/>
      <c r="AK180" t="n" s="70"/>
      <c r="AL180" t="n" s="70"/>
      <c r="AM180" s="70">
        <f>(AL180-AL179)/AL180*100</f>
        <v/>
      </c>
      <c r="AN180" s="70">
        <f>(AK180-AK179)/AK180*100</f>
        <v/>
      </c>
      <c r="AO180" t="n" s="70"/>
      <c r="AP180" t="n" s="70"/>
      <c r="AQ180" t="n" s="70"/>
      <c r="AR180" t="n" s="70"/>
      <c r="AS180" t="n" s="70"/>
      <c r="AT180" t="n" s="38"/>
      <c r="AU180" t="n" s="38"/>
      <c r="AV180" t="n" s="38"/>
      <c r="AW180" t="n" s="38"/>
      <c r="AX180" t="n" s="38"/>
      <c r="CL180" t="n" s="49"/>
      <c r="CM180" t="n" s="50"/>
    </row>
    <row r="181" ht="15" customHeight="1" spans="1:91" s="90">
      <c r="A181" t="n" s="17"/>
      <c r="B181" t="n" s="17"/>
      <c r="C181" t="n" s="17"/>
      <c r="D181" t="n" s="17"/>
      <c r="E181" t="n" s="17"/>
      <c r="AE181" t="n" s="42"/>
      <c r="AF181" t="n" s="70"/>
      <c r="AG181" t="n" s="70"/>
      <c r="AH181" t="n" s="70"/>
      <c r="AI181" t="n" s="70"/>
      <c r="AJ181" t="n" s="70"/>
      <c r="AK181" t="n" s="70"/>
      <c r="AL181" t="n" s="70"/>
      <c r="AM181" s="70">
        <f>(AL181-AL180)/AL181*100</f>
        <v/>
      </c>
      <c r="AN181" s="70">
        <f>(AK181-AK180)/AK181*100</f>
        <v/>
      </c>
      <c r="AO181" t="n" s="70"/>
      <c r="AP181" t="n" s="70"/>
      <c r="AQ181" t="n" s="70"/>
      <c r="AR181" t="n" s="70"/>
      <c r="AS181" t="n" s="70"/>
      <c r="AT181" t="n" s="38"/>
      <c r="AU181" t="n" s="38"/>
      <c r="AV181" t="n" s="38"/>
      <c r="AW181" t="n" s="38"/>
      <c r="AX181" t="n" s="38"/>
      <c r="CL181" t="n" s="49"/>
      <c r="CM181" t="n" s="50"/>
    </row>
    <row r="182" ht="15" customHeight="1" spans="1:91" s="90">
      <c r="A182" t="n" s="17"/>
      <c r="B182" t="n" s="17"/>
      <c r="C182" t="n" s="17"/>
      <c r="D182" t="n" s="17"/>
      <c r="E182" t="n" s="17"/>
      <c r="AE182" t="n" s="42"/>
      <c r="AF182" t="n" s="70"/>
      <c r="AG182" t="n" s="70"/>
      <c r="AH182" t="n" s="70"/>
      <c r="AI182" t="n" s="70"/>
      <c r="AJ182" t="n" s="70"/>
      <c r="AK182" t="n" s="70"/>
      <c r="AL182" t="n" s="70"/>
      <c r="AM182" s="70">
        <f>(AL182-AL181)/AL182*100</f>
        <v/>
      </c>
      <c r="AN182" s="70">
        <f>(AK182-AK181)/AK182*100</f>
        <v/>
      </c>
      <c r="AO182" t="n" s="70"/>
      <c r="AP182" t="n" s="70"/>
      <c r="AQ182" t="n" s="70"/>
      <c r="AR182" t="n" s="70"/>
      <c r="AS182" t="n" s="70"/>
      <c r="AT182" t="n" s="38"/>
      <c r="AU182" t="n" s="38"/>
      <c r="AV182" t="n" s="38"/>
      <c r="AW182" t="n" s="38"/>
      <c r="AX182" t="n" s="38"/>
      <c r="CL182" t="n" s="49"/>
      <c r="CM182" t="n" s="50"/>
    </row>
    <row r="183" ht="15" customHeight="1" spans="1:91" s="90">
      <c r="A183" t="n" s="17"/>
      <c r="B183" t="n" s="17"/>
      <c r="C183" t="n" s="17"/>
      <c r="D183" t="n" s="17"/>
      <c r="E183" t="n" s="17"/>
      <c r="AE183" t="n" s="42"/>
      <c r="AF183" t="n" s="70"/>
      <c r="AG183" t="n" s="70"/>
      <c r="AH183" t="n" s="70"/>
      <c r="AI183" t="n" s="70"/>
      <c r="AJ183" t="n" s="70"/>
      <c r="AK183" t="n" s="70"/>
      <c r="AL183" t="n" s="70"/>
      <c r="AM183" s="70">
        <f>(AL183-AL182)/AL183*100</f>
        <v/>
      </c>
      <c r="AN183" s="70">
        <f>(AK183-AK182)/AK183*100</f>
        <v/>
      </c>
      <c r="AO183" t="n" s="70"/>
      <c r="AP183" t="n" s="70"/>
      <c r="AQ183" t="n" s="70"/>
      <c r="AR183" t="n" s="70"/>
      <c r="AS183" t="n" s="70"/>
      <c r="AT183" t="n" s="38"/>
      <c r="AU183" t="n" s="38"/>
      <c r="AV183" t="n" s="38"/>
      <c r="AW183" t="n" s="38"/>
      <c r="AX183" t="n" s="38"/>
      <c r="CL183" t="n" s="49"/>
      <c r="CM183" t="n" s="50"/>
    </row>
    <row r="184" ht="15" customHeight="1" spans="1:91" s="90">
      <c r="A184" t="n" s="17"/>
      <c r="B184" t="n" s="17"/>
      <c r="C184" t="n" s="17"/>
      <c r="D184" t="n" s="17"/>
      <c r="E184" t="n" s="17"/>
      <c r="AE184" t="n" s="42"/>
      <c r="AF184" t="n" s="70"/>
      <c r="AG184" t="n" s="70"/>
      <c r="AH184" t="n" s="70"/>
      <c r="AI184" t="n" s="70"/>
      <c r="AJ184" t="n" s="70"/>
      <c r="AK184" t="n" s="70"/>
      <c r="AL184" t="n" s="70"/>
      <c r="AM184" s="70">
        <f>(AL184-AL183)/AL184*100</f>
        <v/>
      </c>
      <c r="AN184" s="70">
        <f>(AK184-AK183)/AK184*100</f>
        <v/>
      </c>
      <c r="AO184" t="n" s="70"/>
      <c r="AP184" t="n" s="70"/>
      <c r="AQ184" t="n" s="70"/>
      <c r="AR184" t="n" s="70"/>
      <c r="AS184" t="n" s="70"/>
      <c r="AT184" t="n" s="38"/>
      <c r="AU184" t="n" s="38"/>
      <c r="AV184" t="n" s="38"/>
      <c r="AW184" t="n" s="38"/>
      <c r="AX184" t="n" s="38"/>
      <c r="CL184" t="n" s="49"/>
      <c r="CM184" t="n" s="50"/>
    </row>
    <row r="185" ht="15" customHeight="1" spans="1:91" s="90">
      <c r="A185" t="n" s="17"/>
      <c r="B185" t="n" s="17"/>
      <c r="C185" t="n" s="17"/>
      <c r="D185" t="n" s="17"/>
      <c r="E185" t="n" s="17"/>
      <c r="AE185" t="n" s="42"/>
      <c r="AF185" t="n" s="70"/>
      <c r="AG185" t="n" s="70"/>
      <c r="AH185" t="n" s="70"/>
      <c r="AI185" t="n" s="70"/>
      <c r="AJ185" t="n" s="70"/>
      <c r="AK185" t="n" s="70"/>
      <c r="AL185" t="n" s="70"/>
      <c r="AM185" s="70">
        <f>(AL185-AL184)/AL185*100</f>
        <v/>
      </c>
      <c r="AN185" s="70">
        <f>(AK185-AK184)/AK185*100</f>
        <v/>
      </c>
      <c r="AO185" t="n" s="70"/>
      <c r="AP185" t="n" s="70"/>
      <c r="AQ185" t="n" s="70"/>
      <c r="AR185" t="n" s="70"/>
      <c r="AS185" t="n" s="70"/>
      <c r="AT185" t="n" s="38"/>
      <c r="AU185" t="n" s="38"/>
      <c r="AV185" t="n" s="38"/>
      <c r="AW185" t="n" s="38"/>
      <c r="AX185" t="n" s="38"/>
      <c r="CL185" t="n" s="49"/>
      <c r="CM185" t="n" s="50"/>
    </row>
    <row r="186" ht="15" customHeight="1" spans="1:91" s="90">
      <c r="A186" t="n" s="17"/>
      <c r="B186" t="n" s="17"/>
      <c r="C186" t="n" s="17"/>
      <c r="D186" t="n" s="17"/>
      <c r="E186" t="n" s="17"/>
      <c r="AE186" t="n" s="42"/>
      <c r="AF186" t="n" s="70"/>
      <c r="AG186" t="n" s="70"/>
      <c r="AH186" t="n" s="70"/>
      <c r="AI186" t="n" s="70"/>
      <c r="AJ186" t="n" s="70"/>
      <c r="AK186" t="n" s="70"/>
      <c r="AL186" t="n" s="70"/>
      <c r="AM186" s="70">
        <f>(AL186-AL185)/AL186*100</f>
        <v/>
      </c>
      <c r="AN186" s="70">
        <f>(AK186-AK185)/AK186*100</f>
        <v/>
      </c>
      <c r="AO186" t="n" s="70"/>
      <c r="AP186" t="n" s="70"/>
      <c r="AQ186" t="n" s="70"/>
      <c r="AR186" t="n" s="70"/>
      <c r="AS186" t="n" s="70"/>
      <c r="AT186" t="n" s="38"/>
      <c r="AU186" t="n" s="38"/>
      <c r="AV186" t="n" s="38"/>
      <c r="AW186" t="n" s="38"/>
      <c r="AX186" t="n" s="38"/>
      <c r="CL186" t="n" s="49"/>
      <c r="CM186" t="n" s="50"/>
    </row>
    <row r="187" ht="15" customHeight="1" spans="1:91" s="90">
      <c r="A187" t="n" s="17"/>
      <c r="B187" t="n" s="17"/>
      <c r="C187" t="n" s="17"/>
      <c r="D187" t="n" s="17"/>
      <c r="E187" t="n" s="17"/>
      <c r="AE187" t="n" s="42"/>
      <c r="AF187" t="n" s="70"/>
      <c r="AG187" t="n" s="70"/>
      <c r="AH187" t="n" s="70"/>
      <c r="AI187" t="n" s="70"/>
      <c r="AJ187" t="n" s="70"/>
      <c r="AK187" t="n" s="70"/>
      <c r="AL187" t="n" s="70"/>
      <c r="AM187" s="70">
        <f>(AL187-AL186)/AL187*100</f>
        <v/>
      </c>
      <c r="AN187" s="70">
        <f>(AK187-AK186)/AK187*100</f>
        <v/>
      </c>
      <c r="AO187" t="n" s="70"/>
      <c r="AP187" t="n" s="70"/>
      <c r="AQ187" t="n" s="70"/>
      <c r="AR187" t="n" s="70"/>
      <c r="AS187" t="n" s="70"/>
      <c r="AT187" t="n" s="38"/>
      <c r="AU187" t="n" s="38"/>
      <c r="AV187" t="n" s="38"/>
      <c r="AW187" t="n" s="38"/>
      <c r="AX187" t="n" s="38"/>
      <c r="CL187" t="n" s="49"/>
      <c r="CM187" t="n" s="50"/>
    </row>
    <row r="188" ht="15" customHeight="1" spans="1:91" s="90">
      <c r="A188" t="n" s="17"/>
      <c r="B188" t="n" s="17"/>
      <c r="C188" t="n" s="17"/>
      <c r="D188" t="n" s="17"/>
      <c r="E188" t="n" s="17"/>
      <c r="AE188" t="n" s="42"/>
      <c r="AF188" t="n" s="70"/>
      <c r="AG188" t="n" s="70"/>
      <c r="AH188" t="n" s="70"/>
      <c r="AI188" t="n" s="70"/>
      <c r="AJ188" t="n" s="70"/>
      <c r="AK188" t="n" s="70"/>
      <c r="AL188" t="n" s="70"/>
      <c r="AM188" s="70">
        <f>(AL188-AL187)/AL188*100</f>
        <v/>
      </c>
      <c r="AN188" s="70">
        <f>(AK188-AK187)/AK188*100</f>
        <v/>
      </c>
      <c r="AO188" t="n" s="70"/>
      <c r="AP188" t="n" s="70"/>
      <c r="AQ188" t="n" s="70"/>
      <c r="AR188" t="n" s="70"/>
      <c r="AS188" t="n" s="70"/>
      <c r="AT188" t="n" s="38"/>
      <c r="AU188" t="n" s="38"/>
      <c r="AV188" t="n" s="38"/>
      <c r="AW188" t="n" s="38"/>
      <c r="AX188" t="n" s="38"/>
      <c r="CL188" t="n" s="49"/>
      <c r="CM188" t="n" s="50"/>
    </row>
    <row r="189" ht="15" customHeight="1" spans="1:91" s="90">
      <c r="A189" t="n" s="17"/>
      <c r="B189" t="n" s="17"/>
      <c r="C189" t="n" s="17"/>
      <c r="D189" t="n" s="17"/>
      <c r="E189" t="n" s="17"/>
      <c r="AE189" t="n" s="42"/>
      <c r="AF189" t="n" s="70"/>
      <c r="AG189" t="n" s="70"/>
      <c r="AH189" t="n" s="70"/>
      <c r="AI189" t="n" s="70"/>
      <c r="AJ189" t="n" s="70"/>
      <c r="AK189" t="n" s="70"/>
      <c r="AL189" t="n" s="70"/>
      <c r="AM189" s="70">
        <f>(AL189-AL188)/AL189*100</f>
        <v/>
      </c>
      <c r="AN189" s="70">
        <f>(AK189-AK188)/AK189*100</f>
        <v/>
      </c>
      <c r="AO189" t="n" s="70"/>
      <c r="AP189" t="n" s="70"/>
      <c r="AQ189" t="n" s="70"/>
      <c r="AR189" t="n" s="70"/>
      <c r="AS189" t="n" s="70"/>
      <c r="AT189" t="n" s="38"/>
      <c r="AU189" t="n" s="38"/>
      <c r="AV189" t="n" s="38"/>
      <c r="AW189" t="n" s="38"/>
      <c r="AX189" t="n" s="38"/>
      <c r="CL189" t="n" s="49"/>
      <c r="CM189" t="n" s="50"/>
    </row>
    <row r="190" ht="15" customHeight="1" spans="1:91" s="90">
      <c r="A190" t="n" s="17"/>
      <c r="B190" t="n" s="17"/>
      <c r="C190" t="n" s="17"/>
      <c r="D190" t="n" s="17"/>
      <c r="E190" t="n" s="17"/>
      <c r="AE190" t="n" s="42"/>
      <c r="AF190" t="n" s="70"/>
      <c r="AG190" t="n" s="70"/>
      <c r="AH190" t="n" s="70"/>
      <c r="AI190" t="n" s="70"/>
      <c r="AJ190" t="n" s="70"/>
      <c r="AK190" t="n" s="70"/>
      <c r="AL190" t="n" s="70"/>
      <c r="AM190" s="70">
        <f>(AL190-AL189)/AL190*100</f>
        <v/>
      </c>
      <c r="AN190" s="70">
        <f>(AK190-AK189)/AK190*100</f>
        <v/>
      </c>
      <c r="AO190" t="n" s="70"/>
      <c r="AP190" t="n" s="70"/>
      <c r="AQ190" t="n" s="70"/>
      <c r="AR190" t="n" s="70"/>
      <c r="AS190" t="n" s="70"/>
      <c r="AT190" t="n" s="38"/>
      <c r="AU190" t="n" s="38"/>
      <c r="AV190" t="n" s="38"/>
      <c r="AW190" t="n" s="38"/>
      <c r="AX190" t="n" s="38"/>
      <c r="CL190" t="n" s="49"/>
      <c r="CM190" t="n" s="50"/>
    </row>
    <row r="191" ht="15" customHeight="1" spans="1:91" s="90">
      <c r="A191" t="n" s="17"/>
      <c r="B191" t="n" s="17"/>
      <c r="C191" t="n" s="17"/>
      <c r="D191" t="n" s="17"/>
      <c r="E191" t="n" s="17"/>
      <c r="AE191" t="n" s="42"/>
      <c r="AF191" t="n" s="70"/>
      <c r="AG191" t="n" s="70"/>
      <c r="AH191" t="n" s="70"/>
      <c r="AI191" t="n" s="70"/>
      <c r="AJ191" t="n" s="70"/>
      <c r="AK191" t="n" s="70"/>
      <c r="AL191" t="n" s="70"/>
      <c r="AM191" s="70">
        <f>(AL191-AL190)/AL191*100</f>
        <v/>
      </c>
      <c r="AN191" s="70">
        <f>(AK191-AK190)/AK191*100</f>
        <v/>
      </c>
      <c r="AO191" t="n" s="70"/>
      <c r="AP191" t="n" s="70"/>
      <c r="AQ191" t="n" s="70"/>
      <c r="AR191" t="n" s="70"/>
      <c r="AS191" t="n" s="70"/>
      <c r="AT191" t="n" s="38"/>
      <c r="AU191" t="n" s="38"/>
      <c r="AV191" t="n" s="38"/>
      <c r="AW191" t="n" s="38"/>
      <c r="AX191" t="n" s="38"/>
      <c r="CL191" t="n" s="49"/>
      <c r="CM191" t="n" s="50"/>
    </row>
    <row r="192" ht="15" customHeight="1" spans="1:91" s="90">
      <c r="A192" t="n" s="17"/>
      <c r="B192" t="n" s="17"/>
      <c r="C192" t="n" s="17"/>
      <c r="D192" t="n" s="17"/>
      <c r="E192" t="n" s="17"/>
      <c r="AE192" t="n" s="42"/>
      <c r="AF192" t="n" s="70"/>
      <c r="AG192" t="n" s="70"/>
      <c r="AH192" t="n" s="70"/>
      <c r="AI192" t="n" s="70"/>
      <c r="AJ192" t="n" s="70"/>
      <c r="AK192" t="n" s="70"/>
      <c r="AL192" t="n" s="70"/>
      <c r="AM192" s="70">
        <f>(AL192-AL191)/AL192*100</f>
        <v/>
      </c>
      <c r="AN192" s="70">
        <f>(AK192-AK191)/AK192*100</f>
        <v/>
      </c>
      <c r="AO192" t="n" s="70"/>
      <c r="AP192" t="n" s="70"/>
      <c r="AQ192" t="n" s="70"/>
      <c r="AR192" t="n" s="70"/>
      <c r="AS192" t="n" s="70"/>
      <c r="AT192" t="n" s="38"/>
      <c r="AU192" t="n" s="38"/>
      <c r="AV192" t="n" s="38"/>
      <c r="AW192" t="n" s="38"/>
      <c r="AX192" t="n" s="38"/>
      <c r="CL192" t="n" s="49"/>
      <c r="CM192" t="n" s="50"/>
    </row>
    <row r="193" ht="15" customHeight="1" spans="1:91" s="90">
      <c r="A193" t="n" s="17"/>
      <c r="B193" t="n" s="17"/>
      <c r="C193" t="n" s="17"/>
      <c r="D193" t="n" s="17"/>
      <c r="E193" t="n" s="17"/>
      <c r="AE193" t="n" s="42"/>
      <c r="AF193" t="n" s="70"/>
      <c r="AG193" t="n" s="70"/>
      <c r="AH193" t="n" s="70"/>
      <c r="AI193" t="n" s="70"/>
      <c r="AJ193" t="n" s="70"/>
      <c r="AK193" t="n" s="70"/>
      <c r="AL193" t="n" s="70"/>
      <c r="AM193" s="70">
        <f>(AL193-AL192)/AL193*100</f>
        <v/>
      </c>
      <c r="AN193" s="70">
        <f>(AK193-AK192)/AK193*100</f>
        <v/>
      </c>
      <c r="AO193" t="n" s="70"/>
      <c r="AP193" t="n" s="70"/>
      <c r="AQ193" t="n" s="70"/>
      <c r="AR193" t="n" s="70"/>
      <c r="AS193" t="n" s="70"/>
      <c r="AT193" t="n" s="38"/>
      <c r="AU193" t="n" s="38"/>
      <c r="AV193" t="n" s="38"/>
      <c r="AW193" t="n" s="38"/>
      <c r="AX193" t="n" s="38"/>
      <c r="CL193" t="n" s="49"/>
      <c r="CM193" t="n" s="50"/>
    </row>
    <row r="194" ht="15" customHeight="1" spans="1:91" s="90">
      <c r="A194" t="n" s="17"/>
      <c r="B194" t="n" s="17"/>
      <c r="C194" t="n" s="17"/>
      <c r="D194" t="n" s="17"/>
      <c r="E194" t="n" s="17"/>
      <c r="AE194" t="n" s="42"/>
      <c r="AF194" t="n" s="70"/>
      <c r="AG194" t="n" s="70"/>
      <c r="AH194" t="n" s="70"/>
      <c r="AI194" t="n" s="70"/>
      <c r="AJ194" t="n" s="70"/>
      <c r="AK194" t="n" s="70"/>
      <c r="AL194" t="n" s="70"/>
      <c r="AM194" s="70">
        <f>(AL194-AL193)/AL194*100</f>
        <v/>
      </c>
      <c r="AN194" s="70">
        <f>(AK194-AK193)/AK194*100</f>
        <v/>
      </c>
      <c r="AO194" t="n" s="70"/>
      <c r="AP194" t="n" s="70"/>
      <c r="AQ194" t="n" s="70"/>
      <c r="AR194" t="n" s="70"/>
      <c r="AS194" t="n" s="70"/>
      <c r="AT194" t="n" s="38"/>
      <c r="AU194" t="n" s="38"/>
      <c r="AV194" t="n" s="38"/>
      <c r="AW194" t="n" s="38"/>
      <c r="AX194" t="n" s="38"/>
      <c r="CL194" t="n" s="49"/>
      <c r="CM194" t="n" s="50"/>
    </row>
    <row r="195" ht="15" customHeight="1" spans="1:91" s="90">
      <c r="A195" t="n" s="17"/>
      <c r="B195" t="n" s="17"/>
      <c r="C195" t="n" s="17"/>
      <c r="D195" t="n" s="17"/>
      <c r="E195" t="n" s="17"/>
      <c r="AE195" t="n" s="42"/>
      <c r="AF195" t="n" s="70"/>
      <c r="AG195" t="n" s="70"/>
      <c r="AH195" t="n" s="70"/>
      <c r="AI195" t="n" s="70"/>
      <c r="AJ195" t="n" s="70"/>
      <c r="AK195" t="n" s="70"/>
      <c r="AL195" t="n" s="70"/>
      <c r="AM195" s="70">
        <f>(AL195-AL194)/AL195*100</f>
        <v/>
      </c>
      <c r="AN195" s="70">
        <f>(AK195-AK194)/AK195*100</f>
        <v/>
      </c>
      <c r="AO195" t="n" s="70"/>
      <c r="AP195" t="n" s="70"/>
      <c r="AQ195" t="n" s="70"/>
      <c r="AR195" t="n" s="70"/>
      <c r="AS195" t="n" s="70"/>
      <c r="AT195" t="n" s="38"/>
      <c r="AU195" t="n" s="38"/>
      <c r="AV195" t="n" s="38"/>
      <c r="AW195" t="n" s="38"/>
      <c r="AX195" t="n" s="38"/>
      <c r="CL195" t="n" s="49"/>
      <c r="CM195" t="n" s="50"/>
    </row>
    <row r="196" ht="15" customHeight="1" spans="1:91" s="90">
      <c r="A196" t="n" s="17"/>
      <c r="B196" t="n" s="17"/>
      <c r="C196" t="n" s="17"/>
      <c r="D196" t="n" s="17"/>
      <c r="E196" t="n" s="17"/>
      <c r="AE196" t="n" s="42"/>
      <c r="AF196" t="n" s="70"/>
      <c r="AG196" t="n" s="70"/>
      <c r="AH196" t="n" s="70"/>
      <c r="AI196" t="n" s="70"/>
      <c r="AJ196" t="n" s="70"/>
      <c r="AK196" t="n" s="70"/>
      <c r="AL196" t="n" s="70"/>
      <c r="AM196" s="70">
        <f>(AL196-AL195)/AL196*100</f>
        <v/>
      </c>
      <c r="AN196" s="70">
        <f>(AK196-AK195)/AK196*100</f>
        <v/>
      </c>
      <c r="AO196" t="n" s="70"/>
      <c r="AP196" t="n" s="70"/>
      <c r="AQ196" t="n" s="70"/>
      <c r="AR196" t="n" s="70"/>
      <c r="AS196" t="n" s="70"/>
      <c r="AT196" t="n" s="38"/>
      <c r="AU196" t="n" s="38"/>
      <c r="AV196" t="n" s="38"/>
      <c r="AW196" t="n" s="38"/>
      <c r="AX196" t="n" s="38"/>
      <c r="CL196" t="n" s="49"/>
      <c r="CM196" t="n" s="50"/>
    </row>
    <row r="197" ht="15" customHeight="1" spans="1:91" s="90">
      <c r="A197" t="n" s="17"/>
      <c r="B197" t="n" s="17"/>
      <c r="C197" t="n" s="17"/>
      <c r="D197" t="n" s="17"/>
      <c r="E197" t="n" s="17"/>
      <c r="AE197" t="n" s="42"/>
      <c r="AF197" t="n" s="70"/>
      <c r="AG197" t="n" s="70"/>
      <c r="AH197" t="n" s="70"/>
      <c r="AI197" t="n" s="70"/>
      <c r="AJ197" t="n" s="70"/>
      <c r="AK197" t="n" s="70"/>
      <c r="AL197" t="n" s="70"/>
      <c r="AM197" s="70">
        <f>(AL197-AL196)/AL197*100</f>
        <v/>
      </c>
      <c r="AN197" s="70">
        <f>(AK197-AK196)/AK197*100</f>
        <v/>
      </c>
      <c r="AO197" t="n" s="70"/>
      <c r="AP197" t="n" s="70"/>
      <c r="AQ197" t="n" s="70"/>
      <c r="AR197" t="n" s="70"/>
      <c r="AS197" t="n" s="70"/>
      <c r="AT197" t="n" s="38"/>
      <c r="AU197" t="n" s="38"/>
      <c r="AV197" t="n" s="38"/>
      <c r="AW197" t="n" s="38"/>
      <c r="AX197" t="n" s="38"/>
      <c r="CL197" t="n" s="49"/>
      <c r="CM197" t="n" s="50"/>
    </row>
    <row r="198" ht="15" customHeight="1" spans="1:91" s="90">
      <c r="A198" t="n" s="17"/>
      <c r="B198" t="n" s="17"/>
      <c r="C198" t="n" s="17"/>
      <c r="D198" t="n" s="17"/>
      <c r="E198" t="n" s="17"/>
      <c r="AE198" t="n" s="42"/>
      <c r="AF198" t="n" s="70"/>
      <c r="AG198" t="n" s="70"/>
      <c r="AH198" t="n" s="70"/>
      <c r="AI198" t="n" s="70"/>
      <c r="AJ198" t="n" s="70"/>
      <c r="AK198" t="n" s="70"/>
      <c r="AL198" t="n" s="70"/>
      <c r="AM198" s="70">
        <f>(AL198-AL197)/AL198*100</f>
        <v/>
      </c>
      <c r="AN198" s="70">
        <f>(AK198-AK197)/AK198*100</f>
        <v/>
      </c>
      <c r="AO198" t="n" s="70"/>
      <c r="AP198" t="n" s="70"/>
      <c r="AQ198" t="n" s="70"/>
      <c r="AR198" t="n" s="70"/>
      <c r="AS198" t="n" s="70"/>
      <c r="AT198" t="n" s="38"/>
      <c r="AU198" t="n" s="38"/>
      <c r="AV198" t="n" s="38"/>
      <c r="AW198" t="n" s="38"/>
      <c r="AX198" t="n" s="38"/>
      <c r="CL198" t="n" s="49"/>
      <c r="CM198" t="n" s="50"/>
    </row>
    <row r="199" ht="15" customHeight="1" spans="1:91" s="90">
      <c r="A199" t="n" s="17"/>
      <c r="B199" t="n" s="17"/>
      <c r="C199" t="n" s="17"/>
      <c r="D199" t="n" s="17"/>
      <c r="E199" t="n" s="17"/>
      <c r="AE199" t="n" s="42"/>
      <c r="AF199" t="n" s="70"/>
      <c r="AG199" t="n" s="70"/>
      <c r="AH199" t="n" s="70"/>
      <c r="AI199" t="n" s="70"/>
      <c r="AJ199" t="n" s="70"/>
      <c r="AK199" t="n" s="70"/>
      <c r="AL199" t="n" s="70"/>
      <c r="AM199" s="70">
        <f>(AL199-AL198)/AL199*100</f>
        <v/>
      </c>
      <c r="AN199" s="70">
        <f>(AK199-AK198)/AK199*100</f>
        <v/>
      </c>
      <c r="AO199" t="n" s="70"/>
      <c r="AP199" t="n" s="70"/>
      <c r="AQ199" t="n" s="70"/>
      <c r="AR199" t="n" s="70"/>
      <c r="AS199" t="n" s="70"/>
      <c r="AT199" t="n" s="38"/>
      <c r="AU199" t="n" s="38"/>
      <c r="AV199" t="n" s="38"/>
      <c r="AW199" t="n" s="38"/>
      <c r="AX199" t="n" s="38"/>
      <c r="CL199" t="n" s="49"/>
      <c r="CM199" t="n" s="50"/>
    </row>
    <row r="200" ht="15" customHeight="1" spans="1:91" s="90">
      <c r="A200" t="n" s="17"/>
      <c r="B200" t="n" s="17"/>
      <c r="C200" t="n" s="17"/>
      <c r="D200" t="n" s="17"/>
      <c r="E200" t="n" s="17"/>
      <c r="AE200" t="n" s="42"/>
      <c r="AF200" t="n" s="70"/>
      <c r="AG200" t="n" s="70"/>
      <c r="AH200" t="n" s="70"/>
      <c r="AI200" t="n" s="70"/>
      <c r="AJ200" t="n" s="70"/>
      <c r="AK200" t="n" s="70"/>
      <c r="AL200" t="n" s="70"/>
      <c r="AM200" s="70">
        <f>(AL200-AL199)/AL200*100</f>
        <v/>
      </c>
      <c r="AN200" s="70">
        <f>(AK200-AK199)/AK200*100</f>
        <v/>
      </c>
      <c r="AO200" t="n" s="70"/>
      <c r="AP200" t="n" s="70"/>
      <c r="AQ200" t="n" s="70"/>
      <c r="AR200" t="n" s="70"/>
      <c r="AS200" t="n" s="70"/>
      <c r="AT200" t="n" s="38"/>
      <c r="AU200" t="n" s="38"/>
      <c r="AV200" t="n" s="38"/>
      <c r="AW200" t="n" s="38"/>
      <c r="AX200" t="n" s="38"/>
      <c r="CL200" t="n" s="49"/>
      <c r="CM200" t="n" s="50"/>
    </row>
    <row r="201" ht="15" customHeight="1" spans="1:91" s="90">
      <c r="AE201" t="n" s="42"/>
      <c r="AF201" t="n" s="70"/>
      <c r="AG201" t="n" s="70"/>
      <c r="AH201" t="n" s="70"/>
      <c r="AI201" t="n" s="70"/>
      <c r="AJ201" t="n" s="70"/>
      <c r="AK201" t="n" s="70"/>
      <c r="AL201" t="n" s="70"/>
      <c r="AM201" s="70">
        <f>(AL201-AL200)/AL201*100</f>
        <v/>
      </c>
      <c r="AN201" s="70">
        <f>(AK201-AK200)/AK201*100</f>
        <v/>
      </c>
      <c r="AO201" t="n" s="70"/>
      <c r="AP201" t="n" s="70"/>
      <c r="AQ201" t="n" s="70"/>
      <c r="AR201" t="n" s="70"/>
      <c r="AS201" t="n" s="70"/>
      <c r="AT201" t="n" s="38"/>
      <c r="AU201" t="n" s="38"/>
      <c r="AV201" t="n" s="38"/>
      <c r="AW201" t="n" s="38"/>
      <c r="AX201" t="n" s="38"/>
      <c r="CL201" t="n" s="49"/>
      <c r="CM201" t="n" s="50"/>
    </row>
    <row r="202" ht="15" customHeight="1" spans="1:91" s="90">
      <c r="AE202" t="n" s="42"/>
      <c r="AF202" t="n" s="70"/>
      <c r="AG202" t="n" s="70"/>
      <c r="AH202" t="n" s="70"/>
      <c r="AI202" t="n" s="70"/>
      <c r="AJ202" t="n" s="70"/>
      <c r="AK202" t="n" s="70"/>
      <c r="AL202" t="n" s="70"/>
      <c r="AM202" s="70">
        <f>(AL202-AL201)/AL202*100</f>
        <v/>
      </c>
      <c r="AN202" s="70">
        <f>(AK202-AK201)/AK202*100</f>
        <v/>
      </c>
      <c r="AO202" t="n" s="70"/>
      <c r="AP202" t="n" s="70"/>
      <c r="AQ202" t="n" s="70"/>
      <c r="AR202" t="n" s="70"/>
      <c r="AS202" t="n" s="70"/>
      <c r="AT202" t="n" s="38"/>
      <c r="AU202" t="n" s="38"/>
      <c r="AV202" t="n" s="38"/>
      <c r="AW202" t="n" s="38"/>
      <c r="AX202" t="n" s="38"/>
      <c r="CL202" t="n" s="49"/>
      <c r="CM202" t="n" s="50"/>
    </row>
    <row r="203" ht="15" customHeight="1" spans="1:91" s="90">
      <c r="AE203" t="n" s="42"/>
      <c r="AF203" t="n" s="70"/>
      <c r="AG203" t="n" s="70"/>
      <c r="AH203" t="n" s="70"/>
      <c r="AI203" t="n" s="70"/>
      <c r="AJ203" t="n" s="70"/>
      <c r="AK203" t="n" s="70"/>
      <c r="AL203" t="n" s="70"/>
      <c r="AM203" s="70">
        <f>(AL203-AL202)/AL203*100</f>
        <v/>
      </c>
      <c r="AN203" s="70">
        <f>(AK203-AK202)/AK203*100</f>
        <v/>
      </c>
      <c r="AO203" t="n" s="70"/>
      <c r="AP203" t="n" s="70"/>
      <c r="AQ203" t="n" s="70"/>
      <c r="AR203" t="n" s="70"/>
      <c r="AS203" t="n" s="70"/>
      <c r="AT203" t="n" s="38"/>
      <c r="AU203" t="n" s="38"/>
      <c r="AV203" t="n" s="38"/>
      <c r="AW203" t="n" s="38"/>
      <c r="AX203" t="n" s="38"/>
      <c r="CL203" t="n" s="49"/>
      <c r="CM203" t="n" s="50"/>
    </row>
    <row r="204" ht="15" customHeight="1" spans="1:91" s="90">
      <c r="AE204" t="n" s="42"/>
      <c r="AF204" t="n" s="70"/>
      <c r="AG204" t="n" s="70"/>
      <c r="AH204" t="n" s="70"/>
      <c r="AI204" t="n" s="70"/>
      <c r="AJ204" t="n" s="70"/>
      <c r="AK204" t="n" s="70"/>
      <c r="AL204" t="n" s="70"/>
      <c r="AM204" s="70">
        <f>(AL204-AL203)/AL204*100</f>
        <v/>
      </c>
      <c r="AN204" s="70">
        <f>(AK204-AK203)/AK204*100</f>
        <v/>
      </c>
      <c r="AO204" t="n" s="70"/>
      <c r="AP204" t="n" s="70"/>
      <c r="AQ204" t="n" s="70"/>
      <c r="AR204" t="n" s="70"/>
      <c r="AS204" t="n" s="70"/>
      <c r="AT204" t="n" s="38"/>
      <c r="AU204" t="n" s="38"/>
      <c r="AV204" t="n" s="38"/>
      <c r="AW204" t="n" s="38"/>
      <c r="AX204" t="n" s="38"/>
      <c r="CL204" t="n" s="49"/>
      <c r="CM204" t="n" s="50"/>
    </row>
    <row r="205" ht="15" customHeight="1" spans="1:91" s="90">
      <c r="AE205" t="n" s="42"/>
      <c r="AF205" t="n" s="70"/>
      <c r="AG205" t="n" s="70"/>
      <c r="AH205" t="n" s="70"/>
      <c r="AI205" t="n" s="70"/>
      <c r="AJ205" t="n" s="70"/>
      <c r="AK205" t="n" s="70"/>
      <c r="AL205" t="n" s="70"/>
      <c r="AM205" s="70">
        <f>(AL205-AL204)/AL205*100</f>
        <v/>
      </c>
      <c r="AN205" s="70">
        <f>(AK205-AK204)/AK205*100</f>
        <v/>
      </c>
      <c r="AO205" t="n" s="70"/>
      <c r="AP205" t="n" s="70"/>
      <c r="AQ205" t="n" s="70"/>
      <c r="AR205" t="n" s="70"/>
      <c r="AS205" t="n" s="70"/>
      <c r="AT205" t="n" s="38"/>
      <c r="AU205" t="n" s="38"/>
      <c r="AV205" t="n" s="38"/>
      <c r="AW205" t="n" s="38"/>
      <c r="AX205" t="n" s="38"/>
      <c r="CL205" t="n" s="49"/>
      <c r="CM205" t="n" s="50"/>
    </row>
    <row r="206" ht="15" customHeight="1" spans="1:91" s="90">
      <c r="AE206" t="n" s="42"/>
      <c r="AF206" t="n" s="70"/>
      <c r="AG206" t="n" s="70"/>
      <c r="AH206" t="n" s="70"/>
      <c r="AI206" t="n" s="70"/>
      <c r="AJ206" t="n" s="70"/>
      <c r="AK206" t="n" s="70"/>
      <c r="AL206" t="n" s="70"/>
      <c r="AM206" s="70">
        <f>(AL206-AL205)/AL206*100</f>
        <v/>
      </c>
      <c r="AN206" s="70">
        <f>(AK206-AK205)/AK206*100</f>
        <v/>
      </c>
      <c r="AO206" t="n" s="70"/>
      <c r="AP206" t="n" s="70"/>
      <c r="AQ206" t="n" s="70"/>
      <c r="AR206" t="n" s="70"/>
      <c r="AS206" t="n" s="70"/>
      <c r="AT206" t="n" s="38"/>
      <c r="AU206" t="n" s="38"/>
      <c r="AV206" t="n" s="38"/>
      <c r="AW206" t="n" s="38"/>
      <c r="AX206" t="n" s="38"/>
      <c r="CL206" t="n" s="49"/>
      <c r="CM206" t="n" s="50"/>
    </row>
    <row r="207" ht="15" customHeight="1" spans="1:91" s="90">
      <c r="AE207" t="n" s="42"/>
      <c r="AF207" t="n" s="70"/>
      <c r="AG207" t="n" s="70"/>
      <c r="AH207" t="n" s="70"/>
      <c r="AI207" t="n" s="70"/>
      <c r="AJ207" t="n" s="70"/>
      <c r="AK207" t="n" s="70"/>
      <c r="AL207" t="n" s="70"/>
      <c r="AM207" s="70">
        <f>(AL207-AL206)/AL207*100</f>
        <v/>
      </c>
      <c r="AN207" s="70">
        <f>(AK207-AK206)/AK207*100</f>
        <v/>
      </c>
      <c r="AO207" t="n" s="70"/>
      <c r="AP207" t="n" s="70"/>
      <c r="AQ207" t="n" s="70"/>
      <c r="AR207" t="n" s="70"/>
      <c r="AS207" t="n" s="70"/>
      <c r="AT207" t="n" s="38"/>
      <c r="AU207" t="n" s="38"/>
      <c r="AV207" t="n" s="38"/>
      <c r="AW207" t="n" s="38"/>
      <c r="AX207" t="n" s="38"/>
      <c r="CL207" t="n" s="49"/>
      <c r="CM207" t="n" s="50"/>
    </row>
    <row r="208" ht="15" customHeight="1" spans="1:91" s="90">
      <c r="AE208" t="n" s="42"/>
      <c r="AF208" t="n" s="70"/>
      <c r="AG208" t="n" s="70"/>
      <c r="AH208" t="n" s="70"/>
      <c r="AI208" t="n" s="70"/>
      <c r="AJ208" t="n" s="70"/>
      <c r="AK208" t="n" s="70"/>
      <c r="AL208" t="n" s="70"/>
      <c r="AM208" s="70">
        <f>(AL208-AL207)/AL208*100</f>
        <v/>
      </c>
      <c r="AN208" s="70">
        <f>(AK208-AK207)/AK208*100</f>
        <v/>
      </c>
      <c r="AO208" t="n" s="70"/>
      <c r="AP208" t="n" s="70"/>
      <c r="AQ208" t="n" s="70"/>
      <c r="AR208" t="n" s="70"/>
      <c r="AS208" t="n" s="70"/>
      <c r="AT208" t="n" s="38"/>
      <c r="AU208" t="n" s="38"/>
      <c r="AV208" t="n" s="38"/>
      <c r="AW208" t="n" s="38"/>
      <c r="AX208" t="n" s="38"/>
      <c r="CL208" t="n" s="49"/>
      <c r="CM208" t="n" s="50"/>
    </row>
    <row r="209" ht="15" customHeight="1" spans="1:91" s="90">
      <c r="AE209" t="n" s="42"/>
      <c r="AF209" t="n" s="70"/>
      <c r="AG209" t="n" s="70"/>
      <c r="AH209" t="n" s="70"/>
      <c r="AI209" t="n" s="70"/>
      <c r="AJ209" t="n" s="70"/>
      <c r="AK209" t="n" s="70"/>
      <c r="AL209" t="n" s="70"/>
      <c r="AM209" s="70">
        <f>(AL209-AL208)/AL209*100</f>
        <v/>
      </c>
      <c r="AN209" s="70">
        <f>(AK209-AK208)/AK209*100</f>
        <v/>
      </c>
      <c r="AO209" t="n" s="70"/>
      <c r="AP209" t="n" s="70"/>
      <c r="AQ209" t="n" s="70"/>
      <c r="AR209" t="n" s="70"/>
      <c r="AS209" t="n" s="70"/>
      <c r="AT209" t="n" s="38"/>
      <c r="AU209" t="n" s="38"/>
      <c r="AV209" t="n" s="38"/>
      <c r="AW209" t="n" s="38"/>
      <c r="AX209" t="n" s="38"/>
      <c r="CL209" t="n" s="49"/>
      <c r="CM209" t="n" s="50"/>
    </row>
    <row r="210" ht="15" customHeight="1" spans="1:91" s="90">
      <c r="AE210" t="n" s="42"/>
      <c r="AF210" t="n" s="70"/>
      <c r="AG210" t="n" s="70"/>
      <c r="AH210" t="n" s="70"/>
      <c r="AI210" t="n" s="70"/>
      <c r="AJ210" t="n" s="70"/>
      <c r="AK210" t="n" s="70"/>
      <c r="AL210" t="n" s="70"/>
      <c r="AM210" s="70">
        <f>(AL210-AL209)/AL210*100</f>
        <v/>
      </c>
      <c r="AN210" s="70">
        <f>(AK210-AK209)/AK210*100</f>
        <v/>
      </c>
      <c r="AO210" t="n" s="70"/>
      <c r="AP210" t="n" s="70"/>
      <c r="AQ210" t="n" s="70"/>
      <c r="AR210" t="n" s="70"/>
      <c r="AS210" t="n" s="70"/>
      <c r="AT210" t="n" s="38"/>
      <c r="AU210" t="n" s="38"/>
      <c r="AV210" t="n" s="38"/>
      <c r="AW210" t="n" s="38"/>
      <c r="AX210" t="n" s="38"/>
      <c r="CL210" t="n" s="49"/>
      <c r="CM210" t="n" s="50"/>
    </row>
    <row r="211" ht="15" customHeight="1" spans="1:91" s="90">
      <c r="AE211" t="n" s="42"/>
      <c r="AF211" t="n" s="70"/>
      <c r="AG211" t="n" s="70"/>
      <c r="AH211" t="n" s="70"/>
      <c r="AI211" t="n" s="70"/>
      <c r="AJ211" t="n" s="70"/>
      <c r="AK211" t="n" s="70"/>
      <c r="AL211" t="n" s="70"/>
      <c r="AM211" s="70">
        <f>(AL211-AL210)/AL211*100</f>
        <v/>
      </c>
      <c r="AN211" s="70">
        <f>(AK211-AK210)/AK211*100</f>
        <v/>
      </c>
      <c r="AO211" t="n" s="70"/>
      <c r="AP211" t="n" s="70"/>
      <c r="AQ211" t="n" s="70"/>
      <c r="AR211" t="n" s="70"/>
      <c r="AS211" t="n" s="70"/>
      <c r="AT211" t="n" s="38"/>
      <c r="AU211" t="n" s="38"/>
      <c r="AV211" t="n" s="38"/>
      <c r="AW211" t="n" s="38"/>
      <c r="AX211" t="n" s="38"/>
      <c r="CL211" t="n" s="49"/>
      <c r="CM211" t="n" s="50"/>
    </row>
    <row r="212" ht="15" customHeight="1" spans="1:91" s="90">
      <c r="AE212" t="n" s="42"/>
      <c r="AF212" t="n" s="70"/>
      <c r="AG212" t="n" s="70"/>
      <c r="AH212" t="n" s="70"/>
      <c r="AI212" t="n" s="70"/>
      <c r="AJ212" t="n" s="70"/>
      <c r="AK212" t="n" s="70"/>
      <c r="AL212" t="n" s="70"/>
      <c r="AM212" s="70">
        <f>(AL212-AL211)/AL212*100</f>
        <v/>
      </c>
      <c r="AN212" s="70">
        <f>(AK212-AK211)/AK212*100</f>
        <v/>
      </c>
      <c r="AO212" t="n" s="70"/>
      <c r="AP212" t="n" s="70"/>
      <c r="AQ212" t="n" s="70"/>
      <c r="AR212" t="n" s="70"/>
      <c r="AS212" t="n" s="70"/>
      <c r="AT212" t="n" s="38"/>
      <c r="AU212" t="n" s="38"/>
      <c r="AV212" t="n" s="38"/>
      <c r="AW212" t="n" s="38"/>
      <c r="AX212" t="n" s="38"/>
      <c r="CL212" t="n" s="49"/>
      <c r="CM212" t="n" s="50"/>
    </row>
    <row r="213" ht="15" customHeight="1" spans="1:91" s="90">
      <c r="AE213" t="n" s="42"/>
      <c r="AF213" t="n" s="70"/>
      <c r="AG213" t="n" s="70"/>
      <c r="AH213" t="n" s="70"/>
      <c r="AI213" t="n" s="70"/>
      <c r="AJ213" t="n" s="70"/>
      <c r="AK213" t="n" s="70"/>
      <c r="AL213" t="n" s="70"/>
      <c r="AM213" s="70">
        <f>(AL213-AL212)/AL213*100</f>
        <v/>
      </c>
      <c r="AN213" s="70">
        <f>(AK213-AK212)/AK213*100</f>
        <v/>
      </c>
      <c r="AO213" t="n" s="70"/>
      <c r="AP213" t="n" s="70"/>
      <c r="AQ213" t="n" s="70"/>
      <c r="AR213" t="n" s="70"/>
      <c r="AS213" t="n" s="70"/>
      <c r="AT213" t="n" s="38"/>
      <c r="AU213" t="n" s="38"/>
      <c r="AV213" t="n" s="38"/>
      <c r="AW213" t="n" s="38"/>
      <c r="AX213" t="n" s="38"/>
      <c r="CL213" t="n" s="49"/>
      <c r="CM213" t="n" s="50"/>
    </row>
    <row r="214" ht="15" customHeight="1" spans="1:91" s="90">
      <c r="AE214" t="n" s="42"/>
      <c r="AF214" t="n" s="70"/>
      <c r="AG214" t="n" s="70"/>
      <c r="AH214" t="n" s="70"/>
      <c r="AI214" t="n" s="70"/>
      <c r="AJ214" t="n" s="70"/>
      <c r="AK214" t="n" s="70"/>
      <c r="AL214" t="n" s="70"/>
      <c r="AM214" s="70">
        <f>(AL214-AL213)/AL214*100</f>
        <v/>
      </c>
      <c r="AN214" s="70">
        <f>(AK214-AK213)/AK214*100</f>
        <v/>
      </c>
      <c r="AO214" t="n" s="70"/>
      <c r="AP214" t="n" s="70"/>
      <c r="AQ214" t="n" s="70"/>
      <c r="AR214" t="n" s="70"/>
      <c r="AS214" t="n" s="70"/>
      <c r="AT214" t="n" s="38"/>
      <c r="AU214" t="n" s="38"/>
      <c r="AV214" t="n" s="38"/>
      <c r="AW214" t="n" s="38"/>
      <c r="AX214" t="n" s="38"/>
      <c r="CL214" t="n" s="49"/>
      <c r="CM214" t="n" s="50"/>
    </row>
    <row r="215" ht="15" customHeight="1" spans="1:91" s="90">
      <c r="AE215" t="n" s="42"/>
      <c r="AF215" t="n" s="70"/>
      <c r="AG215" t="n" s="70"/>
      <c r="AH215" t="n" s="70"/>
      <c r="AI215" t="n" s="70"/>
      <c r="AJ215" t="n" s="70"/>
      <c r="AK215" t="n" s="70"/>
      <c r="AL215" t="n" s="70"/>
      <c r="AM215" s="70">
        <f>(AL215-AL214)/AL215*100</f>
        <v/>
      </c>
      <c r="AN215" s="70">
        <f>(AK215-AK214)/AK215*100</f>
        <v/>
      </c>
      <c r="AO215" t="n" s="70"/>
      <c r="AP215" t="n" s="70"/>
      <c r="AQ215" t="n" s="70"/>
      <c r="AR215" t="n" s="70"/>
      <c r="AS215" t="n" s="70"/>
      <c r="AT215" t="n" s="38"/>
      <c r="AU215" t="n" s="38"/>
      <c r="AV215" t="n" s="38"/>
      <c r="AW215" t="n" s="38"/>
      <c r="AX215" t="n" s="38"/>
      <c r="CL215" t="n" s="49"/>
      <c r="CM215" t="n" s="50"/>
    </row>
    <row r="216" ht="15" customHeight="1" spans="1:91" s="90">
      <c r="AE216" t="n" s="42"/>
      <c r="AF216" t="n" s="70"/>
      <c r="AG216" t="n" s="70"/>
      <c r="AH216" t="n" s="70"/>
      <c r="AI216" t="n" s="70"/>
      <c r="AJ216" t="n" s="70"/>
      <c r="AK216" t="n" s="70"/>
      <c r="AL216" t="n" s="70"/>
      <c r="AM216" s="70">
        <f>(AL216-AL215)/AL216*100</f>
        <v/>
      </c>
      <c r="AN216" s="70">
        <f>(AK216-AK215)/AK216*100</f>
        <v/>
      </c>
      <c r="AO216" t="n" s="70"/>
      <c r="AP216" t="n" s="70"/>
      <c r="AQ216" t="n" s="70"/>
      <c r="AR216" t="n" s="70"/>
      <c r="AS216" t="n" s="70"/>
      <c r="AT216" t="n" s="38"/>
      <c r="AU216" t="n" s="38"/>
      <c r="AV216" t="n" s="38"/>
      <c r="AW216" t="n" s="38"/>
      <c r="AX216" t="n" s="38"/>
      <c r="CL216" t="n" s="49"/>
      <c r="CM216" t="n" s="50"/>
    </row>
    <row r="217" ht="15" customHeight="1" spans="1:91" s="90">
      <c r="AE217" t="n" s="42"/>
      <c r="AF217" t="n" s="70"/>
      <c r="AG217" t="n" s="70"/>
      <c r="AH217" t="n" s="70"/>
      <c r="AI217" t="n" s="70"/>
      <c r="AJ217" t="n" s="70"/>
      <c r="AK217" t="n" s="70"/>
      <c r="AL217" t="n" s="70"/>
      <c r="AM217" s="70">
        <f>(AL217-AL216)/AL217*100</f>
        <v/>
      </c>
      <c r="AN217" s="70">
        <f>(AK217-AK216)/AK217*100</f>
        <v/>
      </c>
      <c r="AO217" t="n" s="70"/>
      <c r="AP217" t="n" s="70"/>
      <c r="AQ217" t="n" s="70"/>
      <c r="AR217" t="n" s="70"/>
      <c r="AS217" t="n" s="70"/>
      <c r="AT217" t="n" s="38"/>
      <c r="AU217" t="n" s="38"/>
      <c r="AV217" t="n" s="38"/>
      <c r="AW217" t="n" s="38"/>
      <c r="AX217" t="n" s="38"/>
      <c r="CL217" t="n" s="49"/>
      <c r="CM217" t="n" s="50"/>
    </row>
    <row r="218" ht="15" customHeight="1" spans="1:91" s="90">
      <c r="AE218" t="n" s="42"/>
      <c r="AF218" t="n" s="70"/>
      <c r="AG218" t="n" s="70"/>
      <c r="AH218" t="n" s="70"/>
      <c r="AI218" t="n" s="70"/>
      <c r="AJ218" t="n" s="70"/>
      <c r="AK218" t="n" s="70"/>
      <c r="AL218" t="n" s="70"/>
      <c r="AM218" s="70">
        <f>(AL218-AL217)/AL218*100</f>
        <v/>
      </c>
      <c r="AN218" s="70">
        <f>(AK218-AK217)/AK218*100</f>
        <v/>
      </c>
      <c r="AO218" t="n" s="70"/>
      <c r="AP218" t="n" s="70"/>
      <c r="AQ218" t="n" s="70"/>
      <c r="AR218" t="n" s="70"/>
      <c r="AS218" t="n" s="70"/>
      <c r="AT218" t="n" s="38"/>
      <c r="AU218" t="n" s="38"/>
      <c r="AV218" t="n" s="38"/>
      <c r="AW218" t="n" s="38"/>
      <c r="AX218" t="n" s="38"/>
      <c r="CL218" t="n" s="49"/>
      <c r="CM218" t="n" s="50"/>
    </row>
    <row r="219" ht="15" customHeight="1" spans="1:91" s="90">
      <c r="AE219" t="n" s="42"/>
      <c r="AF219" t="n" s="70"/>
      <c r="AG219" t="n" s="70"/>
      <c r="AH219" t="n" s="70"/>
      <c r="AI219" t="n" s="70"/>
      <c r="AJ219" t="n" s="70"/>
      <c r="AK219" t="n" s="70"/>
      <c r="AL219" t="n" s="70"/>
      <c r="AM219" s="70">
        <f>(AL219-AL218)/AL219*100</f>
        <v/>
      </c>
      <c r="AN219" s="70">
        <f>(AK219-AK218)/AK219*100</f>
        <v/>
      </c>
      <c r="AO219" t="n" s="70"/>
      <c r="AP219" t="n" s="70"/>
      <c r="AQ219" t="n" s="70"/>
      <c r="AR219" t="n" s="70"/>
      <c r="AS219" t="n" s="70"/>
      <c r="AT219" t="n" s="38"/>
      <c r="AU219" t="n" s="38"/>
      <c r="AV219" t="n" s="38"/>
      <c r="AW219" t="n" s="38"/>
      <c r="AX219" t="n" s="38"/>
      <c r="CL219" t="n" s="49"/>
      <c r="CM219" t="n" s="50"/>
    </row>
    <row r="220" ht="15" customHeight="1" spans="1:91" s="90">
      <c r="AE220" t="n" s="42"/>
      <c r="AF220" t="n" s="70"/>
      <c r="AG220" t="n" s="70"/>
      <c r="AH220" t="n" s="70"/>
      <c r="AI220" t="n" s="70"/>
      <c r="AJ220" t="n" s="70"/>
      <c r="AK220" t="n" s="70"/>
      <c r="AL220" t="n" s="70"/>
      <c r="AM220" s="70">
        <f>(AL220-AL219)/AL220*100</f>
        <v/>
      </c>
      <c r="AN220" s="70">
        <f>(AK220-AK219)/AK220*100</f>
        <v/>
      </c>
      <c r="AO220" t="n" s="70"/>
      <c r="AP220" t="n" s="70"/>
      <c r="AQ220" t="n" s="70"/>
      <c r="AR220" t="n" s="70"/>
      <c r="AS220" t="n" s="70"/>
      <c r="AT220" t="n" s="38"/>
      <c r="AU220" t="n" s="38"/>
      <c r="AV220" t="n" s="38"/>
      <c r="AW220" t="n" s="38"/>
      <c r="AX220" t="n" s="38"/>
      <c r="CL220" t="n" s="49"/>
      <c r="CM220" t="n" s="50"/>
    </row>
    <row r="221" ht="15" customHeight="1" spans="1:91" s="90">
      <c r="AE221" t="n" s="42"/>
      <c r="AF221" t="n" s="70"/>
      <c r="AG221" t="n" s="70"/>
      <c r="AH221" t="n" s="70"/>
      <c r="AI221" t="n" s="70"/>
      <c r="AJ221" t="n" s="70"/>
      <c r="AK221" t="n" s="70"/>
      <c r="AL221" t="n" s="70"/>
      <c r="AM221" s="70">
        <f>(AL221-AL220)/AL221*100</f>
        <v/>
      </c>
      <c r="AN221" s="70">
        <f>(AK221-AK220)/AK221*100</f>
        <v/>
      </c>
      <c r="AO221" t="n" s="70"/>
      <c r="AP221" t="n" s="70"/>
      <c r="AQ221" t="n" s="70"/>
      <c r="AR221" t="n" s="70"/>
      <c r="AS221" t="n" s="70"/>
      <c r="AT221" t="n" s="38"/>
      <c r="AU221" t="n" s="38"/>
      <c r="AV221" t="n" s="38"/>
      <c r="AW221" t="n" s="38"/>
      <c r="AX221" t="n" s="38"/>
      <c r="CL221" t="n" s="49"/>
      <c r="CM221" t="n" s="50"/>
    </row>
    <row r="222" ht="15" customHeight="1" spans="1:91" s="90">
      <c r="AE222" t="n" s="42"/>
      <c r="AF222" t="n" s="70"/>
      <c r="AG222" t="n" s="70"/>
      <c r="AH222" t="n" s="70"/>
      <c r="AI222" t="n" s="70"/>
      <c r="AJ222" t="n" s="70"/>
      <c r="AK222" t="n" s="70"/>
      <c r="AL222" t="n" s="70"/>
      <c r="AM222" s="70">
        <f>(AL222-AL221)/AL222*100</f>
        <v/>
      </c>
      <c r="AN222" s="70">
        <f>(AK222-AK221)/AK222*100</f>
        <v/>
      </c>
      <c r="AO222" t="n" s="70"/>
      <c r="AP222" t="n" s="70"/>
      <c r="AQ222" t="n" s="70"/>
      <c r="AR222" t="n" s="70"/>
      <c r="AS222" t="n" s="70"/>
      <c r="AT222" t="n" s="38"/>
      <c r="AU222" t="n" s="38"/>
      <c r="AV222" t="n" s="38"/>
      <c r="AW222" t="n" s="38"/>
      <c r="AX222" t="n" s="38"/>
      <c r="CL222" t="n" s="49"/>
      <c r="CM222" t="n" s="50"/>
    </row>
    <row r="223" ht="15" customHeight="1" spans="1:91" s="90">
      <c r="AE223" t="n" s="42"/>
      <c r="AF223" t="n" s="70"/>
      <c r="AG223" t="n" s="70"/>
      <c r="AH223" t="n" s="70"/>
      <c r="AI223" t="n" s="70"/>
      <c r="AJ223" t="n" s="70"/>
      <c r="AK223" t="n" s="70"/>
      <c r="AL223" t="n" s="70"/>
      <c r="AM223" s="70">
        <f>(AL223-AL222)/AL223*100</f>
        <v/>
      </c>
      <c r="AN223" s="70">
        <f>(AK223-AK222)/AK223*100</f>
        <v/>
      </c>
      <c r="AO223" t="n" s="70"/>
      <c r="AP223" t="n" s="70"/>
      <c r="AQ223" t="n" s="70"/>
      <c r="AR223" t="n" s="70"/>
      <c r="AS223" t="n" s="70"/>
      <c r="AT223" t="n" s="38"/>
      <c r="AU223" t="n" s="38"/>
      <c r="AV223" t="n" s="38"/>
      <c r="AW223" t="n" s="38"/>
      <c r="AX223" t="n" s="38"/>
      <c r="CL223" t="n" s="49"/>
      <c r="CM223" t="n" s="50"/>
    </row>
    <row r="224" ht="15" customHeight="1" spans="1:91" s="90">
      <c r="AE224" t="n" s="42"/>
      <c r="AF224" t="n" s="70"/>
      <c r="AG224" t="n" s="70"/>
      <c r="AH224" t="n" s="70"/>
      <c r="AI224" t="n" s="70"/>
      <c r="AJ224" t="n" s="70"/>
      <c r="AK224" t="n" s="70"/>
      <c r="AL224" t="n" s="70"/>
      <c r="AM224" s="70">
        <f>(AL224-AL223)/AL224*100</f>
        <v/>
      </c>
      <c r="AN224" s="70">
        <f>(AK224-AK223)/AK224*100</f>
        <v/>
      </c>
      <c r="AO224" t="n" s="70"/>
      <c r="AP224" t="n" s="70"/>
      <c r="AQ224" t="n" s="70"/>
      <c r="AR224" t="n" s="70"/>
      <c r="AS224" t="n" s="70"/>
      <c r="AT224" t="n" s="38"/>
      <c r="AU224" t="n" s="38"/>
      <c r="AV224" t="n" s="38"/>
      <c r="AW224" t="n" s="38"/>
      <c r="AX224" t="n" s="38"/>
      <c r="CL224" t="n" s="49"/>
      <c r="CM224" t="n" s="50"/>
    </row>
    <row r="225" ht="15" customHeight="1" spans="1:91" s="90">
      <c r="AE225" t="n" s="42"/>
      <c r="AF225" t="n" s="70"/>
      <c r="AG225" t="n" s="70"/>
      <c r="AH225" t="n" s="70"/>
      <c r="AI225" t="n" s="70"/>
      <c r="AJ225" t="n" s="70"/>
      <c r="AK225" t="n" s="70"/>
      <c r="AL225" t="n" s="70"/>
      <c r="AM225" s="70">
        <f>(AL225-AL224)/AL225*100</f>
        <v/>
      </c>
      <c r="AN225" s="70">
        <f>(AK225-AK224)/AK225*100</f>
        <v/>
      </c>
      <c r="AO225" t="n" s="70"/>
      <c r="AP225" t="n" s="70"/>
      <c r="AQ225" t="n" s="70"/>
      <c r="AR225" t="n" s="70"/>
      <c r="AS225" t="n" s="70"/>
      <c r="AT225" t="n" s="38"/>
      <c r="AU225" t="n" s="38"/>
      <c r="AV225" t="n" s="38"/>
      <c r="AW225" t="n" s="38"/>
      <c r="AX225" t="n" s="38"/>
      <c r="CL225" t="n" s="49"/>
      <c r="CM225" t="n" s="50"/>
    </row>
    <row r="226" ht="15" customHeight="1" spans="1:91" s="90">
      <c r="AE226" t="n" s="42"/>
      <c r="AF226" t="n" s="70"/>
      <c r="AG226" t="n" s="70"/>
      <c r="AH226" t="n" s="70"/>
      <c r="AI226" t="n" s="70"/>
      <c r="AJ226" t="n" s="70"/>
      <c r="AK226" t="n" s="70"/>
      <c r="AL226" t="n" s="70"/>
      <c r="AM226" s="70">
        <f>(AL226-AL225)/AL226*100</f>
        <v/>
      </c>
      <c r="AN226" s="70">
        <f>(AK226-AK225)/AK226*100</f>
        <v/>
      </c>
      <c r="AO226" t="n" s="70"/>
      <c r="AP226" t="n" s="70"/>
      <c r="AQ226" t="n" s="70"/>
      <c r="AR226" t="n" s="70"/>
      <c r="AS226" t="n" s="70"/>
      <c r="AT226" t="n" s="38"/>
      <c r="AU226" t="n" s="38"/>
      <c r="AV226" t="n" s="38"/>
      <c r="AW226" t="n" s="38"/>
      <c r="AX226" t="n" s="38"/>
      <c r="CL226" t="n" s="49"/>
      <c r="CM226" t="n" s="50"/>
    </row>
    <row r="227" ht="15" customHeight="1" spans="1:91" s="90">
      <c r="AE227" t="n" s="42"/>
      <c r="AF227" t="n" s="70"/>
      <c r="AG227" t="n" s="70"/>
      <c r="AH227" t="n" s="70"/>
      <c r="AI227" t="n" s="70"/>
      <c r="AJ227" t="n" s="70"/>
      <c r="AK227" t="n" s="70"/>
      <c r="AL227" t="n" s="70"/>
      <c r="AM227" s="70">
        <f>(AL227-AL226)/AL227*100</f>
        <v/>
      </c>
      <c r="AN227" s="70">
        <f>(AK227-AK226)/AK227*100</f>
        <v/>
      </c>
      <c r="AO227" t="n" s="70"/>
      <c r="AP227" t="n" s="70"/>
      <c r="AQ227" t="n" s="70"/>
      <c r="AR227" t="n" s="70"/>
      <c r="AS227" t="n" s="70"/>
      <c r="AT227" t="n" s="38"/>
      <c r="AU227" t="n" s="38"/>
      <c r="AV227" t="n" s="38"/>
      <c r="AW227" t="n" s="38"/>
      <c r="AX227" t="n" s="38"/>
      <c r="CL227" t="n" s="49"/>
      <c r="CM227" t="n" s="50"/>
    </row>
    <row r="228" ht="15" customHeight="1" spans="1:91" s="90">
      <c r="AE228" t="n" s="42"/>
      <c r="AF228" t="n" s="70"/>
      <c r="AG228" t="n" s="70"/>
      <c r="AH228" t="n" s="70"/>
      <c r="AI228" t="n" s="70"/>
      <c r="AJ228" t="n" s="70"/>
      <c r="AK228" t="n" s="70"/>
      <c r="AL228" t="n" s="70"/>
      <c r="AM228" s="70">
        <f>(AL228-AL227)/AL228*100</f>
        <v/>
      </c>
      <c r="AN228" s="70">
        <f>(AK228-AK227)/AK228*100</f>
        <v/>
      </c>
      <c r="AO228" t="n" s="70"/>
      <c r="AP228" t="n" s="70"/>
      <c r="AQ228" t="n" s="70"/>
      <c r="AR228" t="n" s="70"/>
      <c r="AS228" t="n" s="70"/>
      <c r="AT228" t="n" s="38"/>
      <c r="AU228" t="n" s="38"/>
      <c r="AV228" t="n" s="38"/>
      <c r="AW228" t="n" s="38"/>
      <c r="AX228" t="n" s="38"/>
      <c r="CL228" t="n" s="49"/>
      <c r="CM228" t="n" s="50"/>
    </row>
    <row r="229" ht="15" customHeight="1" spans="1:91" s="90">
      <c r="AE229" t="n" s="42"/>
      <c r="AF229" t="n" s="70"/>
      <c r="AG229" t="n" s="70"/>
      <c r="AH229" t="n" s="70"/>
      <c r="AI229" t="n" s="70"/>
      <c r="AJ229" t="n" s="70"/>
      <c r="AK229" t="n" s="70"/>
      <c r="AL229" t="n" s="70"/>
      <c r="AM229" s="70">
        <f>(AL229-AL228)/AL229*100</f>
        <v/>
      </c>
      <c r="AN229" s="70">
        <f>(AK229-AK228)/AK229*100</f>
        <v/>
      </c>
      <c r="AO229" t="n" s="70"/>
      <c r="AP229" t="n" s="70"/>
      <c r="AQ229" t="n" s="70"/>
      <c r="AR229" t="n" s="70"/>
      <c r="AS229" t="n" s="70"/>
      <c r="AT229" t="n" s="38"/>
      <c r="AU229" t="n" s="38"/>
      <c r="AV229" t="n" s="38"/>
      <c r="AW229" t="n" s="38"/>
      <c r="AX229" t="n" s="38"/>
      <c r="CL229" t="n" s="49"/>
      <c r="CM229" t="n" s="50"/>
    </row>
    <row r="230" ht="15" customHeight="1" spans="1:91" s="90">
      <c r="AE230" t="n" s="42"/>
      <c r="AF230" t="n" s="70"/>
      <c r="AG230" t="n" s="70"/>
      <c r="AH230" t="n" s="70"/>
      <c r="AI230" t="n" s="70"/>
      <c r="AJ230" t="n" s="70"/>
      <c r="AK230" t="n" s="70"/>
      <c r="AL230" t="n" s="70"/>
      <c r="AM230" s="70">
        <f>(AL230-AL229)/AL230*100</f>
        <v/>
      </c>
      <c r="AN230" s="70">
        <f>(AK230-AK229)/AK230*100</f>
        <v/>
      </c>
      <c r="AO230" t="n" s="70"/>
      <c r="AP230" t="n" s="70"/>
      <c r="AQ230" t="n" s="70"/>
      <c r="AR230" t="n" s="70"/>
      <c r="AS230" t="n" s="70"/>
      <c r="AT230" t="n" s="38"/>
      <c r="AU230" t="n" s="38"/>
      <c r="AV230" t="n" s="38"/>
      <c r="AW230" t="n" s="38"/>
      <c r="AX230" t="n" s="38"/>
      <c r="CL230" t="n" s="49"/>
      <c r="CM230" t="n" s="50"/>
    </row>
    <row r="231" ht="15" customHeight="1" spans="1:91" s="90">
      <c r="AE231" t="n" s="42"/>
      <c r="AF231" t="n" s="70"/>
      <c r="AG231" t="n" s="70"/>
      <c r="AH231" t="n" s="70"/>
      <c r="AI231" t="n" s="70"/>
      <c r="AJ231" t="n" s="70"/>
      <c r="AK231" t="n" s="70"/>
      <c r="AL231" t="n" s="70"/>
      <c r="AM231" s="70">
        <f>(AL231-AL230)/AL231*100</f>
        <v/>
      </c>
      <c r="AN231" s="70">
        <f>(AK231-AK230)/AK231*100</f>
        <v/>
      </c>
      <c r="AO231" t="n" s="70"/>
      <c r="AP231" t="n" s="70"/>
      <c r="AQ231" t="n" s="70"/>
      <c r="AR231" t="n" s="70"/>
      <c r="AS231" t="n" s="70"/>
      <c r="AT231" t="n" s="38"/>
      <c r="AU231" t="n" s="38"/>
      <c r="AV231" t="n" s="38"/>
      <c r="AW231" t="n" s="38"/>
      <c r="AX231" t="n" s="38"/>
      <c r="CL231" t="n" s="49"/>
      <c r="CM231" t="n" s="50"/>
    </row>
    <row r="232" ht="15" customHeight="1" spans="1:91" s="90">
      <c r="AE232" t="n" s="42"/>
      <c r="AF232" t="n" s="70"/>
      <c r="AG232" t="n" s="70"/>
      <c r="AH232" t="n" s="70"/>
      <c r="AI232" t="n" s="70"/>
      <c r="AJ232" t="n" s="70"/>
      <c r="AK232" t="n" s="70"/>
      <c r="AL232" t="n" s="70"/>
      <c r="AM232" s="70">
        <f>(AL232-AL231)/AL232*100</f>
        <v/>
      </c>
      <c r="AN232" s="70">
        <f>(AK232-AK231)/AK232*100</f>
        <v/>
      </c>
      <c r="AO232" t="n" s="70"/>
      <c r="AP232" t="n" s="70"/>
      <c r="AQ232" t="n" s="70"/>
      <c r="AR232" t="n" s="70"/>
      <c r="AS232" t="n" s="70"/>
      <c r="AT232" t="n" s="38"/>
      <c r="AU232" t="n" s="38"/>
      <c r="AV232" t="n" s="38"/>
      <c r="AW232" t="n" s="38"/>
      <c r="AX232" t="n" s="38"/>
      <c r="CL232" t="n" s="49"/>
      <c r="CM232" t="n" s="50"/>
    </row>
    <row r="233" ht="15" customHeight="1" spans="1:91" s="90">
      <c r="AE233" t="n" s="42"/>
      <c r="AF233" t="n" s="70"/>
      <c r="AG233" t="n" s="70"/>
      <c r="AH233" t="n" s="70"/>
      <c r="AI233" t="n" s="70"/>
      <c r="AJ233" t="n" s="70"/>
      <c r="AK233" t="n" s="70"/>
      <c r="AL233" t="n" s="70"/>
      <c r="AM233" s="70">
        <f>(AL233-AL232)/AL233*100</f>
        <v/>
      </c>
      <c r="AN233" s="70">
        <f>(AK233-AK232)/AK233*100</f>
        <v/>
      </c>
      <c r="AO233" t="n" s="70"/>
      <c r="AP233" t="n" s="70"/>
      <c r="AQ233" t="n" s="70"/>
      <c r="AR233" t="n" s="70"/>
      <c r="AS233" t="n" s="70"/>
      <c r="AT233" t="n" s="38"/>
      <c r="AU233" t="n" s="38"/>
      <c r="AV233" t="n" s="38"/>
      <c r="AW233" t="n" s="38"/>
      <c r="AX233" t="n" s="38"/>
      <c r="CL233" t="n" s="49"/>
      <c r="CM233" t="n" s="50"/>
    </row>
    <row r="234" ht="15" customHeight="1" spans="1:91" s="90">
      <c r="AE234" t="n" s="42"/>
      <c r="AF234" t="n" s="70"/>
      <c r="AG234" t="n" s="70"/>
      <c r="AH234" t="n" s="70"/>
      <c r="AI234" t="n" s="70"/>
      <c r="AJ234" t="n" s="70"/>
      <c r="AK234" t="n" s="70"/>
      <c r="AL234" t="n" s="70"/>
      <c r="AM234" s="70">
        <f>(AL234-AL233)/AL234*100</f>
        <v/>
      </c>
      <c r="AN234" s="70">
        <f>(AK234-AK233)/AK234*100</f>
        <v/>
      </c>
      <c r="AO234" t="n" s="70"/>
      <c r="AP234" t="n" s="70"/>
      <c r="AQ234" t="n" s="70"/>
      <c r="AR234" t="n" s="70"/>
      <c r="AS234" t="n" s="70"/>
      <c r="AT234" t="n" s="38"/>
      <c r="AU234" t="n" s="38"/>
      <c r="AV234" t="n" s="38"/>
      <c r="AW234" t="n" s="38"/>
      <c r="AX234" t="n" s="38"/>
      <c r="CL234" t="n" s="49"/>
      <c r="CM234" t="n" s="50"/>
    </row>
    <row r="235" ht="15" customHeight="1" spans="1:91" s="90">
      <c r="AE235" t="n" s="42"/>
      <c r="AF235" t="n" s="70"/>
      <c r="AG235" t="n" s="70"/>
      <c r="AH235" t="n" s="70"/>
      <c r="AI235" t="n" s="70"/>
      <c r="AJ235" t="n" s="70"/>
      <c r="AK235" t="n" s="70"/>
      <c r="AL235" t="n" s="70"/>
      <c r="AM235" s="70">
        <f>(AL235-AL234)/AL235*100</f>
        <v/>
      </c>
      <c r="AN235" s="70">
        <f>(AK235-AK234)/AK235*100</f>
        <v/>
      </c>
      <c r="AO235" t="n" s="70"/>
      <c r="AP235" t="n" s="70"/>
      <c r="AQ235" t="n" s="70"/>
      <c r="AR235" t="n" s="70"/>
      <c r="AS235" t="n" s="70"/>
      <c r="AT235" t="n" s="38"/>
      <c r="AU235" t="n" s="38"/>
      <c r="AV235" t="n" s="38"/>
      <c r="AW235" t="n" s="38"/>
      <c r="AX235" t="n" s="38"/>
      <c r="CL235" t="n" s="49"/>
      <c r="CM235" t="n" s="50"/>
    </row>
    <row r="236" ht="15" customHeight="1" spans="1:91" s="90">
      <c r="AE236" t="n" s="42"/>
      <c r="AF236" t="n" s="70"/>
      <c r="AG236" t="n" s="70"/>
      <c r="AH236" t="n" s="70"/>
      <c r="AI236" t="n" s="70"/>
      <c r="AJ236" t="n" s="70"/>
      <c r="AK236" t="n" s="70"/>
      <c r="AL236" t="n" s="70"/>
      <c r="AM236" s="70">
        <f>(AL236-AL235)/AL236*100</f>
        <v/>
      </c>
      <c r="AN236" s="70">
        <f>(AK236-AK235)/AK236*100</f>
        <v/>
      </c>
      <c r="AO236" t="n" s="70"/>
      <c r="AP236" t="n" s="70"/>
      <c r="AQ236" t="n" s="70"/>
      <c r="AR236" t="n" s="70"/>
      <c r="AS236" t="n" s="70"/>
      <c r="AT236" t="n" s="38"/>
      <c r="AU236" t="n" s="38"/>
      <c r="AV236" t="n" s="38"/>
      <c r="AW236" t="n" s="38"/>
      <c r="AX236" t="n" s="38"/>
      <c r="CL236" t="n" s="49"/>
      <c r="CM236" t="n" s="50"/>
    </row>
    <row r="237" ht="15" customHeight="1" spans="1:91" s="90">
      <c r="AE237" t="n" s="42"/>
      <c r="AF237" t="n" s="70"/>
      <c r="AG237" t="n" s="70"/>
      <c r="AH237" t="n" s="70"/>
      <c r="AI237" t="n" s="70"/>
      <c r="AJ237" t="n" s="70"/>
      <c r="AK237" t="n" s="70"/>
      <c r="AL237" t="n" s="70"/>
      <c r="AM237" s="70">
        <f>(AL237-AL236)/AL237*100</f>
        <v/>
      </c>
      <c r="AN237" s="70">
        <f>(AK237-AK236)/AK237*100</f>
        <v/>
      </c>
      <c r="AO237" t="n" s="70"/>
      <c r="AP237" t="n" s="70"/>
      <c r="AQ237" t="n" s="70"/>
      <c r="AR237" t="n" s="70"/>
      <c r="AS237" t="n" s="70"/>
      <c r="AT237" t="n" s="38"/>
      <c r="AU237" t="n" s="38"/>
      <c r="AV237" t="n" s="38"/>
      <c r="AW237" t="n" s="38"/>
      <c r="AX237" t="n" s="38"/>
      <c r="CL237" t="n" s="49"/>
      <c r="CM237" t="n" s="50"/>
    </row>
    <row r="238" ht="15" customHeight="1" spans="1:91" s="90">
      <c r="AE238" t="n" s="42"/>
      <c r="AF238" t="n" s="70"/>
      <c r="AG238" t="n" s="70"/>
      <c r="AH238" t="n" s="70"/>
      <c r="AI238" t="n" s="70"/>
      <c r="AJ238" t="n" s="70"/>
      <c r="AK238" t="n" s="70"/>
      <c r="AL238" t="n" s="70"/>
      <c r="AM238" s="70">
        <f>(AL238-AL237)/AL238*100</f>
        <v/>
      </c>
      <c r="AN238" s="70">
        <f>(AK238-AK237)/AK238*100</f>
        <v/>
      </c>
      <c r="AO238" t="n" s="70"/>
      <c r="AP238" t="n" s="70"/>
      <c r="AQ238" t="n" s="70"/>
      <c r="AR238" t="n" s="70"/>
      <c r="AS238" t="n" s="70"/>
      <c r="AT238" t="n" s="38"/>
      <c r="AU238" t="n" s="38"/>
      <c r="AV238" t="n" s="38"/>
      <c r="AW238" t="n" s="38"/>
      <c r="AX238" t="n" s="38"/>
      <c r="CL238" t="n" s="49"/>
      <c r="CM238" t="n" s="50"/>
    </row>
    <row r="239" ht="15" customHeight="1" spans="1:91" s="90">
      <c r="AE239" t="n" s="42"/>
      <c r="AF239" t="n" s="70"/>
      <c r="AG239" t="n" s="70"/>
      <c r="AH239" t="n" s="70"/>
      <c r="AI239" t="n" s="70"/>
      <c r="AJ239" t="n" s="70"/>
      <c r="AK239" t="n" s="70"/>
      <c r="AL239" t="n" s="70"/>
      <c r="AM239" s="70">
        <f>(AL239-AL238)/AL239*100</f>
        <v/>
      </c>
      <c r="AN239" s="70">
        <f>(AK239-AK238)/AK239*100</f>
        <v/>
      </c>
      <c r="AO239" t="n" s="70"/>
      <c r="AP239" t="n" s="70"/>
      <c r="AQ239" t="n" s="70"/>
      <c r="AR239" t="n" s="70"/>
      <c r="AS239" t="n" s="70"/>
      <c r="AT239" t="n" s="38"/>
      <c r="AU239" t="n" s="38"/>
      <c r="AV239" t="n" s="38"/>
      <c r="AW239" t="n" s="38"/>
      <c r="AX239" t="n" s="38"/>
      <c r="CL239" t="n" s="49"/>
      <c r="CM239" t="n" s="50"/>
    </row>
    <row r="240" ht="15" customHeight="1" spans="1:91" s="90">
      <c r="AE240" t="n" s="42"/>
      <c r="AF240" t="n" s="70"/>
      <c r="AG240" t="n" s="70"/>
      <c r="AH240" t="n" s="70"/>
      <c r="AI240" t="n" s="70"/>
      <c r="AJ240" t="n" s="70"/>
      <c r="AK240" t="n" s="70"/>
      <c r="AL240" t="n" s="70"/>
      <c r="AM240" s="70">
        <f>(AL240-AL239)/AL240*100</f>
        <v/>
      </c>
      <c r="AN240" s="70">
        <f>(AK240-AK239)/AK240*100</f>
        <v/>
      </c>
      <c r="AO240" t="n" s="70"/>
      <c r="AP240" t="n" s="70"/>
      <c r="AQ240" t="n" s="70"/>
      <c r="AR240" t="n" s="70"/>
      <c r="AS240" t="n" s="70"/>
      <c r="AT240" t="n" s="38"/>
      <c r="AU240" t="n" s="38"/>
      <c r="AV240" t="n" s="38"/>
      <c r="AW240" t="n" s="38"/>
      <c r="AX240" t="n" s="38"/>
      <c r="CL240" t="n" s="49"/>
      <c r="CM240" t="n" s="50"/>
    </row>
    <row r="241" ht="15" customHeight="1" spans="1:91" s="90">
      <c r="AE241" t="n" s="42"/>
      <c r="AF241" t="n" s="70"/>
      <c r="AG241" t="n" s="70"/>
      <c r="AH241" t="n" s="70"/>
      <c r="AI241" t="n" s="70"/>
      <c r="AJ241" t="n" s="70"/>
      <c r="AK241" t="n" s="70"/>
      <c r="AL241" t="n" s="70"/>
      <c r="AM241" s="70">
        <f>(AL241-AL240)/AL241*100</f>
        <v/>
      </c>
      <c r="AN241" s="70">
        <f>(AK241-AK240)/AK241*100</f>
        <v/>
      </c>
      <c r="AO241" t="n" s="70"/>
      <c r="AP241" t="n" s="70"/>
      <c r="AQ241" t="n" s="70"/>
      <c r="AR241" t="n" s="70"/>
      <c r="AS241" t="n" s="70"/>
      <c r="AT241" t="n" s="38"/>
      <c r="AU241" t="n" s="38"/>
      <c r="AV241" t="n" s="38"/>
      <c r="AW241" t="n" s="38"/>
      <c r="AX241" t="n" s="38"/>
      <c r="CL241" t="n" s="49"/>
      <c r="CM241" t="n" s="50"/>
    </row>
    <row r="242" ht="15" customHeight="1" spans="1:91" s="90">
      <c r="AE242" t="n" s="42"/>
      <c r="AF242" t="n" s="70"/>
      <c r="AG242" t="n" s="70"/>
      <c r="AH242" t="n" s="70"/>
      <c r="AI242" t="n" s="70"/>
      <c r="AJ242" t="n" s="70"/>
      <c r="AK242" t="n" s="70"/>
      <c r="AL242" t="n" s="70"/>
      <c r="AM242" s="70">
        <f>(AL242-AL241)/AL242*100</f>
        <v/>
      </c>
      <c r="AN242" s="70">
        <f>(AK242-AK241)/AK242*100</f>
        <v/>
      </c>
      <c r="AO242" t="n" s="70"/>
      <c r="AP242" t="n" s="70"/>
      <c r="AQ242" t="n" s="70"/>
      <c r="AR242" t="n" s="70"/>
      <c r="AS242" t="n" s="70"/>
      <c r="AT242" t="n" s="38"/>
      <c r="AU242" t="n" s="38"/>
      <c r="AV242" t="n" s="38"/>
      <c r="AW242" t="n" s="38"/>
      <c r="AX242" t="n" s="38"/>
      <c r="CL242" t="n" s="49"/>
      <c r="CM242" t="n" s="50"/>
    </row>
    <row r="243" ht="15" customHeight="1" spans="1:91" s="90">
      <c r="AE243" t="n" s="42"/>
      <c r="AF243" t="n" s="70"/>
      <c r="AG243" t="n" s="70"/>
      <c r="AH243" t="n" s="70"/>
      <c r="AI243" t="n" s="70"/>
      <c r="AJ243" t="n" s="70"/>
      <c r="AK243" t="n" s="70"/>
      <c r="AL243" t="n" s="70"/>
      <c r="AM243" s="70">
        <f>(AL243-AL242)/AL243*100</f>
        <v/>
      </c>
      <c r="AN243" s="70">
        <f>(AK243-AK242)/AK243*100</f>
        <v/>
      </c>
      <c r="AO243" t="n" s="70"/>
      <c r="AP243" t="n" s="70"/>
      <c r="AQ243" t="n" s="70"/>
      <c r="AR243" t="n" s="70"/>
      <c r="AS243" t="n" s="70"/>
      <c r="AT243" t="n" s="38"/>
      <c r="AU243" t="n" s="38"/>
      <c r="AV243" t="n" s="38"/>
      <c r="AW243" t="n" s="38"/>
      <c r="AX243" t="n" s="38"/>
      <c r="CL243" t="n" s="49"/>
      <c r="CM243" t="n" s="50"/>
    </row>
    <row r="244" ht="15" customHeight="1" spans="1:91" s="90">
      <c r="AE244" t="n" s="42"/>
      <c r="AF244" t="n" s="70"/>
      <c r="AG244" t="n" s="70"/>
      <c r="AH244" t="n" s="70"/>
      <c r="AI244" t="n" s="70"/>
      <c r="AJ244" t="n" s="70"/>
      <c r="AK244" t="n" s="70"/>
      <c r="AL244" t="n" s="70"/>
      <c r="AM244" s="70">
        <f>(AL244-AL243)/AL244*100</f>
        <v/>
      </c>
      <c r="AN244" s="70">
        <f>(AK244-AK243)/AK244*100</f>
        <v/>
      </c>
      <c r="AO244" t="n" s="70"/>
      <c r="AP244" t="n" s="70"/>
      <c r="AQ244" t="n" s="70"/>
      <c r="AR244" t="n" s="70"/>
      <c r="AS244" t="n" s="70"/>
      <c r="AT244" t="n" s="38"/>
      <c r="AU244" t="n" s="38"/>
      <c r="AV244" t="n" s="38"/>
      <c r="AW244" t="n" s="38"/>
      <c r="AX244" t="n" s="38"/>
      <c r="CL244" t="n" s="49"/>
      <c r="CM244" t="n" s="50"/>
    </row>
    <row r="245" ht="15" customHeight="1" spans="1:91" s="90">
      <c r="AE245" t="n" s="42"/>
      <c r="AF245" t="n" s="70"/>
      <c r="AG245" t="n" s="70"/>
      <c r="AH245" t="n" s="70"/>
      <c r="AI245" t="n" s="70"/>
      <c r="AJ245" t="n" s="70"/>
      <c r="AK245" t="n" s="70"/>
      <c r="AL245" t="n" s="70"/>
      <c r="AM245" s="70">
        <f>(AL245-AL244)/AL245*100</f>
        <v/>
      </c>
      <c r="AN245" s="70">
        <f>(AK245-AK244)/AK245*100</f>
        <v/>
      </c>
      <c r="AO245" t="n" s="70"/>
      <c r="AP245" t="n" s="70"/>
      <c r="AQ245" t="n" s="70"/>
      <c r="AR245" t="n" s="70"/>
      <c r="AS245" t="n" s="70"/>
      <c r="AT245" t="n" s="38"/>
      <c r="AU245" t="n" s="38"/>
      <c r="AV245" t="n" s="38"/>
      <c r="AW245" t="n" s="38"/>
      <c r="AX245" t="n" s="38"/>
      <c r="CL245" t="n" s="49"/>
      <c r="CM245" t="n" s="50"/>
    </row>
    <row r="246" ht="15" customHeight="1" spans="1:91" s="90">
      <c r="AE246" t="n" s="42"/>
      <c r="AF246" t="n" s="70"/>
      <c r="AG246" t="n" s="70"/>
      <c r="AH246" t="n" s="70"/>
      <c r="AI246" t="n" s="70"/>
      <c r="AJ246" t="n" s="70"/>
      <c r="AK246" t="n" s="70"/>
      <c r="AL246" t="n" s="70"/>
      <c r="AM246" s="70">
        <f>(AL246-AL245)/AL246*100</f>
        <v/>
      </c>
      <c r="AN246" s="70">
        <f>(AK246-AK245)/AK246*100</f>
        <v/>
      </c>
      <c r="AO246" t="n" s="70"/>
      <c r="AP246" t="n" s="70"/>
      <c r="AQ246" t="n" s="70"/>
      <c r="AR246" t="n" s="70"/>
      <c r="AS246" t="n" s="70"/>
      <c r="AT246" t="n" s="38"/>
      <c r="AU246" t="n" s="38"/>
      <c r="AV246" t="n" s="38"/>
      <c r="AW246" t="n" s="38"/>
      <c r="AX246" t="n" s="38"/>
      <c r="CL246" t="n" s="49"/>
      <c r="CM246" t="n" s="50"/>
    </row>
    <row r="247" ht="15" customHeight="1" spans="1:91" s="90">
      <c r="AE247" t="n" s="42"/>
      <c r="AF247" t="n" s="70"/>
      <c r="AG247" t="n" s="70"/>
      <c r="AH247" t="n" s="70"/>
      <c r="AI247" t="n" s="70"/>
      <c r="AJ247" t="n" s="70"/>
      <c r="AK247" t="n" s="70"/>
      <c r="AL247" t="n" s="70"/>
      <c r="AM247" s="70">
        <f>(AL247-AL246)/AL247*100</f>
        <v/>
      </c>
      <c r="AN247" s="70">
        <f>(AK247-AK246)/AK247*100</f>
        <v/>
      </c>
      <c r="AO247" t="n" s="70"/>
      <c r="AP247" t="n" s="70"/>
      <c r="AQ247" t="n" s="70"/>
      <c r="AR247" t="n" s="70"/>
      <c r="AS247" t="n" s="70"/>
      <c r="AT247" t="n" s="38"/>
      <c r="AU247" t="n" s="38"/>
      <c r="AV247" t="n" s="38"/>
      <c r="AW247" t="n" s="38"/>
      <c r="AX247" t="n" s="38"/>
      <c r="CL247" t="n" s="49"/>
      <c r="CM247" t="n" s="50"/>
    </row>
    <row r="248" ht="15" customHeight="1" spans="1:91" s="90">
      <c r="AE248" t="n" s="42"/>
      <c r="AF248" t="n" s="70"/>
      <c r="AG248" t="n" s="70"/>
      <c r="AH248" t="n" s="70"/>
      <c r="AI248" t="n" s="70"/>
      <c r="AJ248" t="n" s="70"/>
      <c r="AK248" t="n" s="70"/>
      <c r="AL248" t="n" s="70"/>
      <c r="AM248" s="70">
        <f>(AL248-AL247)/AL248*100</f>
        <v/>
      </c>
      <c r="AN248" s="70">
        <f>(AK248-AK247)/AK248*100</f>
        <v/>
      </c>
      <c r="AO248" t="n" s="70"/>
      <c r="AP248" t="n" s="70"/>
      <c r="AQ248" t="n" s="70"/>
      <c r="AR248" t="n" s="70"/>
      <c r="AS248" t="n" s="70"/>
      <c r="AT248" t="n" s="38"/>
      <c r="AU248" t="n" s="38"/>
      <c r="AV248" t="n" s="38"/>
      <c r="AW248" t="n" s="38"/>
      <c r="AX248" t="n" s="38"/>
      <c r="CL248" t="n" s="49"/>
      <c r="CM248" t="n" s="50"/>
    </row>
    <row r="249" ht="15" customHeight="1" spans="1:91" s="90">
      <c r="AE249" t="n" s="42"/>
      <c r="AF249" t="n" s="70"/>
      <c r="AG249" t="n" s="70"/>
      <c r="AH249" t="n" s="70"/>
      <c r="AI249" t="n" s="70"/>
      <c r="AJ249" t="n" s="70"/>
      <c r="AK249" t="n" s="70"/>
      <c r="AL249" t="n" s="70"/>
      <c r="AM249" s="70">
        <f>(AL249-AL248)/AL249*100</f>
        <v/>
      </c>
      <c r="AN249" s="70">
        <f>(AK249-AK248)/AK249*100</f>
        <v/>
      </c>
      <c r="AO249" t="n" s="70"/>
      <c r="AP249" t="n" s="70"/>
      <c r="AQ249" t="n" s="70"/>
      <c r="AR249" t="n" s="70"/>
      <c r="AS249" t="n" s="70"/>
      <c r="AT249" t="n" s="38"/>
      <c r="AU249" t="n" s="38"/>
      <c r="AV249" t="n" s="38"/>
      <c r="AW249" t="n" s="38"/>
      <c r="AX249" t="n" s="38"/>
      <c r="CL249" t="n" s="49"/>
      <c r="CM249" t="n" s="50"/>
    </row>
    <row r="250" ht="15" customHeight="1" spans="1:91" s="90">
      <c r="AE250" t="n" s="42"/>
      <c r="AF250" t="n" s="70"/>
      <c r="AG250" t="n" s="70"/>
      <c r="AH250" t="n" s="70"/>
      <c r="AI250" t="n" s="70"/>
      <c r="AJ250" t="n" s="70"/>
      <c r="AK250" t="n" s="70"/>
      <c r="AL250" t="n" s="70"/>
      <c r="AM250" s="70">
        <f>(AL250-AL249)/AL250*100</f>
        <v/>
      </c>
      <c r="AN250" s="70">
        <f>(AK250-AK249)/AK250*100</f>
        <v/>
      </c>
      <c r="AO250" t="n" s="70"/>
      <c r="AP250" t="n" s="70"/>
      <c r="AQ250" t="n" s="70"/>
      <c r="AR250" t="n" s="70"/>
      <c r="AS250" t="n" s="70"/>
      <c r="AT250" t="n" s="38"/>
      <c r="AU250" t="n" s="38"/>
      <c r="AV250" t="n" s="38"/>
      <c r="AW250" t="n" s="38"/>
      <c r="AX250" t="n" s="38"/>
      <c r="CL250" t="n" s="49"/>
      <c r="CM250" t="n" s="50"/>
    </row>
    <row r="251" ht="15" customHeight="1" spans="1:91" s="90">
      <c r="AE251" t="n" s="42"/>
      <c r="AF251" t="n" s="70"/>
      <c r="AG251" t="n" s="70"/>
      <c r="AH251" t="n" s="70"/>
      <c r="AI251" t="n" s="70"/>
      <c r="AJ251" t="n" s="70"/>
      <c r="AK251" t="n" s="70"/>
      <c r="AL251" t="n" s="70"/>
      <c r="AM251" s="70">
        <f>(AL251-AL250)/AL251*100</f>
        <v/>
      </c>
      <c r="AN251" s="70">
        <f>(AK251-AK250)/AK251*100</f>
        <v/>
      </c>
      <c r="AO251" t="n" s="70"/>
      <c r="AP251" t="n" s="70"/>
      <c r="AQ251" t="n" s="70"/>
      <c r="AR251" t="n" s="70"/>
      <c r="AS251" t="n" s="70"/>
      <c r="AT251" t="n" s="38"/>
      <c r="AU251" t="n" s="38"/>
      <c r="AV251" t="n" s="38"/>
      <c r="AW251" t="n" s="38"/>
      <c r="AX251" t="n" s="38"/>
      <c r="CL251" t="n" s="49"/>
      <c r="CM251" t="n" s="50"/>
    </row>
    <row r="252" ht="15" customHeight="1" spans="1:91" s="90">
      <c r="AE252" t="n" s="42"/>
      <c r="AF252" t="n" s="70"/>
      <c r="AG252" t="n" s="70"/>
      <c r="AH252" t="n" s="70"/>
      <c r="AI252" t="n" s="70"/>
      <c r="AJ252" t="n" s="70"/>
      <c r="AK252" t="n" s="70"/>
      <c r="AL252" t="n" s="70"/>
      <c r="AM252" s="70">
        <f>(AL252-AL251)/AL252*100</f>
        <v/>
      </c>
      <c r="AN252" s="70">
        <f>(AK252-AK251)/AK252*100</f>
        <v/>
      </c>
      <c r="AO252" t="n" s="70"/>
      <c r="AP252" t="n" s="70"/>
      <c r="AQ252" t="n" s="70"/>
      <c r="AR252" t="n" s="70"/>
      <c r="AS252" t="n" s="70"/>
      <c r="AT252" t="n" s="38"/>
      <c r="AU252" t="n" s="38"/>
      <c r="AV252" t="n" s="38"/>
      <c r="AW252" t="n" s="38"/>
      <c r="AX252" t="n" s="38"/>
      <c r="CL252" t="n" s="49"/>
      <c r="CM252" t="n" s="50"/>
    </row>
    <row r="253" ht="15" customHeight="1" spans="1:91" s="90">
      <c r="AE253" t="n" s="42"/>
      <c r="AF253" t="n" s="70"/>
      <c r="AG253" t="n" s="70"/>
      <c r="AH253" t="n" s="70"/>
      <c r="AI253" t="n" s="70"/>
      <c r="AJ253" t="n" s="70"/>
      <c r="AK253" t="n" s="70"/>
      <c r="AL253" t="n" s="70"/>
      <c r="AM253" s="70">
        <f>(AL253-AL252)/AL253*100</f>
        <v/>
      </c>
      <c r="AN253" s="70">
        <f>(AK253-AK252)/AK253*100</f>
        <v/>
      </c>
      <c r="AO253" t="n" s="70"/>
      <c r="AP253" t="n" s="70"/>
      <c r="AQ253" t="n" s="70"/>
      <c r="AR253" t="n" s="70"/>
      <c r="AS253" t="n" s="70"/>
      <c r="AT253" t="n" s="38"/>
      <c r="AU253" t="n" s="38"/>
      <c r="AV253" t="n" s="38"/>
      <c r="AW253" t="n" s="38"/>
      <c r="AX253" t="n" s="38"/>
      <c r="CL253" t="n" s="49"/>
      <c r="CM253" t="n" s="50"/>
    </row>
    <row r="254" ht="15" customHeight="1" spans="1:91" s="90">
      <c r="AE254" t="n" s="42"/>
      <c r="AF254" t="n" s="70"/>
      <c r="AG254" t="n" s="70"/>
      <c r="AH254" t="n" s="70"/>
      <c r="AI254" t="n" s="70"/>
      <c r="AJ254" t="n" s="70"/>
      <c r="AK254" t="n" s="70"/>
      <c r="AL254" t="n" s="70"/>
      <c r="AM254" s="70">
        <f>(AL254-AL253)/AL254*100</f>
        <v/>
      </c>
      <c r="AN254" s="70">
        <f>(AK254-AK253)/AK254*100</f>
        <v/>
      </c>
      <c r="AO254" t="n" s="70"/>
      <c r="AP254" t="n" s="70"/>
      <c r="AQ254" t="n" s="70"/>
      <c r="AR254" t="n" s="70"/>
      <c r="AS254" t="n" s="70"/>
      <c r="AT254" t="n" s="38"/>
      <c r="AU254" t="n" s="38"/>
      <c r="AV254" t="n" s="38"/>
      <c r="AW254" t="n" s="38"/>
      <c r="AX254" t="n" s="38"/>
      <c r="CL254" t="n" s="49"/>
      <c r="CM254" t="n" s="50"/>
    </row>
    <row r="255" ht="15" customHeight="1" spans="1:91" s="90">
      <c r="AE255" t="n" s="42"/>
      <c r="AF255" t="n" s="70"/>
      <c r="AG255" t="n" s="70"/>
      <c r="AH255" t="n" s="70"/>
      <c r="AI255" t="n" s="70"/>
      <c r="AJ255" t="n" s="70"/>
      <c r="AK255" t="n" s="70"/>
      <c r="AL255" t="n" s="70"/>
      <c r="AM255" s="70">
        <f>(AL255-AL254)/AL255*100</f>
        <v/>
      </c>
      <c r="AN255" s="70">
        <f>(AK255-AK254)/AK255*100</f>
        <v/>
      </c>
      <c r="AO255" t="n" s="70"/>
      <c r="AP255" t="n" s="70"/>
      <c r="AQ255" t="n" s="70"/>
      <c r="AR255" t="n" s="70"/>
      <c r="AS255" t="n" s="70"/>
      <c r="AT255" t="n" s="38"/>
      <c r="AU255" t="n" s="38"/>
      <c r="AV255" t="n" s="38"/>
      <c r="AW255" t="n" s="38"/>
      <c r="AX255" t="n" s="38"/>
      <c r="CL255" t="n" s="49"/>
      <c r="CM255" t="n" s="50"/>
    </row>
    <row r="256" ht="15" customHeight="1" spans="1:91" s="90">
      <c r="AE256" t="n" s="42"/>
      <c r="AF256" t="n" s="70"/>
      <c r="AG256" t="n" s="70"/>
      <c r="AH256" t="n" s="70"/>
      <c r="AI256" t="n" s="70"/>
      <c r="AJ256" t="n" s="70"/>
      <c r="AK256" t="n" s="70"/>
      <c r="AL256" t="n" s="70"/>
      <c r="AM256" s="70">
        <f>(AL256-AL255)/AL256*100</f>
        <v/>
      </c>
      <c r="AN256" s="70">
        <f>(AK256-AK255)/AK256*100</f>
        <v/>
      </c>
      <c r="AO256" t="n" s="70"/>
      <c r="AP256" t="n" s="70"/>
      <c r="AQ256" t="n" s="70"/>
      <c r="AR256" t="n" s="70"/>
      <c r="AS256" t="n" s="70"/>
      <c r="AT256" t="n" s="38"/>
      <c r="AU256" t="n" s="38"/>
      <c r="AV256" t="n" s="38"/>
      <c r="AW256" t="n" s="38"/>
      <c r="AX256" t="n" s="38"/>
      <c r="CL256" t="n" s="49"/>
      <c r="CM256" t="n" s="50"/>
    </row>
    <row r="257" ht="15" customHeight="1" spans="1:91" s="90">
      <c r="AE257" t="n" s="42"/>
      <c r="AF257" t="n" s="70"/>
      <c r="AG257" t="n" s="70"/>
      <c r="AH257" t="n" s="70"/>
      <c r="AI257" t="n" s="70"/>
      <c r="AJ257" t="n" s="70"/>
      <c r="AK257" t="n" s="70"/>
      <c r="AL257" t="n" s="70"/>
      <c r="AM257" s="70">
        <f>(AL257-AL256)/AL257*100</f>
        <v/>
      </c>
      <c r="AN257" s="70">
        <f>(AK257-AK256)/AK257*100</f>
        <v/>
      </c>
      <c r="AO257" t="n" s="70"/>
      <c r="AP257" t="n" s="70"/>
      <c r="AQ257" t="n" s="70"/>
      <c r="AR257" t="n" s="70"/>
      <c r="AS257" t="n" s="70"/>
      <c r="AT257" t="n" s="38"/>
      <c r="AU257" t="n" s="38"/>
      <c r="AV257" t="n" s="38"/>
      <c r="AW257" t="n" s="38"/>
      <c r="AX257" t="n" s="38"/>
      <c r="CL257" t="n" s="49"/>
      <c r="CM257" t="n" s="50"/>
    </row>
    <row r="258" ht="15" customHeight="1" spans="1:91" s="90">
      <c r="AE258" t="n" s="42"/>
      <c r="AF258" t="n" s="70"/>
      <c r="AG258" t="n" s="70"/>
      <c r="AH258" t="n" s="70"/>
      <c r="AI258" t="n" s="70"/>
      <c r="AJ258" t="n" s="70"/>
      <c r="AK258" t="n" s="70"/>
      <c r="AL258" t="n" s="70"/>
      <c r="AM258" s="70">
        <f>(AL258-AL257)/AL258*100</f>
        <v/>
      </c>
      <c r="AN258" s="70">
        <f>(AK258-AK257)/AK258*100</f>
        <v/>
      </c>
      <c r="AO258" t="n" s="70"/>
      <c r="AP258" t="n" s="70"/>
      <c r="AQ258" t="n" s="70"/>
      <c r="AR258" t="n" s="70"/>
      <c r="AS258" t="n" s="70"/>
      <c r="AT258" t="n" s="38"/>
      <c r="AU258" t="n" s="38"/>
      <c r="AV258" t="n" s="38"/>
      <c r="AW258" t="n" s="38"/>
      <c r="AX258" t="n" s="38"/>
      <c r="CL258" t="n" s="49"/>
      <c r="CM258" t="n" s="50"/>
    </row>
    <row r="259" ht="15" customHeight="1" spans="1:91" s="90">
      <c r="AE259" t="n" s="42"/>
      <c r="AF259" t="n" s="70"/>
      <c r="AG259" t="n" s="70"/>
      <c r="AH259" t="n" s="70"/>
      <c r="AI259" t="n" s="70"/>
      <c r="AJ259" t="n" s="70"/>
      <c r="AK259" t="n" s="70"/>
      <c r="AL259" t="n" s="70"/>
      <c r="AM259" s="70">
        <f>(AL259-AL258)/AL259*100</f>
        <v/>
      </c>
      <c r="AN259" s="70">
        <f>(AK259-AK258)/AK259*100</f>
        <v/>
      </c>
      <c r="AO259" t="n" s="70"/>
      <c r="AP259" t="n" s="70"/>
      <c r="AQ259" t="n" s="70"/>
      <c r="AR259" t="n" s="70"/>
      <c r="AS259" t="n" s="70"/>
      <c r="AT259" t="n" s="38"/>
      <c r="AU259" t="n" s="38"/>
      <c r="AV259" t="n" s="38"/>
      <c r="AW259" t="n" s="38"/>
      <c r="AX259" t="n" s="38"/>
      <c r="CL259" t="n" s="49"/>
      <c r="CM259" t="n" s="50"/>
    </row>
    <row r="260" ht="15" customHeight="1" spans="1:91" s="90">
      <c r="AE260" t="n" s="42"/>
      <c r="AF260" t="n" s="70"/>
      <c r="AG260" t="n" s="70"/>
      <c r="AH260" t="n" s="70"/>
      <c r="AI260" t="n" s="70"/>
      <c r="AJ260" t="n" s="70"/>
      <c r="AK260" t="n" s="70"/>
      <c r="AL260" t="n" s="70"/>
      <c r="AM260" s="70">
        <f>(AL260-AL259)/AL260*100</f>
        <v/>
      </c>
      <c r="AN260" s="70">
        <f>(AK260-AK259)/AK260*100</f>
        <v/>
      </c>
      <c r="AO260" t="n" s="70"/>
      <c r="AP260" t="n" s="70"/>
      <c r="AQ260" t="n" s="70"/>
      <c r="AR260" t="n" s="70"/>
      <c r="AS260" t="n" s="70"/>
      <c r="AT260" t="n" s="38"/>
      <c r="AU260" t="n" s="38"/>
      <c r="AV260" t="n" s="38"/>
      <c r="AW260" t="n" s="38"/>
      <c r="AX260" t="n" s="38"/>
      <c r="CL260" t="n" s="49"/>
      <c r="CM260" t="n" s="50"/>
    </row>
    <row r="261" ht="15" customHeight="1" spans="1:91" s="90">
      <c r="AE261" t="n" s="42"/>
      <c r="AF261" t="n" s="70"/>
      <c r="AG261" t="n" s="70"/>
      <c r="AH261" t="n" s="70"/>
      <c r="AI261" t="n" s="70"/>
      <c r="AJ261" t="n" s="70"/>
      <c r="AK261" t="n" s="70"/>
      <c r="AL261" t="n" s="70"/>
      <c r="AM261" s="70">
        <f>(AL261-AL260)/AL261*100</f>
        <v/>
      </c>
      <c r="AN261" s="70">
        <f>(AK261-AK260)/AK261*100</f>
        <v/>
      </c>
      <c r="AO261" t="n" s="70"/>
      <c r="AP261" t="n" s="70"/>
      <c r="AQ261" t="n" s="70"/>
      <c r="AR261" t="n" s="70"/>
      <c r="AS261" t="n" s="70"/>
      <c r="AT261" t="n" s="38"/>
      <c r="AU261" t="n" s="38"/>
      <c r="AV261" t="n" s="38"/>
      <c r="AW261" t="n" s="38"/>
      <c r="AX261" t="n" s="38"/>
      <c r="CL261" t="n" s="49"/>
      <c r="CM261" t="n" s="50"/>
    </row>
    <row r="262" ht="15" customHeight="1" spans="1:91" s="90">
      <c r="AE262" t="n" s="42"/>
      <c r="AF262" t="n" s="70"/>
      <c r="AG262" t="n" s="70"/>
      <c r="AH262" t="n" s="70"/>
      <c r="AI262" t="n" s="70"/>
      <c r="AJ262" t="n" s="70"/>
      <c r="AK262" t="n" s="70"/>
      <c r="AL262" t="n" s="70"/>
      <c r="AM262" s="70">
        <f>(AL262-AL261)/AL262*100</f>
        <v/>
      </c>
      <c r="AN262" s="70">
        <f>(AK262-AK261)/AK262*100</f>
        <v/>
      </c>
      <c r="AO262" t="n" s="70"/>
      <c r="AP262" t="n" s="70"/>
      <c r="AQ262" t="n" s="70"/>
      <c r="AR262" t="n" s="70"/>
      <c r="AS262" t="n" s="70"/>
      <c r="AT262" t="n" s="38"/>
      <c r="AU262" t="n" s="38"/>
      <c r="AV262" t="n" s="38"/>
      <c r="AW262" t="n" s="38"/>
      <c r="AX262" t="n" s="38"/>
      <c r="CL262" t="n" s="49"/>
      <c r="CM262" t="n" s="50"/>
    </row>
    <row r="263" ht="15" customHeight="1" spans="1:91" s="90">
      <c r="AE263" t="n" s="42"/>
      <c r="AF263" t="n" s="70"/>
      <c r="AG263" t="n" s="70"/>
      <c r="AH263" t="n" s="70"/>
      <c r="AI263" t="n" s="70"/>
      <c r="AJ263" t="n" s="70"/>
      <c r="AK263" t="n" s="70"/>
      <c r="AL263" t="n" s="70"/>
      <c r="AM263" s="70">
        <f>(AL263-AL262)/AL263*100</f>
        <v/>
      </c>
      <c r="AN263" s="70">
        <f>(AK263-AK262)/AK263*100</f>
        <v/>
      </c>
      <c r="AO263" t="n" s="70"/>
      <c r="AP263" t="n" s="70"/>
      <c r="AQ263" t="n" s="70"/>
      <c r="AR263" t="n" s="70"/>
      <c r="AS263" t="n" s="70"/>
      <c r="AT263" t="n" s="38"/>
      <c r="AU263" t="n" s="38"/>
      <c r="AV263" t="n" s="38"/>
      <c r="AW263" t="n" s="38"/>
      <c r="AX263" t="n" s="38"/>
      <c r="CL263" t="n" s="49"/>
      <c r="CM263" t="n" s="50"/>
    </row>
    <row r="264" ht="15" customHeight="1" spans="1:91" s="90">
      <c r="AE264" t="n" s="42"/>
      <c r="AF264" t="n" s="70"/>
      <c r="AG264" t="n" s="70"/>
      <c r="AH264" t="n" s="70"/>
      <c r="AI264" t="n" s="70"/>
      <c r="AJ264" t="n" s="70"/>
      <c r="AK264" t="n" s="70"/>
      <c r="AL264" t="n" s="70"/>
      <c r="AM264" s="70">
        <f>(AL264-AL263)/AL264*100</f>
        <v/>
      </c>
      <c r="AN264" s="70">
        <f>(AK264-AK263)/AK264*100</f>
        <v/>
      </c>
      <c r="AO264" t="n" s="70"/>
      <c r="AP264" t="n" s="70"/>
      <c r="AQ264" t="n" s="70"/>
      <c r="AR264" t="n" s="70"/>
      <c r="AS264" t="n" s="70"/>
      <c r="AT264" t="n" s="38"/>
      <c r="AU264" t="n" s="38"/>
      <c r="AV264" t="n" s="38"/>
      <c r="AW264" t="n" s="38"/>
      <c r="AX264" t="n" s="38"/>
      <c r="CL264" t="n" s="49"/>
      <c r="CM264" t="n" s="50"/>
    </row>
    <row r="265" ht="15" customHeight="1" spans="1:91" s="90">
      <c r="AE265" t="n" s="42"/>
      <c r="AF265" t="n" s="70"/>
      <c r="AG265" t="n" s="70"/>
      <c r="AH265" t="n" s="70"/>
      <c r="AI265" t="n" s="70"/>
      <c r="AJ265" t="n" s="70"/>
      <c r="AK265" t="n" s="70"/>
      <c r="AL265" t="n" s="70"/>
      <c r="AM265" s="70">
        <f>(AL265-AL264)/AL265*100</f>
        <v/>
      </c>
      <c r="AN265" s="70">
        <f>(AK265-AK264)/AK265*100</f>
        <v/>
      </c>
      <c r="AO265" t="n" s="70"/>
      <c r="AP265" t="n" s="70"/>
      <c r="AQ265" t="n" s="70"/>
      <c r="AR265" t="n" s="70"/>
      <c r="AS265" t="n" s="70"/>
      <c r="AT265" t="n" s="38"/>
      <c r="AU265" t="n" s="38"/>
      <c r="AV265" t="n" s="38"/>
      <c r="AW265" t="n" s="38"/>
      <c r="AX265" t="n" s="38"/>
      <c r="CL265" t="n" s="49"/>
      <c r="CM265" t="n" s="50"/>
    </row>
    <row r="266" ht="15" customHeight="1" spans="1:91" s="90">
      <c r="AE266" t="n" s="42"/>
      <c r="AF266" t="n" s="70"/>
      <c r="AG266" t="n" s="70"/>
      <c r="AH266" t="n" s="70"/>
      <c r="AI266" t="n" s="70"/>
      <c r="AJ266" t="n" s="70"/>
      <c r="AK266" t="n" s="70"/>
      <c r="AL266" t="n" s="70"/>
      <c r="AM266" s="70">
        <f>(AL266-AL265)/AL266*100</f>
        <v/>
      </c>
      <c r="AN266" s="70">
        <f>(AK266-AK265)/AK266*100</f>
        <v/>
      </c>
      <c r="AO266" t="n" s="70"/>
      <c r="AP266" t="n" s="70"/>
      <c r="AQ266" t="n" s="70"/>
      <c r="AR266" t="n" s="70"/>
      <c r="AS266" t="n" s="70"/>
      <c r="AT266" t="n" s="38"/>
      <c r="AU266" t="n" s="38"/>
      <c r="AV266" t="n" s="38"/>
      <c r="AW266" t="n" s="38"/>
      <c r="AX266" t="n" s="38"/>
      <c r="CL266" t="n" s="49"/>
      <c r="CM266" t="n" s="50"/>
    </row>
    <row r="267" ht="15" customHeight="1" spans="1:91" s="90">
      <c r="AE267" t="n" s="42"/>
      <c r="AF267" t="n" s="70"/>
      <c r="AG267" t="n" s="70"/>
      <c r="AH267" t="n" s="70"/>
      <c r="AI267" t="n" s="70"/>
      <c r="AJ267" t="n" s="70"/>
      <c r="AK267" t="n" s="70"/>
      <c r="AL267" t="n" s="70"/>
      <c r="AM267" s="70">
        <f>(AL267-AL266)/AL267*100</f>
        <v/>
      </c>
      <c r="AN267" s="70">
        <f>(AK267-AK266)/AK267*100</f>
        <v/>
      </c>
      <c r="AO267" t="n" s="70"/>
      <c r="AP267" t="n" s="70"/>
      <c r="AQ267" t="n" s="70"/>
      <c r="AR267" t="n" s="70"/>
      <c r="AS267" t="n" s="70"/>
      <c r="AT267" t="n" s="38"/>
      <c r="AU267" t="n" s="38"/>
      <c r="AV267" t="n" s="38"/>
      <c r="AW267" t="n" s="38"/>
      <c r="AX267" t="n" s="38"/>
      <c r="CL267" t="n" s="49"/>
      <c r="CM267" t="n" s="50"/>
    </row>
    <row r="268" ht="15" customHeight="1" spans="1:91" s="90">
      <c r="AE268" t="n" s="42"/>
      <c r="AF268" t="n" s="70"/>
      <c r="AG268" t="n" s="70"/>
      <c r="AH268" t="n" s="70"/>
      <c r="AI268" t="n" s="70"/>
      <c r="AJ268" t="n" s="70"/>
      <c r="AK268" t="n" s="70"/>
      <c r="AL268" t="n" s="70"/>
      <c r="AM268" s="70">
        <f>(AL268-AL267)/AL268*100</f>
        <v/>
      </c>
      <c r="AN268" s="70">
        <f>(AK268-AK267)/AK268*100</f>
        <v/>
      </c>
      <c r="AO268" t="n" s="70"/>
      <c r="AP268" t="n" s="70"/>
      <c r="AQ268" t="n" s="70"/>
      <c r="AR268" t="n" s="70"/>
      <c r="AS268" t="n" s="70"/>
      <c r="AT268" t="n" s="38"/>
      <c r="AU268" t="n" s="38"/>
      <c r="AV268" t="n" s="38"/>
      <c r="AW268" t="n" s="38"/>
      <c r="AX268" t="n" s="38"/>
      <c r="CL268" t="n" s="49"/>
      <c r="CM268" t="n" s="50"/>
    </row>
    <row r="269" ht="15" customHeight="1" spans="1:91" s="90">
      <c r="AE269" t="n" s="42"/>
      <c r="AF269" t="n" s="70"/>
      <c r="AG269" t="n" s="70"/>
      <c r="AH269" t="n" s="70"/>
      <c r="AI269" t="n" s="70"/>
      <c r="AJ269" t="n" s="70"/>
      <c r="AK269" t="n" s="70"/>
      <c r="AL269" t="n" s="70"/>
      <c r="AM269" s="70">
        <f>(AL269-AL268)/AL269*100</f>
        <v/>
      </c>
      <c r="AN269" s="70">
        <f>(AK269-AK268)/AK269*100</f>
        <v/>
      </c>
      <c r="AO269" t="n" s="70"/>
      <c r="AP269" t="n" s="70"/>
      <c r="AQ269" t="n" s="70"/>
      <c r="AR269" t="n" s="70"/>
      <c r="AS269" t="n" s="70"/>
      <c r="AT269" t="n" s="38"/>
      <c r="AU269" t="n" s="38"/>
      <c r="AV269" t="n" s="38"/>
      <c r="AW269" t="n" s="38"/>
      <c r="AX269" t="n" s="38"/>
      <c r="CL269" t="n" s="49"/>
      <c r="CM269" t="n" s="50"/>
    </row>
    <row r="270" ht="15" customHeight="1" spans="1:91" s="90">
      <c r="AE270" t="n" s="42"/>
      <c r="AF270" t="n" s="70"/>
      <c r="AG270" t="n" s="70"/>
      <c r="AH270" t="n" s="70"/>
      <c r="AI270" t="n" s="70"/>
      <c r="AJ270" t="n" s="70"/>
      <c r="AK270" t="n" s="70"/>
      <c r="AL270" t="n" s="70"/>
      <c r="AM270" s="70">
        <f>(AL270-AL269)/AL270*100</f>
        <v/>
      </c>
      <c r="AN270" s="70">
        <f>(AK270-AK269)/AK270*100</f>
        <v/>
      </c>
      <c r="AO270" t="n" s="70"/>
      <c r="AP270" t="n" s="70"/>
      <c r="AQ270" t="n" s="70"/>
      <c r="AR270" t="n" s="70"/>
      <c r="AS270" t="n" s="70"/>
      <c r="AT270" t="n" s="38"/>
      <c r="AU270" t="n" s="38"/>
      <c r="AV270" t="n" s="38"/>
      <c r="AW270" t="n" s="38"/>
      <c r="AX270" t="n" s="38"/>
      <c r="CL270" t="n" s="49"/>
      <c r="CM270" t="n" s="50"/>
    </row>
    <row r="271" ht="15" customHeight="1" spans="1:91" s="90">
      <c r="AE271" t="n" s="42"/>
      <c r="AF271" t="n" s="70"/>
      <c r="AG271" t="n" s="70"/>
      <c r="AH271" t="n" s="70"/>
      <c r="AI271" t="n" s="70"/>
      <c r="AJ271" t="n" s="70"/>
      <c r="AK271" t="n" s="70"/>
      <c r="AL271" t="n" s="70"/>
      <c r="AM271" s="70">
        <f>(AL271-AL270)/AL271*100</f>
        <v/>
      </c>
      <c r="AN271" s="70">
        <f>(AK271-AK270)/AK271*100</f>
        <v/>
      </c>
      <c r="AO271" t="n" s="70"/>
      <c r="AP271" t="n" s="70"/>
      <c r="AQ271" t="n" s="70"/>
      <c r="AR271" t="n" s="70"/>
      <c r="AS271" t="n" s="70"/>
      <c r="AT271" t="n" s="38"/>
      <c r="AU271" t="n" s="38"/>
      <c r="AV271" t="n" s="38"/>
      <c r="AW271" t="n" s="38"/>
      <c r="AX271" t="n" s="38"/>
      <c r="CL271" t="n" s="49"/>
      <c r="CM271" t="n" s="50"/>
    </row>
    <row r="272" ht="15" customHeight="1" spans="1:91" s="90">
      <c r="AE272" t="n" s="42"/>
      <c r="AF272" t="n" s="70"/>
      <c r="AG272" t="n" s="70"/>
      <c r="AH272" t="n" s="70"/>
      <c r="AI272" t="n" s="70"/>
      <c r="AJ272" t="n" s="70"/>
      <c r="AK272" t="n" s="70"/>
      <c r="AL272" t="n" s="70"/>
      <c r="AM272" s="70">
        <f>(AL272-AL271)/AL272*100</f>
        <v/>
      </c>
      <c r="AN272" s="70">
        <f>(AK272-AK271)/AK272*100</f>
        <v/>
      </c>
      <c r="AO272" t="n" s="70"/>
      <c r="AP272" t="n" s="70"/>
      <c r="AQ272" t="n" s="70"/>
      <c r="AR272" t="n" s="70"/>
      <c r="AS272" t="n" s="70"/>
      <c r="AT272" t="n" s="38"/>
      <c r="AU272" t="n" s="38"/>
      <c r="AV272" t="n" s="38"/>
      <c r="AW272" t="n" s="38"/>
      <c r="AX272" t="n" s="38"/>
      <c r="CL272" t="n" s="49"/>
      <c r="CM272" t="n" s="50"/>
    </row>
    <row r="273" ht="15" customHeight="1" spans="1:91" s="90">
      <c r="AE273" t="n" s="42"/>
      <c r="AF273" t="n" s="70"/>
      <c r="AG273" t="n" s="70"/>
      <c r="AH273" t="n" s="70"/>
      <c r="AI273" t="n" s="70"/>
      <c r="AJ273" t="n" s="70"/>
      <c r="AK273" t="n" s="70"/>
      <c r="AL273" t="n" s="70"/>
      <c r="AM273" s="70">
        <f>(AL273-AL272)/AL273*100</f>
        <v/>
      </c>
      <c r="AN273" s="70">
        <f>(AK273-AK272)/AK273*100</f>
        <v/>
      </c>
      <c r="AO273" t="n" s="70"/>
      <c r="AP273" t="n" s="70"/>
      <c r="AQ273" t="n" s="70"/>
      <c r="AR273" t="n" s="70"/>
      <c r="AS273" t="n" s="70"/>
      <c r="AT273" t="n" s="38"/>
      <c r="AU273" t="n" s="38"/>
      <c r="AV273" t="n" s="38"/>
      <c r="AW273" t="n" s="38"/>
      <c r="AX273" t="n" s="38"/>
      <c r="CL273" t="n" s="49"/>
      <c r="CM273" t="n" s="50"/>
    </row>
    <row r="274" ht="15" customHeight="1" spans="1:91" s="90">
      <c r="AE274" t="n" s="42"/>
      <c r="AF274" t="n" s="70"/>
      <c r="AG274" t="n" s="70"/>
      <c r="AH274" t="n" s="70"/>
      <c r="AI274" t="n" s="70"/>
      <c r="AJ274" t="n" s="70"/>
      <c r="AK274" t="n" s="70"/>
      <c r="AL274" t="n" s="70"/>
      <c r="AM274" s="70">
        <f>(AL274-AL273)/AL274*100</f>
        <v/>
      </c>
      <c r="AN274" s="70">
        <f>(AK274-AK273)/AK274*100</f>
        <v/>
      </c>
      <c r="AO274" t="n" s="70"/>
      <c r="AP274" t="n" s="70"/>
      <c r="AQ274" t="n" s="70"/>
      <c r="AR274" t="n" s="70"/>
      <c r="AS274" t="n" s="70"/>
      <c r="AT274" t="n" s="38"/>
      <c r="AU274" t="n" s="38"/>
      <c r="AV274" t="n" s="38"/>
      <c r="AW274" t="n" s="38"/>
      <c r="AX274" t="n" s="38"/>
      <c r="CL274" t="n" s="49"/>
      <c r="CM274" t="n" s="50"/>
    </row>
    <row r="275" ht="15" customHeight="1" spans="1:91" s="90">
      <c r="AE275" t="n" s="42"/>
      <c r="AF275" t="n" s="70"/>
      <c r="AG275" t="n" s="70"/>
      <c r="AH275" t="n" s="70"/>
      <c r="AI275" t="n" s="70"/>
      <c r="AJ275" t="n" s="70"/>
      <c r="AK275" t="n" s="70"/>
      <c r="AL275" t="n" s="70"/>
      <c r="AM275" s="70">
        <f>(AL275-AL274)/AL275*100</f>
        <v/>
      </c>
      <c r="AN275" s="70">
        <f>(AK275-AK274)/AK275*100</f>
        <v/>
      </c>
      <c r="AO275" t="n" s="70"/>
      <c r="AP275" t="n" s="70"/>
      <c r="AQ275" t="n" s="70"/>
      <c r="AR275" t="n" s="70"/>
      <c r="AS275" t="n" s="70"/>
      <c r="AT275" t="n" s="38"/>
      <c r="AU275" t="n" s="38"/>
      <c r="AV275" t="n" s="38"/>
      <c r="AW275" t="n" s="38"/>
      <c r="AX275" t="n" s="38"/>
      <c r="CL275" t="n" s="49"/>
      <c r="CM275" t="n" s="50"/>
    </row>
    <row r="276" ht="15" customHeight="1" spans="1:91" s="90">
      <c r="AE276" t="n" s="42"/>
      <c r="AF276" t="n" s="70"/>
      <c r="AG276" t="n" s="70"/>
      <c r="AH276" t="n" s="70"/>
      <c r="AI276" t="n" s="70"/>
      <c r="AJ276" t="n" s="70"/>
      <c r="AK276" t="n" s="70"/>
      <c r="AL276" t="n" s="70"/>
      <c r="AM276" s="70">
        <f>(AL276-AL275)/AL276*100</f>
        <v/>
      </c>
      <c r="AN276" s="70">
        <f>(AK276-AK275)/AK276*100</f>
        <v/>
      </c>
      <c r="AO276" t="n" s="70"/>
      <c r="AP276" t="n" s="70"/>
      <c r="AQ276" t="n" s="70"/>
      <c r="AR276" t="n" s="70"/>
      <c r="AS276" t="n" s="70"/>
      <c r="AT276" t="n" s="38"/>
      <c r="AU276" t="n" s="38"/>
      <c r="AV276" t="n" s="38"/>
      <c r="AW276" t="n" s="38"/>
      <c r="AX276" t="n" s="38"/>
      <c r="CL276" t="n" s="49"/>
      <c r="CM276" t="n" s="50"/>
    </row>
    <row r="277" ht="15" customHeight="1" spans="1:91" s="90">
      <c r="AE277" t="n" s="42"/>
      <c r="AF277" t="n" s="70"/>
      <c r="AG277" t="n" s="70"/>
      <c r="AH277" t="n" s="70"/>
      <c r="AI277" t="n" s="70"/>
      <c r="AJ277" t="n" s="70"/>
      <c r="AK277" t="n" s="70"/>
      <c r="AL277" t="n" s="70"/>
      <c r="AM277" s="70">
        <f>(AL277-AL276)/AL277*100</f>
        <v/>
      </c>
      <c r="AN277" s="70">
        <f>(AK277-AK276)/AK277*100</f>
        <v/>
      </c>
      <c r="AO277" t="n" s="70"/>
      <c r="AP277" t="n" s="70"/>
      <c r="AQ277" t="n" s="70"/>
      <c r="AR277" t="n" s="70"/>
      <c r="AS277" t="n" s="70"/>
      <c r="AT277" t="n" s="38"/>
      <c r="AU277" t="n" s="38"/>
      <c r="AV277" t="n" s="38"/>
      <c r="AW277" t="n" s="38"/>
      <c r="AX277" t="n" s="38"/>
      <c r="CL277" t="n" s="49"/>
      <c r="CM277" t="n" s="50"/>
    </row>
    <row r="278" ht="15" customHeight="1" spans="1:91" s="90">
      <c r="AE278" t="n" s="42"/>
      <c r="AF278" t="n" s="70"/>
      <c r="AG278" t="n" s="70"/>
      <c r="AH278" t="n" s="70"/>
      <c r="AI278" t="n" s="70"/>
      <c r="AJ278" t="n" s="70"/>
      <c r="AK278" t="n" s="70"/>
      <c r="AL278" t="n" s="70"/>
      <c r="AM278" s="70">
        <f>(AL278-AL277)/AL278*100</f>
        <v/>
      </c>
      <c r="AN278" s="70">
        <f>(AK278-AK277)/AK278*100</f>
        <v/>
      </c>
      <c r="AO278" t="n" s="70"/>
      <c r="AP278" t="n" s="70"/>
      <c r="AQ278" t="n" s="70"/>
      <c r="AR278" t="n" s="70"/>
      <c r="AS278" t="n" s="70"/>
      <c r="AT278" t="n" s="38"/>
      <c r="AU278" t="n" s="38"/>
      <c r="AV278" t="n" s="38"/>
      <c r="AW278" t="n" s="38"/>
      <c r="AX278" t="n" s="38"/>
      <c r="CL278" t="n" s="49"/>
      <c r="CM278" t="n" s="50"/>
    </row>
    <row r="279" ht="15" customHeight="1" spans="1:91" s="90">
      <c r="AE279" t="n" s="42"/>
      <c r="AF279" t="n" s="70"/>
      <c r="AG279" t="n" s="70"/>
      <c r="AH279" t="n" s="70"/>
      <c r="AI279" t="n" s="70"/>
      <c r="AJ279" t="n" s="70"/>
      <c r="AK279" t="n" s="70"/>
      <c r="AL279" t="n" s="70"/>
      <c r="AM279" s="70">
        <f>(AL279-AL278)/AL279*100</f>
        <v/>
      </c>
      <c r="AN279" s="70">
        <f>(AK279-AK278)/AK279*100</f>
        <v/>
      </c>
      <c r="AO279" t="n" s="70"/>
      <c r="AP279" t="n" s="70"/>
      <c r="AQ279" t="n" s="70"/>
      <c r="AR279" t="n" s="70"/>
      <c r="AS279" t="n" s="70"/>
      <c r="AT279" t="n" s="38"/>
      <c r="AU279" t="n" s="38"/>
      <c r="AV279" t="n" s="38"/>
      <c r="AW279" t="n" s="38"/>
      <c r="AX279" t="n" s="38"/>
      <c r="CL279" t="n" s="49"/>
      <c r="CM279" t="n" s="50"/>
    </row>
    <row r="280" ht="15" customHeight="1" spans="1:91" s="90">
      <c r="AE280" t="n" s="42"/>
      <c r="AF280" t="n" s="70"/>
      <c r="AG280" t="n" s="70"/>
      <c r="AH280" t="n" s="70"/>
      <c r="AI280" t="n" s="70"/>
      <c r="AJ280" t="n" s="70"/>
      <c r="AK280" t="n" s="70"/>
      <c r="AL280" t="n" s="70"/>
      <c r="AM280" s="70">
        <f>(AL280-AL279)/AL280*100</f>
        <v/>
      </c>
      <c r="AN280" s="70">
        <f>(AK280-AK279)/AK280*100</f>
        <v/>
      </c>
      <c r="AO280" t="n" s="70"/>
      <c r="AP280" t="n" s="70"/>
      <c r="AQ280" t="n" s="70"/>
      <c r="AR280" t="n" s="70"/>
      <c r="AS280" t="n" s="70"/>
      <c r="AT280" t="n" s="38"/>
      <c r="AU280" t="n" s="38"/>
      <c r="AV280" t="n" s="38"/>
      <c r="AW280" t="n" s="38"/>
      <c r="AX280" t="n" s="38"/>
      <c r="CL280" t="n" s="49"/>
      <c r="CM280" t="n" s="50"/>
    </row>
    <row r="281" ht="15" customHeight="1" spans="1:91" s="90">
      <c r="AE281" t="n" s="42"/>
      <c r="AF281" t="n" s="70"/>
      <c r="AG281" t="n" s="70"/>
      <c r="AH281" t="n" s="70"/>
      <c r="AI281" t="n" s="70"/>
      <c r="AJ281" t="n" s="70"/>
      <c r="AK281" t="n" s="70"/>
      <c r="AL281" t="n" s="70"/>
      <c r="AM281" s="70">
        <f>(AL281-AL280)/AL281*100</f>
        <v/>
      </c>
      <c r="AN281" s="70">
        <f>(AK281-AK280)/AK281*100</f>
        <v/>
      </c>
      <c r="AO281" t="n" s="70"/>
      <c r="AP281" t="n" s="70"/>
      <c r="AQ281" t="n" s="70"/>
      <c r="AR281" t="n" s="70"/>
      <c r="AS281" t="n" s="70"/>
      <c r="AT281" t="n" s="38"/>
      <c r="AU281" t="n" s="38"/>
      <c r="AV281" t="n" s="38"/>
      <c r="AW281" t="n" s="38"/>
      <c r="AX281" t="n" s="38"/>
      <c r="CL281" t="n" s="49"/>
      <c r="CM281" t="n" s="50"/>
    </row>
    <row r="282" ht="15" customHeight="1" spans="1:91" s="90">
      <c r="AE282" t="n" s="42"/>
      <c r="AF282" t="n" s="70"/>
      <c r="AG282" t="n" s="70"/>
      <c r="AH282" t="n" s="70"/>
      <c r="AI282" t="n" s="70"/>
      <c r="AJ282" t="n" s="70"/>
      <c r="AK282" t="n" s="70"/>
      <c r="AL282" t="n" s="70"/>
      <c r="AM282" s="70">
        <f>(AL282-AL281)/AL282*100</f>
        <v/>
      </c>
      <c r="AN282" s="70">
        <f>(AK282-AK281)/AK282*100</f>
        <v/>
      </c>
      <c r="AO282" t="n" s="70"/>
      <c r="AP282" t="n" s="70"/>
      <c r="AQ282" t="n" s="70"/>
      <c r="AR282" t="n" s="70"/>
      <c r="AS282" t="n" s="70"/>
      <c r="AT282" t="n" s="38"/>
      <c r="AU282" t="n" s="38"/>
      <c r="AV282" t="n" s="38"/>
      <c r="AW282" t="n" s="38"/>
      <c r="AX282" t="n" s="38"/>
      <c r="CL282" t="n" s="49"/>
      <c r="CM282" t="n" s="50"/>
    </row>
    <row r="283" ht="15" customHeight="1" spans="1:91" s="90">
      <c r="AE283" t="n" s="42"/>
      <c r="AF283" t="n" s="70"/>
      <c r="AG283" t="n" s="70"/>
      <c r="AH283" t="n" s="70"/>
      <c r="AI283" t="n" s="70"/>
      <c r="AJ283" t="n" s="70"/>
      <c r="AK283" t="n" s="70"/>
      <c r="AL283" t="n" s="70"/>
      <c r="AM283" s="70">
        <f>(AL283-AL282)/AL283*100</f>
        <v/>
      </c>
      <c r="AN283" s="70">
        <f>(AK283-AK282)/AK283*100</f>
        <v/>
      </c>
      <c r="AO283" t="n" s="70"/>
      <c r="AP283" t="n" s="70"/>
      <c r="AQ283" t="n" s="70"/>
      <c r="AR283" t="n" s="70"/>
      <c r="AS283" t="n" s="70"/>
      <c r="AT283" t="n" s="38"/>
      <c r="AU283" t="n" s="38"/>
      <c r="AV283" t="n" s="38"/>
      <c r="AW283" t="n" s="38"/>
      <c r="AX283" t="n" s="38"/>
      <c r="CL283" t="n" s="49"/>
      <c r="CM283" t="n" s="50"/>
    </row>
    <row r="284" ht="15" customHeight="1" spans="1:91" s="90">
      <c r="AE284" t="n" s="42"/>
      <c r="AF284" t="n" s="70"/>
      <c r="AG284" t="n" s="70"/>
      <c r="AH284" t="n" s="70"/>
      <c r="AI284" t="n" s="70"/>
      <c r="AJ284" t="n" s="70"/>
      <c r="AK284" t="n" s="70"/>
      <c r="AL284" t="n" s="70"/>
      <c r="AM284" s="70">
        <f>(AL284-AL283)/AL284*100</f>
        <v/>
      </c>
      <c r="AN284" s="70">
        <f>(AK284-AK283)/AK284*100</f>
        <v/>
      </c>
      <c r="AO284" t="n" s="70"/>
      <c r="AP284" t="n" s="70"/>
      <c r="AQ284" t="n" s="70"/>
      <c r="AR284" t="n" s="70"/>
      <c r="AS284" t="n" s="70"/>
      <c r="AT284" t="n" s="38"/>
      <c r="AU284" t="n" s="38"/>
      <c r="AV284" t="n" s="38"/>
      <c r="AW284" t="n" s="38"/>
      <c r="AX284" t="n" s="38"/>
      <c r="CL284" t="n" s="49"/>
      <c r="CM284" t="n" s="50"/>
    </row>
    <row r="285" ht="15" customHeight="1" spans="1:91" s="90">
      <c r="AE285" t="n" s="42"/>
      <c r="AF285" t="n" s="70"/>
      <c r="AG285" t="n" s="70"/>
      <c r="AH285" t="n" s="70"/>
      <c r="AI285" t="n" s="70"/>
      <c r="AJ285" t="n" s="70"/>
      <c r="AK285" t="n" s="70"/>
      <c r="AL285" t="n" s="70"/>
      <c r="AM285" s="70">
        <f>(AL285-AL284)/AL285*100</f>
        <v/>
      </c>
      <c r="AN285" s="70">
        <f>(AK285-AK284)/AK285*100</f>
        <v/>
      </c>
      <c r="AO285" t="n" s="70"/>
      <c r="AP285" t="n" s="70"/>
      <c r="AQ285" t="n" s="70"/>
      <c r="AR285" t="n" s="70"/>
      <c r="AS285" t="n" s="70"/>
      <c r="AT285" t="n" s="38"/>
      <c r="AU285" t="n" s="38"/>
      <c r="AV285" t="n" s="38"/>
      <c r="AW285" t="n" s="38"/>
      <c r="AX285" t="n" s="38"/>
      <c r="CL285" t="n" s="49"/>
      <c r="CM285" t="n" s="50"/>
    </row>
    <row r="286" ht="15" customHeight="1" spans="1:91" s="90">
      <c r="AE286" t="n" s="42"/>
      <c r="AF286" t="n" s="70"/>
      <c r="AG286" t="n" s="70"/>
      <c r="AH286" t="n" s="70"/>
      <c r="AI286" t="n" s="70"/>
      <c r="AJ286" t="n" s="70"/>
      <c r="AK286" t="n" s="70"/>
      <c r="AL286" t="n" s="70"/>
      <c r="AM286" s="70">
        <f>(AL286-AL285)/AL286*100</f>
        <v/>
      </c>
      <c r="AN286" s="70">
        <f>(AK286-AK285)/AK286*100</f>
        <v/>
      </c>
      <c r="AO286" t="n" s="70"/>
      <c r="AP286" t="n" s="70"/>
      <c r="AQ286" t="n" s="70"/>
      <c r="AR286" t="n" s="70"/>
      <c r="AS286" t="n" s="70"/>
      <c r="AT286" t="n" s="38"/>
      <c r="AU286" t="n" s="38"/>
      <c r="AV286" t="n" s="38"/>
      <c r="AW286" t="n" s="38"/>
      <c r="AX286" t="n" s="38"/>
      <c r="CL286" t="n" s="49"/>
      <c r="CM286" t="n" s="50"/>
    </row>
    <row r="287" ht="15" customHeight="1" spans="1:91" s="90">
      <c r="AE287" t="n" s="42"/>
      <c r="AF287" t="n" s="70"/>
      <c r="AG287" t="n" s="70"/>
      <c r="AH287" t="n" s="70"/>
      <c r="AI287" t="n" s="70"/>
      <c r="AJ287" t="n" s="70"/>
      <c r="AK287" t="n" s="70"/>
      <c r="AL287" t="n" s="70"/>
      <c r="AM287" s="70">
        <f>(AL287-AL286)/AL287*100</f>
        <v/>
      </c>
      <c r="AN287" s="70">
        <f>(AK287-AK286)/AK287*100</f>
        <v/>
      </c>
      <c r="AO287" t="n" s="70"/>
      <c r="AP287" t="n" s="70"/>
      <c r="AQ287" t="n" s="70"/>
      <c r="AR287" t="n" s="70"/>
      <c r="AS287" t="n" s="70"/>
      <c r="AT287" t="n" s="38"/>
      <c r="AU287" t="n" s="38"/>
      <c r="AV287" t="n" s="38"/>
      <c r="AW287" t="n" s="38"/>
      <c r="AX287" t="n" s="38"/>
      <c r="CL287" t="n" s="49"/>
      <c r="CM287" t="n" s="50"/>
    </row>
    <row r="288" ht="15" customHeight="1" spans="1:91" s="90">
      <c r="AE288" t="n" s="42"/>
      <c r="AF288" t="n" s="70"/>
      <c r="AG288" t="n" s="70"/>
      <c r="AH288" t="n" s="70"/>
      <c r="AI288" t="n" s="70"/>
      <c r="AJ288" t="n" s="70"/>
      <c r="AK288" t="n" s="70"/>
      <c r="AL288" t="n" s="70"/>
      <c r="AM288" s="70">
        <f>(AL288-AL287)/AL288*100</f>
        <v/>
      </c>
      <c r="AN288" s="70">
        <f>(AK288-AK287)/AK288*100</f>
        <v/>
      </c>
      <c r="AO288" t="n" s="70"/>
      <c r="AP288" t="n" s="70"/>
      <c r="AQ288" t="n" s="70"/>
      <c r="AR288" t="n" s="70"/>
      <c r="AS288" t="n" s="70"/>
      <c r="AT288" t="n" s="38"/>
      <c r="AU288" t="n" s="38"/>
      <c r="AV288" t="n" s="38"/>
      <c r="AW288" t="n" s="38"/>
      <c r="AX288" t="n" s="38"/>
      <c r="CL288" t="n" s="49"/>
      <c r="CM288" t="n" s="50"/>
    </row>
    <row r="289" ht="15" customHeight="1" spans="1:91" s="90">
      <c r="AE289" t="n" s="42"/>
      <c r="AF289" t="n" s="70"/>
      <c r="AG289" t="n" s="70"/>
      <c r="AH289" t="n" s="70"/>
      <c r="AI289" t="n" s="70"/>
      <c r="AJ289" t="n" s="70"/>
      <c r="AK289" t="n" s="70"/>
      <c r="AL289" t="n" s="70"/>
      <c r="AM289" s="70">
        <f>(AL289-AL288)/AL289*100</f>
        <v/>
      </c>
      <c r="AN289" s="70">
        <f>(AK289-AK288)/AK289*100</f>
        <v/>
      </c>
      <c r="AO289" t="n" s="70"/>
      <c r="AP289" t="n" s="70"/>
      <c r="AQ289" t="n" s="70"/>
      <c r="AR289" t="n" s="70"/>
      <c r="AS289" t="n" s="70"/>
      <c r="AT289" t="n" s="38"/>
      <c r="AU289" t="n" s="38"/>
      <c r="AV289" t="n" s="38"/>
      <c r="AW289" t="n" s="38"/>
      <c r="AX289" t="n" s="38"/>
      <c r="CL289" t="n" s="49"/>
      <c r="CM289" t="n" s="50"/>
    </row>
    <row r="290" ht="16" customHeight="1" spans="1:91" s="90">
      <c r="AE290" t="n" s="42"/>
      <c r="AF290" t="n" s="70"/>
      <c r="AG290" t="n" s="70"/>
      <c r="AH290" t="n" s="70"/>
      <c r="AI290" t="n" s="70"/>
      <c r="AJ290" t="n" s="70"/>
      <c r="AK290" t="n" s="70"/>
      <c r="AL290" t="n" s="70"/>
      <c r="AM290" s="70">
        <f>(AL290-AL289)/AL290*100</f>
        <v/>
      </c>
      <c r="AN290" s="70">
        <f>(AK290-AK289)/AK290*100</f>
        <v/>
      </c>
      <c r="AO290" t="n" s="70"/>
      <c r="AP290" t="n" s="70"/>
      <c r="AQ290" t="n" s="70"/>
      <c r="AR290" t="n" s="70"/>
      <c r="AS290" t="n" s="70"/>
      <c r="AT290" t="n" s="38"/>
      <c r="AU290" t="n" s="38"/>
      <c r="AV290" t="n" s="38"/>
      <c r="AW290" t="n" s="38"/>
      <c r="AX290" t="n" s="38"/>
      <c r="CL290" t="n" s="49"/>
      <c r="CM290" t="n" s="50"/>
    </row>
    <row r="291" ht="16" customHeight="1" spans="1:91" s="90">
      <c r="AE291" t="n" s="42"/>
      <c r="AF291" t="n" s="70"/>
      <c r="AG291" t="n" s="70"/>
      <c r="AH291" t="n" s="70"/>
      <c r="AI291" t="n" s="70"/>
      <c r="AJ291" t="n" s="70"/>
      <c r="AK291" t="n" s="70"/>
      <c r="AL291" t="n" s="70"/>
      <c r="AM291" s="70">
        <f>(AL291-AL290)/AL291*100</f>
        <v/>
      </c>
      <c r="AN291" s="70">
        <f>(AK291-AK290)/AK291*100</f>
        <v/>
      </c>
      <c r="AO291" t="n" s="70"/>
      <c r="AP291" t="n" s="70"/>
      <c r="AQ291" t="n" s="70"/>
      <c r="AR291" t="n" s="70"/>
      <c r="AS291" t="n" s="70"/>
      <c r="AT291" t="n" s="38"/>
      <c r="AU291" t="n" s="38"/>
      <c r="AV291" t="n" s="38"/>
      <c r="AW291" t="n" s="38"/>
      <c r="AX291" t="n" s="38"/>
      <c r="CL291" t="n" s="49"/>
      <c r="CM291" t="n" s="50"/>
    </row>
    <row r="292" ht="16" customHeight="1" spans="1:91" s="90">
      <c r="AE292" t="n" s="42"/>
      <c r="AF292" t="n" s="70"/>
      <c r="AG292" t="n" s="70"/>
      <c r="AH292" t="n" s="70"/>
      <c r="AI292" t="n" s="70"/>
      <c r="AJ292" t="n" s="70"/>
      <c r="AK292" t="n" s="70"/>
      <c r="AL292" t="n" s="70"/>
      <c r="AM292" s="70">
        <f>(AL292-AL291)/AL292*100</f>
        <v/>
      </c>
      <c r="AN292" s="70">
        <f>(AK292-AK291)/AK292*100</f>
        <v/>
      </c>
      <c r="AO292" t="n" s="70"/>
      <c r="AP292" t="n" s="70"/>
      <c r="AQ292" t="n" s="70"/>
      <c r="AR292" t="n" s="70"/>
      <c r="AS292" t="n" s="70"/>
      <c r="AT292" t="n" s="38"/>
      <c r="AU292" t="n" s="38"/>
      <c r="AV292" t="n" s="38"/>
      <c r="AW292" t="n" s="38"/>
      <c r="AX292" t="n" s="38"/>
      <c r="CL292" t="n" s="49"/>
      <c r="CM292" t="n" s="50"/>
    </row>
    <row r="293" ht="16" customHeight="1" spans="1:91" s="90">
      <c r="AE293" t="n" s="42"/>
      <c r="AF293" t="n" s="70"/>
      <c r="AG293" t="n" s="70"/>
      <c r="AH293" t="n" s="70"/>
      <c r="AI293" t="n" s="70"/>
      <c r="AJ293" t="n" s="70"/>
      <c r="AK293" t="n" s="70"/>
      <c r="AL293" t="n" s="70"/>
      <c r="AM293" s="70">
        <f>(AL293-AL292)/AL293*100</f>
        <v/>
      </c>
      <c r="AN293" s="70">
        <f>(AK293-AK292)/AK293*100</f>
        <v/>
      </c>
      <c r="AO293" t="n" s="70"/>
      <c r="AP293" t="n" s="70"/>
      <c r="AQ293" t="n" s="70"/>
      <c r="AR293" t="n" s="70"/>
      <c r="AS293" t="n" s="70"/>
      <c r="AT293" t="n" s="38"/>
      <c r="AU293" t="n" s="38"/>
      <c r="AV293" t="n" s="38"/>
      <c r="AW293" t="n" s="38"/>
      <c r="AX293" t="n" s="38"/>
      <c r="CL293" t="n" s="49"/>
      <c r="CM293" t="n" s="50"/>
    </row>
    <row r="294" ht="16" customHeight="1" spans="1:91" s="90">
      <c r="AE294" t="n" s="42"/>
      <c r="AF294" t="n" s="70"/>
      <c r="AG294" t="n" s="70"/>
      <c r="AH294" t="n" s="70"/>
      <c r="AI294" t="n" s="70"/>
      <c r="AJ294" t="n" s="70"/>
      <c r="AK294" t="n" s="70"/>
      <c r="AL294" t="n" s="70"/>
      <c r="AM294" s="70">
        <f>(AL294-AL293)/AL294*100</f>
        <v/>
      </c>
      <c r="AN294" s="70">
        <f>(AK294-AK293)/AK294*100</f>
        <v/>
      </c>
      <c r="AO294" t="n" s="70"/>
      <c r="AP294" t="n" s="70"/>
      <c r="AQ294" t="n" s="70"/>
      <c r="AR294" t="n" s="70"/>
      <c r="AS294" t="n" s="70"/>
      <c r="AT294" t="n" s="38"/>
      <c r="AU294" t="n" s="38"/>
      <c r="AV294" t="n" s="38"/>
      <c r="AW294" t="n" s="38"/>
      <c r="AX294" t="n" s="38"/>
      <c r="CL294" t="n" s="49"/>
      <c r="CM294" t="n" s="50"/>
    </row>
    <row r="295" ht="16" customHeight="1" spans="1:91" s="90">
      <c r="AE295" t="n" s="42"/>
      <c r="AF295" t="n" s="70"/>
      <c r="AG295" t="n" s="70"/>
      <c r="AH295" t="n" s="70"/>
      <c r="AI295" t="n" s="70"/>
      <c r="AJ295" t="n" s="70"/>
      <c r="AK295" t="n" s="70"/>
      <c r="AL295" t="n" s="70"/>
      <c r="AM295" s="70">
        <f>(AL295-AL294)/AL295*100</f>
        <v/>
      </c>
      <c r="AN295" s="70">
        <f>(AK295-AK294)/AK295*100</f>
        <v/>
      </c>
      <c r="AO295" t="n" s="70"/>
      <c r="AP295" t="n" s="70"/>
      <c r="AQ295" t="n" s="70"/>
      <c r="AR295" t="n" s="70"/>
      <c r="AS295" t="n" s="70"/>
      <c r="AT295" t="n" s="38"/>
      <c r="AU295" t="n" s="38"/>
      <c r="AV295" t="n" s="38"/>
      <c r="AW295" t="n" s="38"/>
      <c r="AX295" t="n" s="38"/>
      <c r="CL295" t="n" s="49"/>
      <c r="CM295" t="n" s="50"/>
    </row>
    <row r="296" ht="16" customHeight="1" spans="1:91" s="90">
      <c r="AE296" t="n" s="42"/>
      <c r="AF296" t="n" s="70"/>
      <c r="AG296" t="n" s="70"/>
      <c r="AH296" t="n" s="70"/>
      <c r="AI296" t="n" s="70"/>
      <c r="AJ296" t="n" s="70"/>
      <c r="AK296" t="n" s="70"/>
      <c r="AL296" t="n" s="70"/>
      <c r="AM296" s="70">
        <f>(AL296-AL295)/AL296*100</f>
        <v/>
      </c>
      <c r="AN296" s="70">
        <f>(AK296-AK295)/AK296*100</f>
        <v/>
      </c>
      <c r="AO296" t="n" s="70"/>
      <c r="AP296" t="n" s="70"/>
      <c r="AQ296" t="n" s="70"/>
      <c r="AR296" t="n" s="70"/>
      <c r="AS296" t="n" s="70"/>
      <c r="AT296" t="n" s="38"/>
      <c r="AU296" t="n" s="38"/>
      <c r="AV296" t="n" s="38"/>
      <c r="AW296" t="n" s="38"/>
      <c r="AX296" t="n" s="38"/>
      <c r="CL296" t="n" s="49"/>
      <c r="CM296" t="n" s="50"/>
    </row>
    <row r="297" ht="16" customHeight="1" spans="1:91" s="90">
      <c r="AE297" t="n" s="42"/>
      <c r="AF297" t="n" s="70"/>
      <c r="AG297" t="n" s="70"/>
      <c r="AH297" t="n" s="70"/>
      <c r="AI297" t="n" s="70"/>
      <c r="AJ297" t="n" s="70"/>
      <c r="AK297" t="n" s="70"/>
      <c r="AL297" t="n" s="70"/>
      <c r="AM297" s="70">
        <f>(AL297-AL296)/AL297*100</f>
        <v/>
      </c>
      <c r="AN297" s="70">
        <f>(AK297-AK296)/AK297*100</f>
        <v/>
      </c>
      <c r="AO297" t="n" s="70"/>
      <c r="AP297" t="n" s="70"/>
      <c r="AQ297" t="n" s="70"/>
      <c r="AR297" t="n" s="70"/>
      <c r="AS297" t="n" s="70"/>
      <c r="AT297" t="n" s="38"/>
      <c r="AU297" t="n" s="38"/>
      <c r="AV297" t="n" s="38"/>
      <c r="AW297" t="n" s="38"/>
      <c r="AX297" t="n" s="38"/>
      <c r="CL297" t="n" s="49"/>
      <c r="CM297" t="n" s="50"/>
    </row>
    <row r="298" ht="16" customHeight="1" spans="1:91" s="90">
      <c r="AE298" t="n" s="42"/>
      <c r="AF298" t="n" s="70"/>
      <c r="AG298" t="n" s="70"/>
      <c r="AH298" t="n" s="70"/>
      <c r="AI298" t="n" s="70"/>
      <c r="AJ298" t="n" s="70"/>
      <c r="AK298" t="n" s="70"/>
      <c r="AL298" t="n" s="70"/>
      <c r="AM298" s="70">
        <f>(AL298-AL297)/AL298*100</f>
        <v/>
      </c>
      <c r="AN298" s="70">
        <f>(AK298-AK297)/AK298*100</f>
        <v/>
      </c>
      <c r="AO298" t="n" s="70"/>
      <c r="AP298" t="n" s="70"/>
      <c r="AQ298" t="n" s="70"/>
      <c r="AR298" t="n" s="70"/>
      <c r="AS298" t="n" s="70"/>
      <c r="AT298" t="n" s="38"/>
      <c r="AU298" t="n" s="38"/>
      <c r="AV298" t="n" s="38"/>
      <c r="AW298" t="n" s="38"/>
      <c r="AX298" t="n" s="38"/>
      <c r="CL298" t="n" s="49"/>
      <c r="CM298" t="n" s="50"/>
    </row>
    <row r="299" ht="16" customHeight="1" spans="1:91" s="90">
      <c r="AE299" t="n" s="42"/>
      <c r="AF299" t="n" s="70"/>
      <c r="AG299" t="n" s="70"/>
      <c r="AH299" t="n" s="70"/>
      <c r="AI299" t="n" s="70"/>
      <c r="AJ299" t="n" s="70"/>
      <c r="AK299" t="n" s="70"/>
      <c r="AL299" t="n" s="70"/>
      <c r="AM299" s="70">
        <f>(AL299-AL298)/AL299*100</f>
        <v/>
      </c>
      <c r="AN299" s="70">
        <f>(AK299-AK298)/AK299*100</f>
        <v/>
      </c>
      <c r="AO299" t="n" s="70"/>
      <c r="AP299" t="n" s="70"/>
      <c r="AQ299" t="n" s="70"/>
      <c r="AR299" t="n" s="70"/>
      <c r="AS299" t="n" s="70"/>
      <c r="AT299" t="n" s="38"/>
      <c r="AU299" t="n" s="38"/>
      <c r="AV299" t="n" s="38"/>
      <c r="AW299" t="n" s="38"/>
      <c r="AX299" t="n" s="38"/>
      <c r="CL299" t="n" s="49"/>
      <c r="CM299" t="n" s="50"/>
    </row>
    <row r="300" ht="16" customHeight="1" spans="1:91" s="90">
      <c r="AE300" t="n" s="42"/>
      <c r="AF300" t="n" s="70"/>
      <c r="AG300" t="n" s="70"/>
      <c r="AH300" t="n" s="70"/>
      <c r="AI300" t="n" s="70"/>
      <c r="AJ300" t="n" s="70"/>
      <c r="AK300" t="n" s="70"/>
      <c r="AL300" t="n" s="70"/>
      <c r="AM300" s="70">
        <f>(AL300-AL299)/AL300*100</f>
        <v/>
      </c>
      <c r="AN300" s="70">
        <f>(AK300-AK299)/AK300*100</f>
        <v/>
      </c>
      <c r="AO300" t="n" s="70"/>
      <c r="AP300" t="n" s="70"/>
      <c r="AQ300" t="n" s="70"/>
      <c r="AR300" t="n" s="70"/>
      <c r="AS300" t="n" s="70"/>
      <c r="AT300" t="n" s="38"/>
      <c r="AU300" t="n" s="38"/>
      <c r="AV300" t="n" s="38"/>
      <c r="AW300" t="n" s="38"/>
      <c r="AX300" t="n" s="38"/>
      <c r="CL300" t="n" s="49"/>
      <c r="CM300" t="n" s="50"/>
    </row>
    <row r="301" ht="16" customHeight="1" spans="1:91" s="90">
      <c r="AE301" t="n" s="42"/>
      <c r="AF301" t="n" s="70"/>
      <c r="AG301" t="n" s="70"/>
      <c r="AH301" t="n" s="70"/>
      <c r="AI301" t="n" s="70"/>
      <c r="AJ301" t="n" s="70"/>
      <c r="AK301" t="n" s="70"/>
      <c r="AL301" t="n" s="70"/>
      <c r="AM301" s="70">
        <f>(AL301-AL300)/AL301*100</f>
        <v/>
      </c>
      <c r="AN301" s="70">
        <f>(AK301-AK300)/AK301*100</f>
        <v/>
      </c>
      <c r="AO301" t="n" s="70"/>
      <c r="AP301" t="n" s="70"/>
      <c r="AQ301" t="n" s="70"/>
      <c r="AR301" t="n" s="70"/>
      <c r="AS301" t="n" s="70"/>
      <c r="AT301" t="n" s="38"/>
      <c r="AU301" t="n" s="38"/>
      <c r="AV301" t="n" s="38"/>
      <c r="AW301" t="n" s="38"/>
      <c r="AX301" t="n" s="38"/>
      <c r="CL301" t="n" s="49"/>
      <c r="CM301" t="n" s="50"/>
    </row>
    <row r="302" ht="16" customHeight="1" spans="1:91" s="90">
      <c r="AE302" t="n" s="42"/>
      <c r="AF302" t="n" s="70"/>
      <c r="AG302" t="n" s="70"/>
      <c r="AH302" t="n" s="70"/>
      <c r="AI302" t="n" s="70"/>
      <c r="AJ302" t="n" s="70"/>
      <c r="AK302" t="n" s="70"/>
      <c r="AL302" t="n" s="70"/>
      <c r="AM302" s="70">
        <f>(AL302-AL301)/AL302*100</f>
        <v/>
      </c>
      <c r="AN302" s="70">
        <f>(AK302-AK301)/AK302*100</f>
        <v/>
      </c>
      <c r="AO302" t="n" s="70"/>
      <c r="AP302" t="n" s="70"/>
      <c r="AQ302" t="n" s="70"/>
      <c r="AR302" t="n" s="70"/>
      <c r="AS302" t="n" s="70"/>
      <c r="AT302" t="n" s="38"/>
      <c r="AU302" t="n" s="38"/>
      <c r="AV302" t="n" s="38"/>
      <c r="AW302" t="n" s="38"/>
      <c r="AX302" t="n" s="38"/>
      <c r="CL302" t="n" s="49"/>
      <c r="CM302" t="n" s="50"/>
    </row>
    <row r="303" ht="16" customHeight="1" spans="1:91" s="90">
      <c r="AE303" t="n" s="42"/>
      <c r="AF303" t="n" s="70"/>
      <c r="AG303" t="n" s="70"/>
      <c r="AH303" t="n" s="70"/>
      <c r="AI303" t="n" s="70"/>
      <c r="AJ303" t="n" s="70"/>
      <c r="AK303" t="n" s="70"/>
      <c r="AL303" t="n" s="70"/>
      <c r="AM303" s="70">
        <f>(AL303-AL302)/AL303*100</f>
        <v/>
      </c>
      <c r="AN303" s="70">
        <f>(AK303-AK302)/AK303*100</f>
        <v/>
      </c>
      <c r="AO303" t="n" s="70"/>
      <c r="AP303" t="n" s="70"/>
      <c r="AQ303" t="n" s="70"/>
      <c r="AR303" t="n" s="70"/>
      <c r="AS303" t="n" s="70"/>
      <c r="AT303" t="n" s="38"/>
      <c r="AU303" t="n" s="38"/>
      <c r="AV303" t="n" s="38"/>
      <c r="AW303" t="n" s="38"/>
      <c r="AX303" t="n" s="38"/>
      <c r="CL303" t="n" s="49"/>
      <c r="CM303" t="n" s="50"/>
    </row>
    <row r="304" ht="16" customHeight="1" spans="1:91" s="90">
      <c r="AE304" t="n" s="42"/>
      <c r="AF304" t="n" s="70"/>
      <c r="AG304" t="n" s="70"/>
      <c r="AH304" t="n" s="70"/>
      <c r="AI304" t="n" s="70"/>
      <c r="AJ304" t="n" s="70"/>
      <c r="AK304" t="n" s="70"/>
      <c r="AL304" t="n" s="70"/>
      <c r="AM304" s="70">
        <f>(AL304-AL303)/AL304*100</f>
        <v/>
      </c>
      <c r="AN304" s="70">
        <f>(AK304-AK303)/AK304*100</f>
        <v/>
      </c>
      <c r="AO304" t="n" s="70"/>
      <c r="AP304" t="n" s="70"/>
      <c r="AQ304" t="n" s="70"/>
      <c r="AR304" t="n" s="70"/>
      <c r="AS304" t="n" s="70"/>
      <c r="AT304" t="n" s="38"/>
      <c r="AU304" t="n" s="38"/>
      <c r="AV304" t="n" s="38"/>
      <c r="AW304" t="n" s="38"/>
      <c r="AX304" t="n" s="38"/>
      <c r="CL304" t="n" s="49"/>
      <c r="CM304" t="n" s="50"/>
    </row>
    <row r="305" ht="16" customHeight="1" spans="1:91" s="90">
      <c r="AE305" t="n" s="42"/>
      <c r="AF305" t="n" s="70"/>
      <c r="AG305" t="n" s="70"/>
      <c r="AH305" t="n" s="70"/>
      <c r="AI305" t="n" s="70"/>
      <c r="AJ305" t="n" s="70"/>
      <c r="AK305" t="n" s="70"/>
      <c r="AL305" t="n" s="70"/>
      <c r="AM305" s="70">
        <f>(AL305-AL304)/AL305*100</f>
        <v/>
      </c>
      <c r="AN305" s="70">
        <f>(AK305-AK304)/AK305*100</f>
        <v/>
      </c>
      <c r="AO305" t="n" s="70"/>
      <c r="AP305" t="n" s="70"/>
      <c r="AQ305" t="n" s="70"/>
      <c r="AR305" t="n" s="70"/>
      <c r="AS305" t="n" s="70"/>
      <c r="AT305" t="n" s="38"/>
      <c r="AU305" t="n" s="38"/>
      <c r="AV305" t="n" s="38"/>
      <c r="AW305" t="n" s="38"/>
      <c r="AX305" t="n" s="38"/>
      <c r="CL305" t="n" s="49"/>
      <c r="CM305" t="n" s="50"/>
    </row>
    <row r="306" ht="16" customHeight="1" spans="1:91" s="90">
      <c r="AE306" t="n" s="42"/>
      <c r="AF306" t="n" s="70"/>
      <c r="AG306" t="n" s="70"/>
      <c r="AH306" t="n" s="70"/>
      <c r="AI306" t="n" s="70"/>
      <c r="AJ306" t="n" s="70"/>
      <c r="AK306" t="n" s="70"/>
      <c r="AL306" t="n" s="70"/>
      <c r="AM306" s="70">
        <f>(AL306-AL305)/AL306*100</f>
        <v/>
      </c>
      <c r="AN306" s="70">
        <f>(AK306-AK305)/AK306*100</f>
        <v/>
      </c>
      <c r="AO306" t="n" s="70"/>
      <c r="AP306" t="n" s="70"/>
      <c r="AQ306" t="n" s="70"/>
      <c r="AR306" t="n" s="70"/>
      <c r="AS306" t="n" s="70"/>
      <c r="AT306" t="n" s="38"/>
      <c r="AU306" t="n" s="38"/>
      <c r="AV306" t="n" s="38"/>
      <c r="AW306" t="n" s="38"/>
      <c r="AX306" t="n" s="38"/>
      <c r="CL306" t="n" s="49"/>
      <c r="CM306" t="n" s="50"/>
    </row>
    <row r="307" ht="16" customHeight="1" spans="1:91" s="90">
      <c r="AE307" t="n" s="42"/>
      <c r="AF307" t="n" s="70"/>
      <c r="AG307" t="n" s="70"/>
      <c r="AH307" t="n" s="70"/>
      <c r="AI307" t="n" s="70"/>
      <c r="AJ307" t="n" s="70"/>
      <c r="AK307" t="n" s="70"/>
      <c r="AL307" t="n" s="70"/>
      <c r="AM307" s="70">
        <f>(AL307-AL306)/AL307*100</f>
        <v/>
      </c>
      <c r="AN307" s="70">
        <f>(AK307-AK306)/AK307*100</f>
        <v/>
      </c>
      <c r="AO307" t="n" s="70"/>
      <c r="AP307" t="n" s="70"/>
      <c r="AQ307" t="n" s="70"/>
      <c r="AR307" t="n" s="70"/>
      <c r="AS307" t="n" s="70"/>
      <c r="AT307" t="n" s="38"/>
      <c r="AU307" t="n" s="38"/>
      <c r="AV307" t="n" s="38"/>
      <c r="AW307" t="n" s="38"/>
      <c r="AX307" t="n" s="38"/>
      <c r="CL307" t="n" s="49"/>
      <c r="CM307" t="n" s="50"/>
    </row>
    <row r="308" ht="16" customHeight="1" spans="1:91" s="90">
      <c r="AE308" t="n" s="42"/>
      <c r="AF308" t="n" s="70"/>
      <c r="AG308" t="n" s="70"/>
      <c r="AH308" t="n" s="70"/>
      <c r="AI308" t="n" s="70"/>
      <c r="AJ308" t="n" s="70"/>
      <c r="AK308" t="n" s="70"/>
      <c r="AL308" t="n" s="70"/>
      <c r="AM308" s="70">
        <f>(AL308-AL307)/AL308*100</f>
        <v/>
      </c>
      <c r="AN308" s="70">
        <f>(AK308-AK307)/AK308*100</f>
        <v/>
      </c>
      <c r="AO308" t="n" s="70"/>
      <c r="AP308" t="n" s="70"/>
      <c r="AQ308" t="n" s="70"/>
      <c r="AR308" t="n" s="70"/>
      <c r="AS308" t="n" s="70"/>
      <c r="AT308" t="n" s="38"/>
      <c r="AU308" t="n" s="38"/>
      <c r="AV308" t="n" s="38"/>
      <c r="AW308" t="n" s="38"/>
      <c r="AX308" t="n" s="38"/>
      <c r="CL308" t="n" s="49"/>
      <c r="CM308" t="n" s="50"/>
    </row>
    <row r="309" ht="16" customHeight="1" spans="1:91" s="90">
      <c r="AE309" t="n" s="42"/>
      <c r="AF309" t="n" s="70"/>
      <c r="AG309" t="n" s="70"/>
      <c r="AH309" t="n" s="70"/>
      <c r="AI309" t="n" s="70"/>
      <c r="AJ309" t="n" s="70"/>
      <c r="AK309" t="n" s="70"/>
      <c r="AL309" t="n" s="70"/>
      <c r="AM309" s="70">
        <f>(AL309-AL308)/AL309*100</f>
        <v/>
      </c>
      <c r="AN309" s="70">
        <f>(AK309-AK308)/AK309*100</f>
        <v/>
      </c>
      <c r="AO309" t="n" s="70"/>
      <c r="AP309" t="n" s="70"/>
      <c r="AQ309" t="n" s="70"/>
      <c r="AR309" t="n" s="70"/>
      <c r="AS309" t="n" s="70"/>
      <c r="AT309" t="n" s="38"/>
      <c r="AU309" t="n" s="38"/>
      <c r="AV309" t="n" s="38"/>
      <c r="AW309" t="n" s="38"/>
      <c r="AX309" t="n" s="38"/>
      <c r="CL309" t="n" s="49"/>
      <c r="CM309" t="n" s="50"/>
    </row>
    <row r="310" ht="16" customHeight="1" spans="1:91" s="90">
      <c r="AE310" t="n" s="42"/>
      <c r="AF310" t="n" s="70"/>
      <c r="AG310" t="n" s="70"/>
      <c r="AH310" t="n" s="70"/>
      <c r="AI310" t="n" s="70"/>
      <c r="AJ310" t="n" s="70"/>
      <c r="AK310" t="n" s="70"/>
      <c r="AL310" t="n" s="70"/>
      <c r="AM310" s="70">
        <f>(AL310-AL309)/AL310*100</f>
        <v/>
      </c>
      <c r="AN310" s="70">
        <f>(AK310-AK309)/AK310*100</f>
        <v/>
      </c>
      <c r="AO310" t="n" s="70"/>
      <c r="AP310" t="n" s="70"/>
      <c r="AQ310" t="n" s="70"/>
      <c r="AR310" t="n" s="70"/>
      <c r="AS310" t="n" s="70"/>
      <c r="AT310" t="n" s="38"/>
      <c r="AU310" t="n" s="38"/>
      <c r="AV310" t="n" s="38"/>
      <c r="AW310" t="n" s="38"/>
      <c r="AX310" t="n" s="38"/>
      <c r="CL310" t="n" s="49"/>
      <c r="CM310" t="n" s="50"/>
    </row>
    <row r="311" ht="16" customHeight="1" spans="1:91" s="90">
      <c r="AE311" t="n" s="42"/>
      <c r="AF311" t="n" s="70"/>
      <c r="AG311" t="n" s="70"/>
      <c r="AH311" t="n" s="70"/>
      <c r="AI311" t="n" s="70"/>
      <c r="AJ311" t="n" s="70"/>
      <c r="AK311" t="n" s="70"/>
      <c r="AL311" t="n" s="70"/>
      <c r="AM311" s="70">
        <f>(AL311-AL310)/AL311*100</f>
        <v/>
      </c>
      <c r="AN311" s="70">
        <f>(AK311-AK310)/AK311*100</f>
        <v/>
      </c>
      <c r="AO311" t="n" s="70"/>
      <c r="AP311" t="n" s="70"/>
      <c r="AQ311" t="n" s="70"/>
      <c r="AR311" t="n" s="70"/>
      <c r="AS311" t="n" s="70"/>
      <c r="AT311" t="n" s="38"/>
      <c r="AU311" t="n" s="38"/>
      <c r="AV311" t="n" s="38"/>
      <c r="AW311" t="n" s="38"/>
      <c r="AX311" t="n" s="38"/>
      <c r="CL311" t="n" s="49"/>
      <c r="CM311" t="n" s="50"/>
    </row>
    <row r="312" ht="16" customHeight="1" spans="1:91" s="90">
      <c r="AE312" t="n" s="42"/>
      <c r="AF312" t="n" s="70"/>
      <c r="AG312" t="n" s="70"/>
      <c r="AH312" t="n" s="70"/>
      <c r="AI312" t="n" s="70"/>
      <c r="AJ312" t="n" s="70"/>
      <c r="AK312" t="n" s="70"/>
      <c r="AL312" t="n" s="70"/>
      <c r="AM312" s="70">
        <f>(AL312-AL311)/AL312*100</f>
        <v/>
      </c>
      <c r="AN312" s="70">
        <f>(AK312-AK311)/AK312*100</f>
        <v/>
      </c>
      <c r="AO312" t="n" s="70"/>
      <c r="AP312" t="n" s="70"/>
      <c r="AQ312" t="n" s="70"/>
      <c r="AR312" t="n" s="70"/>
      <c r="AS312" t="n" s="70"/>
      <c r="AT312" t="n" s="38"/>
      <c r="AU312" t="n" s="38"/>
      <c r="AV312" t="n" s="38"/>
      <c r="AW312" t="n" s="38"/>
      <c r="AX312" t="n" s="38"/>
      <c r="CL312" t="n" s="49"/>
      <c r="CM312" t="n" s="50"/>
    </row>
    <row r="313" ht="16" customHeight="1" spans="1:91" s="90">
      <c r="AE313" t="n" s="42"/>
      <c r="AF313" t="n" s="70"/>
      <c r="AG313" t="n" s="70"/>
      <c r="AH313" t="n" s="70"/>
      <c r="AI313" t="n" s="70"/>
      <c r="AJ313" t="n" s="70"/>
      <c r="AK313" t="n" s="70"/>
      <c r="AL313" t="n" s="70"/>
      <c r="AM313" s="70">
        <f>(AL313-AL312)/AL313*100</f>
        <v/>
      </c>
      <c r="AN313" s="70">
        <f>(AK313-AK312)/AK313*100</f>
        <v/>
      </c>
      <c r="AO313" t="n" s="70"/>
      <c r="AP313" t="n" s="70"/>
      <c r="AQ313" t="n" s="70"/>
      <c r="AR313" t="n" s="70"/>
      <c r="AS313" t="n" s="70"/>
      <c r="AT313" t="n" s="38"/>
      <c r="AU313" t="n" s="38"/>
      <c r="AV313" t="n" s="38"/>
      <c r="AW313" t="n" s="38"/>
      <c r="AX313" t="n" s="38"/>
      <c r="CL313" t="n" s="49"/>
      <c r="CM313" t="n" s="50"/>
    </row>
    <row r="314" ht="16" customHeight="1" spans="1:91" s="90">
      <c r="AE314" t="n" s="42"/>
      <c r="AF314" t="n" s="70"/>
      <c r="AG314" t="n" s="70"/>
      <c r="AH314" t="n" s="70"/>
      <c r="AI314" t="n" s="70"/>
      <c r="AJ314" t="n" s="70"/>
      <c r="AK314" t="n" s="70"/>
      <c r="AL314" t="n" s="70"/>
      <c r="AM314" s="70">
        <f>(AL314-AL313)/AL314*100</f>
        <v/>
      </c>
      <c r="AN314" s="70">
        <f>(AK314-AK313)/AK314*100</f>
        <v/>
      </c>
      <c r="AO314" t="n" s="70"/>
      <c r="AP314" t="n" s="70"/>
      <c r="AQ314" t="n" s="70"/>
      <c r="AR314" t="n" s="70"/>
      <c r="AS314" t="n" s="70"/>
      <c r="AT314" t="n" s="38"/>
      <c r="AU314" t="n" s="38"/>
      <c r="AV314" t="n" s="38"/>
      <c r="AW314" t="n" s="38"/>
      <c r="AX314" t="n" s="38"/>
      <c r="CL314" t="n" s="49"/>
      <c r="CM314" t="n" s="50"/>
    </row>
    <row r="315" ht="16" customHeight="1" spans="1:91" s="90">
      <c r="AE315" t="n" s="42"/>
      <c r="AF315" t="n" s="70"/>
      <c r="AG315" t="n" s="70"/>
      <c r="AH315" t="n" s="70"/>
      <c r="AI315" t="n" s="70"/>
      <c r="AJ315" t="n" s="70"/>
      <c r="AK315" t="n" s="70"/>
      <c r="AL315" t="n" s="70"/>
      <c r="AM315" s="70">
        <f>(AL315-AL314)/AL315*100</f>
        <v/>
      </c>
      <c r="AN315" s="70">
        <f>(AK315-AK314)/AK315*100</f>
        <v/>
      </c>
      <c r="AO315" t="n" s="70"/>
      <c r="AP315" t="n" s="70"/>
      <c r="AQ315" t="n" s="70"/>
      <c r="AR315" t="n" s="70"/>
      <c r="AS315" t="n" s="70"/>
      <c r="AT315" t="n" s="38"/>
      <c r="AU315" t="n" s="38"/>
      <c r="AV315" t="n" s="38"/>
      <c r="AW315" t="n" s="38"/>
      <c r="AX315" t="n" s="38"/>
      <c r="CL315" t="n" s="49"/>
      <c r="CM315" t="n" s="50"/>
    </row>
    <row r="316" ht="16" customHeight="1" spans="1:91" s="90">
      <c r="AE316" t="n" s="42"/>
      <c r="AF316" t="n" s="70"/>
      <c r="AG316" t="n" s="70"/>
      <c r="AH316" t="n" s="70"/>
      <c r="AI316" t="n" s="70"/>
      <c r="AJ316" t="n" s="70"/>
      <c r="AK316" t="n" s="70"/>
      <c r="AL316" t="n" s="70"/>
      <c r="AM316" s="70">
        <f>(AL316-AL315)/AL316*100</f>
        <v/>
      </c>
      <c r="AN316" s="70">
        <f>(AK316-AK315)/AK316*100</f>
        <v/>
      </c>
      <c r="AO316" t="n" s="70"/>
      <c r="AP316" t="n" s="70"/>
      <c r="AQ316" t="n" s="70"/>
      <c r="AR316" t="n" s="70"/>
      <c r="AS316" t="n" s="70"/>
      <c r="AT316" t="n" s="38"/>
      <c r="AU316" t="n" s="38"/>
      <c r="AV316" t="n" s="38"/>
      <c r="AW316" t="n" s="38"/>
      <c r="AX316" t="n" s="38"/>
      <c r="CL316" t="n" s="49"/>
      <c r="CM316" t="n" s="50"/>
    </row>
    <row r="317" ht="16" customHeight="1" spans="1:91" s="90">
      <c r="AE317" t="n" s="42"/>
      <c r="AF317" t="n" s="70"/>
      <c r="AG317" t="n" s="70"/>
      <c r="AH317" t="n" s="70"/>
      <c r="AI317" t="n" s="70"/>
      <c r="AJ317" t="n" s="70"/>
      <c r="AK317" t="n" s="70"/>
      <c r="AL317" t="n" s="70"/>
      <c r="AM317" s="70">
        <f>(AL317-AL316)/AL317*100</f>
        <v/>
      </c>
      <c r="AN317" s="70">
        <f>(AK317-AK316)/AK317*100</f>
        <v/>
      </c>
      <c r="AO317" t="n" s="70"/>
      <c r="AP317" t="n" s="70"/>
      <c r="AQ317" t="n" s="70"/>
      <c r="AR317" t="n" s="70"/>
      <c r="AS317" t="n" s="70"/>
      <c r="AT317" t="n" s="38"/>
      <c r="AU317" t="n" s="38"/>
      <c r="AV317" t="n" s="38"/>
      <c r="AW317" t="n" s="38"/>
      <c r="AX317" t="n" s="38"/>
      <c r="CL317" t="n" s="49"/>
      <c r="CM317" t="n" s="50"/>
    </row>
    <row r="318" ht="16" customHeight="1" spans="1:91" s="90">
      <c r="AE318" t="n" s="42"/>
      <c r="AF318" t="n" s="70"/>
      <c r="AG318" t="n" s="70"/>
      <c r="AH318" t="n" s="70"/>
      <c r="AI318" t="n" s="70"/>
      <c r="AJ318" t="n" s="70"/>
      <c r="AK318" t="n" s="70"/>
      <c r="AL318" t="n" s="70"/>
      <c r="AM318" s="70">
        <f>(AL318-AL317)/AL318*100</f>
        <v/>
      </c>
      <c r="AN318" s="70">
        <f>(AK318-AK317)/AK318*100</f>
        <v/>
      </c>
      <c r="AO318" t="n" s="70"/>
      <c r="AP318" t="n" s="70"/>
      <c r="AQ318" t="n" s="70"/>
      <c r="AR318" t="n" s="70"/>
      <c r="AS318" t="n" s="70"/>
      <c r="AT318" t="n" s="38"/>
      <c r="AU318" t="n" s="38"/>
      <c r="AV318" t="n" s="38"/>
      <c r="AW318" t="n" s="38"/>
      <c r="AX318" t="n" s="38"/>
      <c r="CL318" t="n" s="49"/>
      <c r="CM318" t="n" s="50"/>
    </row>
    <row r="319" ht="16" customHeight="1" spans="1:91" s="90">
      <c r="AE319" t="n" s="42"/>
      <c r="AF319" t="n" s="70"/>
      <c r="AG319" t="n" s="70"/>
      <c r="AH319" t="n" s="70"/>
      <c r="AI319" t="n" s="70"/>
      <c r="AJ319" t="n" s="70"/>
      <c r="AK319" t="n" s="70"/>
      <c r="AL319" t="n" s="70"/>
      <c r="AM319" s="70">
        <f>(AL319-AL318)/AL319*100</f>
        <v/>
      </c>
      <c r="AN319" s="70">
        <f>(AK319-AK318)/AK319*100</f>
        <v/>
      </c>
      <c r="AO319" t="n" s="70"/>
      <c r="AP319" t="n" s="70"/>
      <c r="AQ319" t="n" s="70"/>
      <c r="AR319" t="n" s="70"/>
      <c r="AS319" t="n" s="70"/>
      <c r="AT319" t="n" s="38"/>
      <c r="AU319" t="n" s="38"/>
      <c r="AV319" t="n" s="38"/>
      <c r="AW319" t="n" s="38"/>
      <c r="AX319" t="n" s="38"/>
      <c r="CL319" t="n" s="49"/>
      <c r="CM319" t="n" s="50"/>
    </row>
    <row r="320" ht="16" customHeight="1" spans="1:91" s="90">
      <c r="AE320" t="n" s="42"/>
      <c r="AF320" t="n" s="70"/>
      <c r="AG320" t="n" s="70"/>
      <c r="AH320" t="n" s="70"/>
      <c r="AI320" t="n" s="70"/>
      <c r="AJ320" t="n" s="70"/>
      <c r="AK320" t="n" s="70"/>
      <c r="AL320" t="n" s="70"/>
      <c r="AM320" s="70">
        <f>(AL320-AL319)/AL320*100</f>
        <v/>
      </c>
      <c r="AN320" s="70">
        <f>(AK320-AK319)/AK320*100</f>
        <v/>
      </c>
      <c r="AO320" t="n" s="70"/>
      <c r="AP320" t="n" s="70"/>
      <c r="AQ320" t="n" s="70"/>
      <c r="AR320" t="n" s="70"/>
      <c r="AS320" t="n" s="70"/>
      <c r="AT320" t="n" s="38"/>
      <c r="AU320" t="n" s="38"/>
      <c r="AV320" t="n" s="38"/>
      <c r="AW320" t="n" s="38"/>
      <c r="AX320" t="n" s="38"/>
      <c r="CL320" t="n" s="49"/>
      <c r="CM320" t="n" s="50"/>
    </row>
    <row r="321" ht="16" customHeight="1" spans="1:91" s="90">
      <c r="AE321" t="n" s="42"/>
      <c r="AF321" t="n" s="70"/>
      <c r="AG321" t="n" s="70"/>
      <c r="AH321" t="n" s="70"/>
      <c r="AI321" t="n" s="70"/>
      <c r="AJ321" t="n" s="70"/>
      <c r="AK321" t="n" s="70"/>
      <c r="AL321" t="n" s="70"/>
      <c r="AM321" s="70">
        <f>(AL321-AL320)/AL321*100</f>
        <v/>
      </c>
      <c r="AN321" s="70">
        <f>(AK321-AK320)/AK321*100</f>
        <v/>
      </c>
      <c r="AO321" t="n" s="70"/>
      <c r="AP321" t="n" s="70"/>
      <c r="AQ321" t="n" s="70"/>
      <c r="AR321" t="n" s="70"/>
      <c r="AS321" t="n" s="70"/>
      <c r="AT321" t="n" s="38"/>
      <c r="AU321" t="n" s="38"/>
      <c r="AV321" t="n" s="38"/>
      <c r="AW321" t="n" s="38"/>
      <c r="AX321" t="n" s="38"/>
      <c r="CL321" t="n" s="49"/>
      <c r="CM321" t="n" s="50"/>
    </row>
    <row r="322" ht="16" customHeight="1" spans="1:91" s="90">
      <c r="AE322" t="n" s="42"/>
      <c r="AF322" t="n" s="70"/>
      <c r="AG322" t="n" s="70"/>
      <c r="AH322" t="n" s="70"/>
      <c r="AI322" t="n" s="70"/>
      <c r="AJ322" t="n" s="70"/>
      <c r="AK322" t="n" s="70"/>
      <c r="AL322" t="n" s="70"/>
      <c r="AM322" s="70">
        <f>(AL322-AL321)/AL322*100</f>
        <v/>
      </c>
      <c r="AN322" s="70">
        <f>(AK322-AK321)/AK322*100</f>
        <v/>
      </c>
      <c r="AO322" t="n" s="70"/>
      <c r="AP322" t="n" s="70"/>
      <c r="AQ322" t="n" s="70"/>
      <c r="AR322" t="n" s="70"/>
      <c r="AS322" t="n" s="70"/>
      <c r="AT322" t="n" s="38"/>
      <c r="AU322" t="n" s="38"/>
      <c r="AV322" t="n" s="38"/>
      <c r="AW322" t="n" s="38"/>
      <c r="AX322" t="n" s="38"/>
      <c r="CL322" t="n" s="49"/>
      <c r="CM322" t="n" s="50"/>
    </row>
    <row r="323" ht="16" customHeight="1" spans="1:91" s="90">
      <c r="AE323" t="n" s="42"/>
      <c r="AF323" t="n" s="70"/>
      <c r="AG323" t="n" s="70"/>
      <c r="AH323" t="n" s="70"/>
      <c r="AI323" t="n" s="70"/>
      <c r="AJ323" t="n" s="70"/>
      <c r="AK323" t="n" s="70"/>
      <c r="AL323" t="n" s="70"/>
      <c r="AM323" s="70">
        <f>(AL323-AL322)/AL323*100</f>
        <v/>
      </c>
      <c r="AN323" s="70">
        <f>(AK323-AK322)/AK323*100</f>
        <v/>
      </c>
      <c r="AO323" t="n" s="70"/>
      <c r="AP323" t="n" s="70"/>
      <c r="AQ323" t="n" s="70"/>
      <c r="AR323" t="n" s="70"/>
      <c r="AS323" t="n" s="70"/>
      <c r="AT323" t="n" s="38"/>
      <c r="AU323" t="n" s="38"/>
      <c r="AV323" t="n" s="38"/>
      <c r="AW323" t="n" s="38"/>
      <c r="AX323" t="n" s="38"/>
      <c r="CL323" t="n" s="49"/>
      <c r="CM323" t="n" s="50"/>
    </row>
    <row r="324" ht="16" customHeight="1" spans="1:91" s="90">
      <c r="AE324" t="n" s="42"/>
      <c r="AF324" t="n" s="70"/>
      <c r="AG324" t="n" s="70"/>
      <c r="AH324" t="n" s="70"/>
      <c r="AI324" t="n" s="70"/>
      <c r="AJ324" t="n" s="70"/>
      <c r="AK324" t="n" s="70"/>
      <c r="AL324" t="n" s="70"/>
      <c r="AM324" s="70">
        <f>(AL324-AL323)/AL324*100</f>
        <v/>
      </c>
      <c r="AN324" s="70">
        <f>(AK324-AK323)/AK324*100</f>
        <v/>
      </c>
      <c r="AO324" t="n" s="70"/>
      <c r="AP324" t="n" s="70"/>
      <c r="AQ324" t="n" s="70"/>
      <c r="AR324" t="n" s="70"/>
      <c r="AS324" t="n" s="70"/>
      <c r="AT324" t="n" s="38"/>
      <c r="AU324" t="n" s="38"/>
      <c r="AV324" t="n" s="38"/>
      <c r="AW324" t="n" s="38"/>
      <c r="AX324" t="n" s="38"/>
      <c r="CL324" t="n" s="49"/>
      <c r="CM324" t="n" s="50"/>
    </row>
    <row r="325" ht="16" customHeight="1" spans="1:91" s="90">
      <c r="AE325" t="n" s="42"/>
      <c r="AF325" t="n" s="70"/>
      <c r="AG325" t="n" s="70"/>
      <c r="AH325" t="n" s="70"/>
      <c r="AI325" t="n" s="70"/>
      <c r="AJ325" t="n" s="70"/>
      <c r="AK325" t="n" s="70"/>
      <c r="AL325" t="n" s="70"/>
      <c r="AM325" s="70">
        <f>(AL325-AL324)/AL325*100</f>
        <v/>
      </c>
      <c r="AN325" s="70">
        <f>(AK325-AK324)/AK325*100</f>
        <v/>
      </c>
      <c r="AO325" t="n" s="70"/>
      <c r="AP325" t="n" s="70"/>
      <c r="AQ325" t="n" s="70"/>
      <c r="AR325" t="n" s="70"/>
      <c r="AS325" t="n" s="70"/>
      <c r="AT325" t="n" s="38"/>
      <c r="AU325" t="n" s="38"/>
      <c r="AV325" t="n" s="38"/>
      <c r="AW325" t="n" s="38"/>
      <c r="AX325" t="n" s="38"/>
      <c r="CL325" t="n" s="49"/>
      <c r="CM325" t="n" s="50"/>
    </row>
    <row r="326" ht="16" customHeight="1" spans="1:91" s="90">
      <c r="AE326" t="n" s="42"/>
      <c r="AF326" t="n" s="70"/>
      <c r="AG326" t="n" s="70"/>
      <c r="AH326" t="n" s="70"/>
      <c r="AI326" t="n" s="70"/>
      <c r="AJ326" t="n" s="70"/>
      <c r="AK326" t="n" s="70"/>
      <c r="AL326" t="n" s="70"/>
      <c r="AM326" s="70">
        <f>(AL326-AL325)/AL326*100</f>
        <v/>
      </c>
      <c r="AN326" s="70">
        <f>(AK326-AK325)/AK326*100</f>
        <v/>
      </c>
      <c r="AO326" t="n" s="70"/>
      <c r="AP326" t="n" s="70"/>
      <c r="AQ326" t="n" s="70"/>
      <c r="AR326" t="n" s="70"/>
      <c r="AS326" t="n" s="70"/>
      <c r="AT326" t="n" s="38"/>
      <c r="AU326" t="n" s="38"/>
      <c r="AV326" t="n" s="38"/>
      <c r="AW326" t="n" s="38"/>
      <c r="AX326" t="n" s="38"/>
      <c r="CL326" t="n" s="49"/>
      <c r="CM326" t="n" s="50"/>
    </row>
    <row r="327" ht="16" customHeight="1" spans="1:91" s="90">
      <c r="AE327" t="n" s="42"/>
      <c r="AF327" t="n" s="70"/>
      <c r="AG327" t="n" s="70"/>
      <c r="AH327" t="n" s="70"/>
      <c r="AI327" t="n" s="70"/>
      <c r="AJ327" t="n" s="70"/>
      <c r="AK327" t="n" s="70"/>
      <c r="AL327" t="n" s="70"/>
      <c r="AM327" s="70">
        <f>(AL327-AL326)/AL327*100</f>
        <v/>
      </c>
      <c r="AN327" s="70">
        <f>(AK327-AK326)/AK327*100</f>
        <v/>
      </c>
      <c r="AO327" t="n" s="70"/>
      <c r="AP327" t="n" s="70"/>
      <c r="AQ327" t="n" s="70"/>
      <c r="AR327" t="n" s="70"/>
      <c r="AS327" t="n" s="70"/>
      <c r="AT327" t="n" s="38"/>
      <c r="AU327" t="n" s="38"/>
      <c r="AV327" t="n" s="38"/>
      <c r="AW327" t="n" s="38"/>
      <c r="AX327" t="n" s="38"/>
      <c r="CL327" t="n" s="49"/>
      <c r="CM327" t="n" s="50"/>
    </row>
    <row r="328" ht="16" customHeight="1" spans="1:91" s="90">
      <c r="AE328" t="n" s="42"/>
      <c r="AF328" t="n" s="70"/>
      <c r="AG328" t="n" s="70"/>
      <c r="AH328" t="n" s="70"/>
      <c r="AI328" t="n" s="70"/>
      <c r="AJ328" t="n" s="70"/>
      <c r="AK328" t="n" s="70"/>
      <c r="AL328" t="n" s="70"/>
      <c r="AM328" s="70">
        <f>(AL328-AL327)/AL328*100</f>
        <v/>
      </c>
      <c r="AN328" s="70">
        <f>(AK328-AK327)/AK328*100</f>
        <v/>
      </c>
      <c r="AO328" t="n" s="70"/>
      <c r="AP328" t="n" s="70"/>
      <c r="AQ328" t="n" s="70"/>
      <c r="AR328" t="n" s="70"/>
      <c r="AS328" t="n" s="70"/>
      <c r="AT328" t="n" s="38"/>
      <c r="AU328" t="n" s="38"/>
      <c r="AV328" t="n" s="38"/>
      <c r="AW328" t="n" s="38"/>
      <c r="AX328" t="n" s="38"/>
      <c r="CL328" t="n" s="49"/>
      <c r="CM328" t="n" s="50"/>
    </row>
    <row r="329" ht="16" customHeight="1" spans="1:91" s="90">
      <c r="AE329" t="n" s="42"/>
      <c r="AF329" t="n" s="70"/>
      <c r="AG329" t="n" s="70"/>
      <c r="AH329" t="n" s="70"/>
      <c r="AI329" t="n" s="70"/>
      <c r="AJ329" t="n" s="70"/>
      <c r="AK329" t="n" s="70"/>
      <c r="AL329" t="n" s="70"/>
      <c r="AM329" s="70">
        <f>(AL329-AL328)/AL329*100</f>
        <v/>
      </c>
      <c r="AN329" s="70">
        <f>(AK329-AK328)/AK329*100</f>
        <v/>
      </c>
      <c r="AO329" t="n" s="70"/>
      <c r="AP329" t="n" s="70"/>
      <c r="AQ329" t="n" s="70"/>
      <c r="AR329" t="n" s="70"/>
      <c r="AS329" t="n" s="70"/>
      <c r="AT329" t="n" s="38"/>
      <c r="AU329" t="n" s="38"/>
      <c r="AV329" t="n" s="38"/>
      <c r="AW329" t="n" s="38"/>
      <c r="AX329" t="n" s="38"/>
      <c r="CL329" t="n" s="49"/>
      <c r="CM329" t="n" s="50"/>
    </row>
    <row r="330" ht="16" customHeight="1" spans="1:91" s="90">
      <c r="AE330" t="n" s="42"/>
      <c r="AF330" t="n" s="70"/>
      <c r="AG330" t="n" s="70"/>
      <c r="AH330" t="n" s="70"/>
      <c r="AI330" t="n" s="70"/>
      <c r="AJ330" t="n" s="70"/>
      <c r="AK330" t="n" s="70"/>
      <c r="AL330" t="n" s="70"/>
      <c r="AM330" s="70">
        <f>(AL330-AL329)/AL330*100</f>
        <v/>
      </c>
      <c r="AN330" s="70">
        <f>(AK330-AK329)/AK330*100</f>
        <v/>
      </c>
      <c r="AO330" t="n" s="70"/>
      <c r="AP330" t="n" s="70"/>
      <c r="AQ330" t="n" s="70"/>
      <c r="AR330" t="n" s="70"/>
      <c r="AS330" t="n" s="70"/>
      <c r="AT330" t="n" s="38"/>
      <c r="AU330" t="n" s="38"/>
      <c r="AV330" t="n" s="38"/>
      <c r="AW330" t="n" s="38"/>
      <c r="AX330" t="n" s="38"/>
      <c r="CL330" t="n" s="49"/>
      <c r="CM330" t="n" s="50"/>
    </row>
    <row r="331" ht="16" customHeight="1" spans="1:91" s="90">
      <c r="AE331" t="n" s="42"/>
      <c r="AF331" t="n" s="70"/>
      <c r="AG331" t="n" s="70"/>
      <c r="AH331" t="n" s="70"/>
      <c r="AI331" t="n" s="70"/>
      <c r="AJ331" t="n" s="70"/>
      <c r="AK331" t="n" s="70"/>
      <c r="AL331" t="n" s="70"/>
      <c r="AM331" s="70">
        <f>(AL331-AL330)/AL331*100</f>
        <v/>
      </c>
      <c r="AN331" s="70">
        <f>(AK331-AK330)/AK331*100</f>
        <v/>
      </c>
      <c r="AO331" t="n" s="70"/>
      <c r="AP331" t="n" s="70"/>
      <c r="AQ331" t="n" s="70"/>
      <c r="AR331" t="n" s="70"/>
      <c r="AS331" t="n" s="70"/>
      <c r="AT331" t="n" s="38"/>
      <c r="AU331" t="n" s="38"/>
      <c r="AV331" t="n" s="38"/>
      <c r="AW331" t="n" s="38"/>
      <c r="AX331" t="n" s="38"/>
      <c r="CL331" t="n" s="49"/>
      <c r="CM331" t="n" s="50"/>
    </row>
    <row r="332" ht="16" customHeight="1" spans="1:91" s="90">
      <c r="AE332" t="n" s="42"/>
      <c r="AF332" t="n" s="70"/>
      <c r="AG332" t="n" s="70"/>
      <c r="AH332" t="n" s="70"/>
      <c r="AI332" t="n" s="70"/>
      <c r="AJ332" t="n" s="70"/>
      <c r="AK332" t="n" s="70"/>
      <c r="AL332" t="n" s="70"/>
      <c r="AM332" s="70">
        <f>(AL332-AL331)/AL332*100</f>
        <v/>
      </c>
      <c r="AN332" s="70">
        <f>(AK332-AK331)/AK332*100</f>
        <v/>
      </c>
      <c r="AO332" t="n" s="70"/>
      <c r="AP332" t="n" s="70"/>
      <c r="AQ332" t="n" s="70"/>
      <c r="AR332" t="n" s="70"/>
      <c r="AS332" t="n" s="70"/>
      <c r="AT332" t="n" s="38"/>
      <c r="AU332" t="n" s="38"/>
      <c r="AV332" t="n" s="38"/>
      <c r="AW332" t="n" s="38"/>
      <c r="AX332" t="n" s="38"/>
      <c r="CL332" t="n" s="49"/>
      <c r="CM332" t="n" s="50"/>
    </row>
    <row r="333" ht="16" customHeight="1" spans="1:91" s="90">
      <c r="AE333" t="n" s="42"/>
      <c r="AF333" t="n" s="70"/>
      <c r="AG333" t="n" s="70"/>
      <c r="AH333" t="n" s="70"/>
      <c r="AI333" t="n" s="70"/>
      <c r="AJ333" t="n" s="70"/>
      <c r="AK333" t="n" s="70"/>
      <c r="AL333" t="n" s="70"/>
      <c r="AM333" s="70">
        <f>(AL333-AL332)/AL333*100</f>
        <v/>
      </c>
      <c r="AN333" s="70">
        <f>(AK333-AK332)/AK333*100</f>
        <v/>
      </c>
      <c r="AO333" t="n" s="70"/>
      <c r="AP333" t="n" s="70"/>
      <c r="AQ333" t="n" s="70"/>
      <c r="AR333" t="n" s="70"/>
      <c r="AS333" t="n" s="70"/>
      <c r="AT333" t="n" s="38"/>
      <c r="AU333" t="n" s="38"/>
      <c r="AV333" t="n" s="38"/>
      <c r="AW333" t="n" s="38"/>
      <c r="AX333" t="n" s="38"/>
      <c r="CL333" t="n" s="49"/>
      <c r="CM333" t="n" s="50"/>
    </row>
    <row r="334" ht="16" customHeight="1" spans="1:91" s="90">
      <c r="AE334" t="n" s="42"/>
      <c r="AF334" t="n" s="70"/>
      <c r="AG334" t="n" s="70"/>
      <c r="AH334" t="n" s="70"/>
      <c r="AI334" t="n" s="70"/>
      <c r="AJ334" t="n" s="70"/>
      <c r="AK334" t="n" s="70"/>
      <c r="AL334" t="n" s="70"/>
      <c r="AM334" s="70">
        <f>(AL334-AL333)/AL334*100</f>
        <v/>
      </c>
      <c r="AN334" s="70">
        <f>(AK334-AK333)/AK334*100</f>
        <v/>
      </c>
      <c r="AO334" t="n" s="70"/>
      <c r="AP334" t="n" s="70"/>
      <c r="AQ334" t="n" s="70"/>
      <c r="AR334" t="n" s="70"/>
      <c r="AS334" t="n" s="70"/>
      <c r="AT334" t="n" s="38"/>
      <c r="AU334" t="n" s="38"/>
      <c r="AV334" t="n" s="38"/>
      <c r="AW334" t="n" s="38"/>
      <c r="AX334" t="n" s="38"/>
      <c r="CL334" t="n" s="49"/>
      <c r="CM334" t="n" s="50"/>
    </row>
    <row r="335" ht="16" customHeight="1" spans="1:91" s="90">
      <c r="AE335" t="n" s="42"/>
      <c r="AF335" t="n" s="70"/>
      <c r="AG335" t="n" s="70"/>
      <c r="AH335" t="n" s="70"/>
      <c r="AI335" t="n" s="70"/>
      <c r="AJ335" t="n" s="70"/>
      <c r="AK335" t="n" s="70"/>
      <c r="AL335" t="n" s="70"/>
      <c r="AM335" s="70">
        <f>(AL335-AL334)/AL335*100</f>
        <v/>
      </c>
      <c r="AN335" s="70">
        <f>(AK335-AK334)/AK335*100</f>
        <v/>
      </c>
      <c r="AO335" t="n" s="70"/>
      <c r="AP335" t="n" s="70"/>
      <c r="AQ335" t="n" s="70"/>
      <c r="AR335" t="n" s="70"/>
      <c r="AS335" t="n" s="70"/>
      <c r="AT335" t="n" s="38"/>
      <c r="AU335" t="n" s="38"/>
      <c r="AV335" t="n" s="38"/>
      <c r="AW335" t="n" s="38"/>
      <c r="AX335" t="n" s="38"/>
      <c r="CL335" t="n" s="49"/>
      <c r="CM335" t="n" s="50"/>
    </row>
    <row r="336" ht="16" customHeight="1" spans="1:91" s="90">
      <c r="AE336" t="n" s="42"/>
      <c r="AF336" t="n" s="70"/>
      <c r="AG336" t="n" s="70"/>
      <c r="AH336" t="n" s="70"/>
      <c r="AI336" t="n" s="70"/>
      <c r="AJ336" t="n" s="70"/>
      <c r="AK336" t="n" s="70"/>
      <c r="AL336" t="n" s="70"/>
      <c r="AM336" s="70">
        <f>(AL336-AL335)/AL336*100</f>
        <v/>
      </c>
      <c r="AN336" s="70">
        <f>(AK336-AK335)/AK336*100</f>
        <v/>
      </c>
      <c r="AO336" t="n" s="70"/>
      <c r="AP336" t="n" s="70"/>
      <c r="AQ336" t="n" s="70"/>
      <c r="AR336" t="n" s="70"/>
      <c r="AS336" t="n" s="70"/>
      <c r="AT336" t="n" s="38"/>
      <c r="AU336" t="n" s="38"/>
      <c r="AV336" t="n" s="38"/>
      <c r="AW336" t="n" s="38"/>
      <c r="AX336" t="n" s="38"/>
      <c r="CL336" t="n" s="49"/>
      <c r="CM336" t="n" s="50"/>
    </row>
    <row r="337" ht="16" customHeight="1" spans="1:91" s="90">
      <c r="AE337" t="n" s="42"/>
      <c r="AF337" t="n" s="70"/>
      <c r="AG337" t="n" s="70"/>
      <c r="AH337" t="n" s="70"/>
      <c r="AI337" t="n" s="70"/>
      <c r="AJ337" t="n" s="70"/>
      <c r="AK337" t="n" s="70"/>
      <c r="AL337" t="n" s="70"/>
      <c r="AM337" s="70">
        <f>(AL337-AL336)/AL337*100</f>
        <v/>
      </c>
      <c r="AN337" s="70">
        <f>(AK337-AK336)/AK337*100</f>
        <v/>
      </c>
      <c r="AO337" t="n" s="70"/>
      <c r="AP337" t="n" s="70"/>
      <c r="AQ337" t="n" s="70"/>
      <c r="AR337" t="n" s="70"/>
      <c r="AS337" t="n" s="70"/>
      <c r="AT337" t="n" s="38"/>
      <c r="AU337" t="n" s="38"/>
      <c r="AV337" t="n" s="38"/>
      <c r="AW337" t="n" s="38"/>
      <c r="AX337" t="n" s="38"/>
      <c r="CL337" t="n" s="49"/>
      <c r="CM337" t="n" s="50"/>
    </row>
    <row r="338" ht="16" customHeight="1" spans="1:91" s="90">
      <c r="AE338" t="n" s="42"/>
      <c r="AF338" t="n" s="70"/>
      <c r="AG338" t="n" s="70"/>
      <c r="AH338" t="n" s="70"/>
      <c r="AI338" t="n" s="70"/>
      <c r="AJ338" t="n" s="70"/>
      <c r="AK338" t="n" s="70"/>
      <c r="AL338" t="n" s="70"/>
      <c r="AM338" s="70">
        <f>(AL338-AL337)/AL338*100</f>
        <v/>
      </c>
      <c r="AN338" s="70">
        <f>(AK338-AK337)/AK338*100</f>
        <v/>
      </c>
      <c r="AO338" t="n" s="70"/>
      <c r="AP338" t="n" s="70"/>
      <c r="AQ338" t="n" s="70"/>
      <c r="AR338" t="n" s="70"/>
      <c r="AS338" t="n" s="70"/>
      <c r="AT338" t="n" s="38"/>
      <c r="AU338" t="n" s="38"/>
      <c r="AV338" t="n" s="38"/>
      <c r="AW338" t="n" s="38"/>
      <c r="AX338" t="n" s="38"/>
      <c r="CL338" t="n" s="49"/>
      <c r="CM338" t="n" s="50"/>
    </row>
    <row r="339" ht="16" customHeight="1" spans="1:91" s="90">
      <c r="AE339" t="n" s="42"/>
      <c r="AF339" t="n" s="70"/>
      <c r="AG339" t="n" s="70"/>
      <c r="AH339" t="n" s="70"/>
      <c r="AI339" t="n" s="70"/>
      <c r="AJ339" t="n" s="70"/>
      <c r="AK339" t="n" s="70"/>
      <c r="AL339" t="n" s="70"/>
      <c r="AM339" s="70">
        <f>(AL339-AL338)/AL339*100</f>
        <v/>
      </c>
      <c r="AN339" s="70">
        <f>(AK339-AK338)/AK339*100</f>
        <v/>
      </c>
      <c r="AO339" t="n" s="70"/>
      <c r="AP339" t="n" s="70"/>
      <c r="AQ339" t="n" s="70"/>
      <c r="AR339" t="n" s="70"/>
      <c r="AS339" t="n" s="70"/>
      <c r="AT339" t="n" s="38"/>
      <c r="AU339" t="n" s="38"/>
      <c r="AV339" t="n" s="38"/>
      <c r="AW339" t="n" s="38"/>
      <c r="AX339" t="n" s="38"/>
      <c r="CL339" t="n" s="49"/>
      <c r="CM339" t="n" s="50"/>
    </row>
    <row r="340" ht="16" customHeight="1" spans="1:91" s="90">
      <c r="AE340" t="n" s="42"/>
      <c r="AF340" t="n" s="70"/>
      <c r="AG340" t="n" s="70"/>
      <c r="AH340" t="n" s="70"/>
      <c r="AI340" t="n" s="70"/>
      <c r="AJ340" t="n" s="70"/>
      <c r="AK340" t="n" s="70"/>
      <c r="AL340" t="n" s="70"/>
      <c r="AM340" s="70">
        <f>(AL340-AL339)/AL340*100</f>
        <v/>
      </c>
      <c r="AN340" s="70">
        <f>(AK340-AK339)/AK340*100</f>
        <v/>
      </c>
      <c r="AO340" t="n" s="70"/>
      <c r="AP340" t="n" s="70"/>
      <c r="AQ340" t="n" s="70"/>
      <c r="AR340" t="n" s="70"/>
      <c r="AS340" t="n" s="70"/>
      <c r="AT340" t="n" s="38"/>
      <c r="AU340" t="n" s="38"/>
      <c r="AV340" t="n" s="38"/>
      <c r="AW340" t="n" s="38"/>
      <c r="AX340" t="n" s="38"/>
      <c r="CL340" t="n" s="49"/>
      <c r="CM340" t="n" s="50"/>
    </row>
    <row r="341" ht="16" customHeight="1" spans="1:91" s="90">
      <c r="AE341" t="n" s="42"/>
      <c r="AF341" t="n" s="70"/>
      <c r="AG341" t="n" s="70"/>
      <c r="AH341" t="n" s="70"/>
      <c r="AI341" t="n" s="70"/>
      <c r="AJ341" t="n" s="70"/>
      <c r="AK341" t="n" s="70"/>
      <c r="AL341" t="n" s="70"/>
      <c r="AM341" s="70">
        <f>(AL341-AL340)/AL341*100</f>
        <v/>
      </c>
      <c r="AN341" s="70">
        <f>(AK341-AK340)/AK341*100</f>
        <v/>
      </c>
      <c r="AO341" t="n" s="70"/>
      <c r="AP341" t="n" s="70"/>
      <c r="AQ341" t="n" s="70"/>
      <c r="AR341" t="n" s="70"/>
      <c r="AS341" t="n" s="70"/>
      <c r="AT341" t="n" s="38"/>
      <c r="AU341" t="n" s="38"/>
      <c r="AV341" t="n" s="38"/>
      <c r="AW341" t="n" s="38"/>
      <c r="AX341" t="n" s="38"/>
      <c r="CL341" t="n" s="49"/>
      <c r="CM341" t="n" s="50"/>
    </row>
    <row r="342" ht="16" customHeight="1" spans="1:91" s="90">
      <c r="AE342" t="n" s="42"/>
      <c r="AF342" t="n" s="70"/>
      <c r="AG342" t="n" s="70"/>
      <c r="AH342" t="n" s="70"/>
      <c r="AI342" t="n" s="70"/>
      <c r="AJ342" t="n" s="70"/>
      <c r="AK342" t="n" s="70"/>
      <c r="AL342" t="n" s="70"/>
      <c r="AM342" s="70">
        <f>(AL342-AL341)/AL342*100</f>
        <v/>
      </c>
      <c r="AN342" s="70">
        <f>(AK342-AK341)/AK342*100</f>
        <v/>
      </c>
      <c r="AO342" t="n" s="70"/>
      <c r="AP342" t="n" s="70"/>
      <c r="AQ342" t="n" s="70"/>
      <c r="AR342" t="n" s="70"/>
      <c r="AS342" t="n" s="70"/>
      <c r="AT342" t="n" s="38"/>
      <c r="AU342" t="n" s="38"/>
      <c r="AV342" t="n" s="38"/>
      <c r="AW342" t="n" s="38"/>
      <c r="AX342" t="n" s="38"/>
      <c r="CL342" t="n" s="49"/>
      <c r="CM342" t="n" s="50"/>
    </row>
    <row r="343" ht="16" customHeight="1" spans="1:91" s="90">
      <c r="AE343" t="n" s="42"/>
      <c r="AF343" t="n" s="70"/>
      <c r="AG343" t="n" s="70"/>
      <c r="AH343" t="n" s="70"/>
      <c r="AI343" t="n" s="70"/>
      <c r="AJ343" t="n" s="70"/>
      <c r="AK343" t="n" s="70"/>
      <c r="AL343" t="n" s="70"/>
      <c r="AM343" s="70">
        <f>(AL343-AL342)/AL343*100</f>
        <v/>
      </c>
      <c r="AN343" s="70">
        <f>(AK343-AK342)/AK343*100</f>
        <v/>
      </c>
      <c r="AO343" t="n" s="70"/>
      <c r="AP343" t="n" s="70"/>
      <c r="AQ343" t="n" s="70"/>
      <c r="AR343" t="n" s="70"/>
      <c r="AS343" t="n" s="70"/>
      <c r="AT343" t="n" s="38"/>
      <c r="AU343" t="n" s="38"/>
      <c r="AV343" t="n" s="38"/>
      <c r="AW343" t="n" s="38"/>
      <c r="AX343" t="n" s="38"/>
      <c r="CL343" t="n" s="49"/>
      <c r="CM343" t="n" s="50"/>
    </row>
    <row r="344" ht="16" customHeight="1" spans="1:91" s="90">
      <c r="AE344" t="n" s="42"/>
      <c r="AF344" t="n" s="70"/>
      <c r="AG344" t="n" s="70"/>
      <c r="AH344" t="n" s="70"/>
      <c r="AI344" t="n" s="70"/>
      <c r="AJ344" t="n" s="70"/>
      <c r="AK344" t="n" s="70"/>
      <c r="AL344" t="n" s="70"/>
      <c r="AM344" s="70">
        <f>(AL344-AL343)/AL344*100</f>
        <v/>
      </c>
      <c r="AN344" s="70">
        <f>(AK344-AK343)/AK344*100</f>
        <v/>
      </c>
      <c r="AO344" t="n" s="70"/>
      <c r="AP344" t="n" s="70"/>
      <c r="AQ344" t="n" s="70"/>
      <c r="AR344" t="n" s="70"/>
      <c r="AS344" t="n" s="70"/>
      <c r="AT344" t="n" s="38"/>
      <c r="AU344" t="n" s="38"/>
      <c r="AV344" t="n" s="38"/>
      <c r="AW344" t="n" s="38"/>
      <c r="AX344" t="n" s="38"/>
      <c r="CL344" t="n" s="49"/>
      <c r="CM344" t="n" s="50"/>
    </row>
    <row r="345" ht="16" customHeight="1" spans="1:91" s="90">
      <c r="AE345" t="n" s="42"/>
      <c r="AF345" t="n" s="70"/>
      <c r="AG345" t="n" s="70"/>
      <c r="AH345" t="n" s="70"/>
      <c r="AI345" t="n" s="70"/>
      <c r="AJ345" t="n" s="70"/>
      <c r="AK345" t="n" s="70"/>
      <c r="AL345" t="n" s="70"/>
      <c r="AM345" s="70">
        <f>(AL345-AL344)/AL345*100</f>
        <v/>
      </c>
      <c r="AN345" s="70">
        <f>(AK345-AK344)/AK345*100</f>
        <v/>
      </c>
      <c r="AO345" t="n" s="70"/>
      <c r="AP345" t="n" s="70"/>
      <c r="AQ345" t="n" s="70"/>
      <c r="AR345" t="n" s="70"/>
      <c r="AS345" t="n" s="70"/>
      <c r="AT345" t="n" s="38"/>
      <c r="AU345" t="n" s="38"/>
      <c r="AV345" t="n" s="38"/>
      <c r="AW345" t="n" s="38"/>
      <c r="AX345" t="n" s="38"/>
      <c r="CL345" t="n" s="49"/>
      <c r="CM345" t="n" s="50"/>
    </row>
    <row r="346" ht="16" customHeight="1" spans="1:91" s="90">
      <c r="AE346" t="n" s="42"/>
      <c r="AF346" t="n" s="70"/>
      <c r="AG346" t="n" s="70"/>
      <c r="AH346" t="n" s="70"/>
      <c r="AI346" t="n" s="70"/>
      <c r="AJ346" t="n" s="70"/>
      <c r="AK346" t="n" s="70"/>
      <c r="AL346" t="n" s="70"/>
      <c r="AM346" s="70">
        <f>(AL346-AL345)/AL346*100</f>
        <v/>
      </c>
      <c r="AN346" s="70">
        <f>(AK346-AK345)/AK346*100</f>
        <v/>
      </c>
      <c r="AO346" t="n" s="70"/>
      <c r="AP346" t="n" s="70"/>
      <c r="AQ346" t="n" s="70"/>
      <c r="AR346" t="n" s="70"/>
      <c r="AS346" t="n" s="70"/>
      <c r="AT346" t="n" s="38"/>
      <c r="AU346" t="n" s="38"/>
      <c r="AV346" t="n" s="38"/>
      <c r="AW346" t="n" s="38"/>
      <c r="AX346" t="n" s="38"/>
      <c r="CL346" t="n" s="49"/>
      <c r="CM346" t="n" s="50"/>
    </row>
    <row r="347" ht="16" customHeight="1" spans="1:91" s="90">
      <c r="AE347" t="n" s="42"/>
      <c r="AF347" t="n" s="70"/>
      <c r="AG347" t="n" s="70"/>
      <c r="AH347" t="n" s="70"/>
      <c r="AI347" t="n" s="70"/>
      <c r="AJ347" t="n" s="70"/>
      <c r="AK347" t="n" s="70"/>
      <c r="AL347" t="n" s="70"/>
      <c r="AM347" s="70">
        <f>(AL347-AL346)/AL347*100</f>
        <v/>
      </c>
      <c r="AN347" s="70">
        <f>(AK347-AK346)/AK347*100</f>
        <v/>
      </c>
      <c r="AO347" t="n" s="70"/>
      <c r="AP347" t="n" s="70"/>
      <c r="AQ347" t="n" s="70"/>
      <c r="AR347" t="n" s="70"/>
      <c r="AS347" t="n" s="70"/>
      <c r="AT347" t="n" s="38"/>
      <c r="AU347" t="n" s="38"/>
      <c r="AV347" t="n" s="38"/>
      <c r="AW347" t="n" s="38"/>
      <c r="AX347" t="n" s="38"/>
      <c r="CL347" t="n" s="49"/>
      <c r="CM347" t="n" s="50"/>
    </row>
    <row r="348" ht="16" customHeight="1" spans="1:91" s="90">
      <c r="AE348" t="n" s="42"/>
      <c r="AF348" t="n" s="70"/>
      <c r="AG348" t="n" s="70"/>
      <c r="AH348" t="n" s="70"/>
      <c r="AI348" t="n" s="70"/>
      <c r="AJ348" t="n" s="70"/>
      <c r="AK348" t="n" s="70"/>
      <c r="AL348" t="n" s="70"/>
      <c r="AM348" s="70">
        <f>(AL348-AL347)/AL348*100</f>
        <v/>
      </c>
      <c r="AN348" s="70">
        <f>(AK348-AK347)/AK348*100</f>
        <v/>
      </c>
      <c r="AO348" t="n" s="70"/>
      <c r="AP348" t="n" s="70"/>
      <c r="AQ348" t="n" s="70"/>
      <c r="AR348" t="n" s="70"/>
      <c r="AS348" t="n" s="70"/>
      <c r="AT348" t="n" s="38"/>
      <c r="AU348" t="n" s="38"/>
      <c r="AV348" t="n" s="38"/>
      <c r="AW348" t="n" s="38"/>
      <c r="AX348" t="n" s="38"/>
      <c r="CL348" t="n" s="49"/>
      <c r="CM348" t="n" s="50"/>
    </row>
    <row r="349" ht="16" customHeight="1" spans="1:91" s="90">
      <c r="AE349" t="n" s="42"/>
      <c r="AF349" t="n" s="70"/>
      <c r="AG349" t="n" s="70"/>
      <c r="AH349" t="n" s="70"/>
      <c r="AI349" t="n" s="70"/>
      <c r="AJ349" t="n" s="70"/>
      <c r="AK349" t="n" s="70"/>
      <c r="AL349" t="n" s="70"/>
      <c r="AM349" s="70">
        <f>(AL349-AL348)/AL349*100</f>
        <v/>
      </c>
      <c r="AN349" s="70">
        <f>(AK349-AK348)/AK349*100</f>
        <v/>
      </c>
      <c r="AO349" t="n" s="70"/>
      <c r="AP349" t="n" s="70"/>
      <c r="AQ349" t="n" s="70"/>
      <c r="AR349" t="n" s="70"/>
      <c r="AS349" t="n" s="70"/>
      <c r="AT349" t="n" s="38"/>
      <c r="AU349" t="n" s="38"/>
      <c r="AV349" t="n" s="38"/>
      <c r="AW349" t="n" s="38"/>
      <c r="AX349" t="n" s="38"/>
      <c r="CL349" t="n" s="49"/>
      <c r="CM349" t="n" s="50"/>
    </row>
    <row r="350" ht="16" customHeight="1" spans="1:91" s="90">
      <c r="AE350" t="n" s="42"/>
      <c r="AF350" t="n" s="70"/>
      <c r="AG350" t="n" s="70"/>
      <c r="AH350" t="n" s="70"/>
      <c r="AI350" t="n" s="70"/>
      <c r="AJ350" t="n" s="70"/>
      <c r="AK350" t="n" s="70"/>
      <c r="AL350" t="n" s="70"/>
      <c r="AM350" s="70">
        <f>(AL350-AL349)/AL350*100</f>
        <v/>
      </c>
      <c r="AN350" s="70">
        <f>(AK350-AK349)/AK350*100</f>
        <v/>
      </c>
      <c r="AO350" t="n" s="70"/>
      <c r="AP350" t="n" s="70"/>
      <c r="AQ350" t="n" s="70"/>
      <c r="AR350" t="n" s="70"/>
      <c r="AS350" t="n" s="70"/>
      <c r="AT350" t="n" s="38"/>
      <c r="AU350" t="n" s="38"/>
      <c r="AV350" t="n" s="38"/>
      <c r="AW350" t="n" s="38"/>
      <c r="AX350" t="n" s="38"/>
      <c r="CL350" t="n" s="49"/>
      <c r="CM350" t="n" s="50"/>
    </row>
    <row r="351" ht="16" customHeight="1" spans="1:91" s="90">
      <c r="AE351" t="n" s="42"/>
      <c r="AF351" t="n" s="70"/>
      <c r="AG351" t="n" s="70"/>
      <c r="AH351" t="n" s="70"/>
      <c r="AI351" t="n" s="70"/>
      <c r="AJ351" t="n" s="70"/>
      <c r="AK351" t="n" s="70"/>
      <c r="AL351" t="n" s="70"/>
      <c r="AM351" s="70">
        <f>(AL351-AL350)/AL351*100</f>
        <v/>
      </c>
      <c r="AN351" s="70">
        <f>(AK351-AK350)/AK351*100</f>
        <v/>
      </c>
      <c r="AO351" t="n" s="70"/>
      <c r="AP351" t="n" s="70"/>
      <c r="AQ351" t="n" s="70"/>
      <c r="AR351" t="n" s="70"/>
      <c r="AS351" t="n" s="70"/>
      <c r="AT351" t="n" s="38"/>
      <c r="AU351" t="n" s="38"/>
      <c r="AV351" t="n" s="38"/>
      <c r="AW351" t="n" s="38"/>
      <c r="AX351" t="n" s="38"/>
      <c r="CL351" t="n" s="49"/>
      <c r="CM351" t="n" s="50"/>
    </row>
    <row r="352" ht="16" customHeight="1" spans="1:91" s="90">
      <c r="AE352" t="n" s="42"/>
      <c r="AF352" t="n" s="70"/>
      <c r="AG352" t="n" s="70"/>
      <c r="AH352" t="n" s="70"/>
      <c r="AI352" t="n" s="70"/>
      <c r="AJ352" t="n" s="70"/>
      <c r="AK352" t="n" s="70"/>
      <c r="AL352" t="n" s="70"/>
      <c r="AM352" s="70">
        <f>(AL352-AL351)/AL352*100</f>
        <v/>
      </c>
      <c r="AN352" s="70">
        <f>(AK352-AK351)/AK352*100</f>
        <v/>
      </c>
      <c r="AO352" t="n" s="70"/>
      <c r="AP352" t="n" s="70"/>
      <c r="AQ352" t="n" s="70"/>
      <c r="AR352" t="n" s="70"/>
      <c r="AS352" t="n" s="70"/>
      <c r="AT352" t="n" s="38"/>
      <c r="AU352" t="n" s="38"/>
      <c r="AV352" t="n" s="38"/>
      <c r="AW352" t="n" s="38"/>
      <c r="AX352" t="n" s="38"/>
      <c r="CL352" t="n" s="49"/>
      <c r="CM352" t="n" s="50"/>
    </row>
    <row r="353" ht="16" customHeight="1" spans="1:91" s="90">
      <c r="AE353" t="n" s="42"/>
      <c r="AF353" t="n" s="70"/>
      <c r="AG353" t="n" s="70"/>
      <c r="AH353" t="n" s="70"/>
      <c r="AI353" t="n" s="70"/>
      <c r="AJ353" t="n" s="70"/>
      <c r="AK353" t="n" s="70"/>
      <c r="AL353" t="n" s="70"/>
      <c r="AM353" s="70">
        <f>(AL353-AL352)/AL353*100</f>
        <v/>
      </c>
      <c r="AN353" s="70">
        <f>(AK353-AK352)/AK353*100</f>
        <v/>
      </c>
      <c r="AO353" t="n" s="70"/>
      <c r="AP353" t="n" s="70"/>
      <c r="AQ353" t="n" s="70"/>
      <c r="AR353" t="n" s="70"/>
      <c r="AS353" t="n" s="70"/>
      <c r="AT353" t="n" s="38"/>
      <c r="AU353" t="n" s="38"/>
      <c r="AV353" t="n" s="38"/>
      <c r="AW353" t="n" s="38"/>
      <c r="AX353" t="n" s="38"/>
      <c r="CL353" t="n" s="49"/>
      <c r="CM353" t="n" s="50"/>
    </row>
    <row r="354" ht="16" customHeight="1" spans="1:91" s="90">
      <c r="AE354" t="n" s="42"/>
      <c r="AF354" t="n" s="70"/>
      <c r="AG354" t="n" s="70"/>
      <c r="AH354" t="n" s="70"/>
      <c r="AI354" t="n" s="70"/>
      <c r="AJ354" t="n" s="70"/>
      <c r="AK354" t="n" s="70"/>
      <c r="AL354" t="n" s="70"/>
      <c r="AM354" s="70">
        <f>(AL354-AL353)/AL354*100</f>
        <v/>
      </c>
      <c r="AN354" s="70">
        <f>(AK354-AK353)/AK354*100</f>
        <v/>
      </c>
      <c r="AO354" t="n" s="70"/>
      <c r="AP354" t="n" s="70"/>
      <c r="AQ354" t="n" s="70"/>
      <c r="AR354" t="n" s="70"/>
      <c r="AS354" t="n" s="70"/>
      <c r="AT354" t="n" s="38"/>
      <c r="AU354" t="n" s="38"/>
      <c r="AV354" t="n" s="38"/>
      <c r="AW354" t="n" s="38"/>
      <c r="AX354" t="n" s="38"/>
      <c r="CL354" t="n" s="49"/>
      <c r="CM354" t="n" s="50"/>
    </row>
    <row r="355" ht="16" customHeight="1" spans="1:91" s="90">
      <c r="AE355" t="n" s="42"/>
      <c r="AF355" t="n" s="70"/>
      <c r="AG355" t="n" s="70"/>
      <c r="AH355" t="n" s="70"/>
      <c r="AI355" t="n" s="70"/>
      <c r="AJ355" t="n" s="70"/>
      <c r="AK355" t="n" s="70"/>
      <c r="AL355" t="n" s="70"/>
      <c r="AM355" s="70">
        <f>(AL355-AL354)/AL355*100</f>
        <v/>
      </c>
      <c r="AN355" s="70">
        <f>(AK355-AK354)/AK355*100</f>
        <v/>
      </c>
      <c r="AO355" t="n" s="70"/>
      <c r="AP355" t="n" s="70"/>
      <c r="AQ355" t="n" s="70"/>
      <c r="AR355" t="n" s="70"/>
      <c r="AS355" t="n" s="70"/>
      <c r="AT355" t="n" s="38"/>
      <c r="AU355" t="n" s="38"/>
      <c r="AV355" t="n" s="38"/>
      <c r="AW355" t="n" s="38"/>
      <c r="AX355" t="n" s="38"/>
      <c r="CL355" t="n" s="49"/>
      <c r="CM355" t="n" s="50"/>
    </row>
    <row r="356" ht="16" customHeight="1" spans="1:91" s="90">
      <c r="AE356" t="n" s="42"/>
      <c r="AF356" t="n" s="70"/>
      <c r="AG356" t="n" s="70"/>
      <c r="AH356" t="n" s="70"/>
      <c r="AI356" t="n" s="70"/>
      <c r="AJ356" t="n" s="70"/>
      <c r="AK356" t="n" s="70"/>
      <c r="AL356" t="n" s="70"/>
      <c r="AM356" s="70">
        <f>(AL356-AL355)/AL356*100</f>
        <v/>
      </c>
      <c r="AN356" s="70">
        <f>(AK356-AK355)/AK356*100</f>
        <v/>
      </c>
      <c r="AO356" t="n" s="70"/>
      <c r="AP356" t="n" s="70"/>
      <c r="AQ356" t="n" s="70"/>
      <c r="AR356" t="n" s="70"/>
      <c r="AS356" t="n" s="70"/>
      <c r="AT356" t="n" s="38"/>
      <c r="AU356" t="n" s="38"/>
      <c r="AV356" t="n" s="38"/>
      <c r="AW356" t="n" s="38"/>
      <c r="AX356" t="n" s="38"/>
      <c r="CL356" t="n" s="49"/>
      <c r="CM356" t="n" s="50"/>
    </row>
    <row r="357" ht="16" customHeight="1" spans="1:91" s="90">
      <c r="AE357" t="n" s="42"/>
      <c r="AF357" t="n" s="70"/>
      <c r="AG357" t="n" s="70"/>
      <c r="AH357" t="n" s="70"/>
      <c r="AI357" t="n" s="70"/>
      <c r="AJ357" t="n" s="70"/>
      <c r="AK357" t="n" s="70"/>
      <c r="AL357" t="n" s="70"/>
      <c r="AM357" s="70">
        <f>(AL357-AL356)/AL357*100</f>
        <v/>
      </c>
      <c r="AN357" s="70">
        <f>(AK357-AK356)/AK357*100</f>
        <v/>
      </c>
      <c r="AO357" t="n" s="70"/>
      <c r="AP357" t="n" s="70"/>
      <c r="AQ357" t="n" s="70"/>
      <c r="AR357" t="n" s="70"/>
      <c r="AS357" t="n" s="70"/>
      <c r="AT357" t="n" s="38"/>
      <c r="AU357" t="n" s="38"/>
      <c r="AV357" t="n" s="38"/>
      <c r="AW357" t="n" s="38"/>
      <c r="AX357" t="n" s="38"/>
      <c r="CL357" t="n" s="49"/>
      <c r="CM357" t="n" s="50"/>
    </row>
    <row r="358" ht="16" customHeight="1" spans="1:91" s="90">
      <c r="AE358" t="n" s="42"/>
      <c r="AF358" t="n" s="70"/>
      <c r="AG358" t="n" s="70"/>
      <c r="AH358" t="n" s="70"/>
      <c r="AI358" t="n" s="70"/>
      <c r="AJ358" t="n" s="70"/>
      <c r="AK358" t="n" s="70"/>
      <c r="AL358" t="n" s="70"/>
      <c r="AM358" s="70">
        <f>(AL358-AL357)/AL358*100</f>
        <v/>
      </c>
      <c r="AN358" s="70">
        <f>(AK358-AK357)/AK358*100</f>
        <v/>
      </c>
      <c r="AO358" t="n" s="70"/>
      <c r="AP358" t="n" s="70"/>
      <c r="AQ358" t="n" s="70"/>
      <c r="AR358" t="n" s="70"/>
      <c r="AS358" t="n" s="70"/>
      <c r="AT358" t="n" s="38"/>
      <c r="AU358" t="n" s="38"/>
      <c r="AV358" t="n" s="38"/>
      <c r="AW358" t="n" s="38"/>
      <c r="AX358" t="n" s="38"/>
      <c r="CL358" t="n" s="49"/>
      <c r="CM358" t="n" s="50"/>
    </row>
    <row r="359" ht="16" customHeight="1" spans="1:91" s="90">
      <c r="AE359" t="n" s="42"/>
      <c r="AF359" t="n" s="70"/>
      <c r="AG359" t="n" s="70"/>
      <c r="AH359" t="n" s="70"/>
      <c r="AI359" t="n" s="70"/>
      <c r="AJ359" t="n" s="70"/>
      <c r="AK359" t="n" s="70"/>
      <c r="AL359" t="n" s="70"/>
      <c r="AM359" s="70">
        <f>(AL359-AL358)/AL359*100</f>
        <v/>
      </c>
      <c r="AN359" s="70">
        <f>(AK359-AK358)/AK359*100</f>
        <v/>
      </c>
      <c r="AO359" t="n" s="70"/>
      <c r="AP359" t="n" s="70"/>
      <c r="AQ359" t="n" s="70"/>
      <c r="AR359" t="n" s="70"/>
      <c r="AS359" t="n" s="70"/>
      <c r="AT359" t="n" s="38"/>
      <c r="AU359" t="n" s="38"/>
      <c r="AV359" t="n" s="38"/>
      <c r="AW359" t="n" s="38"/>
      <c r="AX359" t="n" s="38"/>
      <c r="CL359" t="n" s="49"/>
      <c r="CM359" t="n" s="50"/>
    </row>
    <row r="360" ht="16" customHeight="1" spans="1:91" s="90">
      <c r="AE360" t="n" s="42"/>
      <c r="AF360" t="n" s="70"/>
      <c r="AG360" t="n" s="70"/>
      <c r="AH360" t="n" s="70"/>
      <c r="AI360" t="n" s="70"/>
      <c r="AJ360" t="n" s="70"/>
      <c r="AK360" t="n" s="70"/>
      <c r="AL360" t="n" s="70"/>
      <c r="AM360" s="70">
        <f>(AL360-AL359)/AL360*100</f>
        <v/>
      </c>
      <c r="AN360" s="70">
        <f>(AK360-AK359)/AK360*100</f>
        <v/>
      </c>
      <c r="AO360" t="n" s="70"/>
      <c r="AP360" t="n" s="70"/>
      <c r="AQ360" t="n" s="70"/>
      <c r="AR360" t="n" s="70"/>
      <c r="AS360" t="n" s="70"/>
      <c r="AT360" t="n" s="38"/>
      <c r="AU360" t="n" s="38"/>
      <c r="AV360" t="n" s="38"/>
      <c r="AW360" t="n" s="38"/>
      <c r="AX360" t="n" s="38"/>
      <c r="CL360" t="n" s="49"/>
      <c r="CM360" t="n" s="50"/>
    </row>
    <row r="361" ht="16" customHeight="1" spans="1:91" s="90">
      <c r="AE361" t="n" s="42"/>
      <c r="AF361" t="n" s="70"/>
      <c r="AG361" t="n" s="70"/>
      <c r="AH361" t="n" s="70"/>
      <c r="AI361" t="n" s="70"/>
      <c r="AJ361" t="n" s="70"/>
      <c r="AK361" t="n" s="70"/>
      <c r="AL361" t="n" s="70"/>
      <c r="AM361" s="70">
        <f>(AL361-AL360)/AL361*100</f>
        <v/>
      </c>
      <c r="AN361" s="70">
        <f>(AK361-AK360)/AK361*100</f>
        <v/>
      </c>
      <c r="AO361" t="n" s="70"/>
      <c r="AP361" t="n" s="70"/>
      <c r="AQ361" t="n" s="70"/>
      <c r="AR361" t="n" s="70"/>
      <c r="AS361" t="n" s="70"/>
      <c r="AT361" t="n" s="38"/>
      <c r="AU361" t="n" s="38"/>
      <c r="AV361" t="n" s="38"/>
      <c r="AW361" t="n" s="38"/>
      <c r="AX361" t="n" s="38"/>
      <c r="CL361" t="n" s="49"/>
      <c r="CM361" t="n" s="50"/>
    </row>
    <row r="362" ht="16" customHeight="1" spans="1:91" s="90">
      <c r="AE362" t="n" s="42"/>
      <c r="AF362" t="n" s="70"/>
      <c r="AG362" t="n" s="70"/>
      <c r="AH362" t="n" s="70"/>
      <c r="AI362" t="n" s="70"/>
      <c r="AJ362" t="n" s="70"/>
      <c r="AK362" t="n" s="70"/>
      <c r="AL362" t="n" s="70"/>
      <c r="AM362" s="70">
        <f>(AL362-AL361)/AL362*100</f>
        <v/>
      </c>
      <c r="AN362" s="70">
        <f>(AK362-AK361)/AK362*100</f>
        <v/>
      </c>
      <c r="AO362" t="n" s="70"/>
      <c r="AP362" t="n" s="70"/>
      <c r="AQ362" t="n" s="70"/>
      <c r="AR362" t="n" s="70"/>
      <c r="AS362" t="n" s="70"/>
      <c r="AT362" t="n" s="38"/>
      <c r="AU362" t="n" s="38"/>
      <c r="AV362" t="n" s="38"/>
      <c r="AW362" t="n" s="38"/>
      <c r="AX362" t="n" s="38"/>
      <c r="CL362" t="n" s="49"/>
      <c r="CM362" t="n" s="50"/>
    </row>
    <row r="363" ht="16" customHeight="1" spans="1:91" s="90">
      <c r="AE363" t="n" s="42"/>
      <c r="AF363" t="n" s="70"/>
      <c r="AG363" t="n" s="70"/>
      <c r="AH363" t="n" s="70"/>
      <c r="AI363" t="n" s="70"/>
      <c r="AJ363" t="n" s="70"/>
      <c r="AK363" t="n" s="70"/>
      <c r="AL363" t="n" s="70"/>
      <c r="AM363" s="70">
        <f>(AL363-AL362)/AL363*100</f>
        <v/>
      </c>
      <c r="AN363" s="70">
        <f>(AK363-AK362)/AK363*100</f>
        <v/>
      </c>
      <c r="AO363" t="n" s="70"/>
      <c r="AP363" t="n" s="70"/>
      <c r="AQ363" t="n" s="70"/>
      <c r="AR363" t="n" s="70"/>
      <c r="AS363" t="n" s="70"/>
      <c r="AT363" t="n" s="38"/>
      <c r="AU363" t="n" s="38"/>
      <c r="AV363" t="n" s="38"/>
      <c r="AW363" t="n" s="38"/>
      <c r="AX363" t="n" s="38"/>
      <c r="CL363" t="n" s="49"/>
      <c r="CM363" t="n" s="50"/>
    </row>
    <row r="364" ht="16" customHeight="1" spans="1:91" s="90">
      <c r="AE364" t="n" s="42"/>
      <c r="AF364" t="n" s="70"/>
      <c r="AG364" t="n" s="70"/>
      <c r="AH364" t="n" s="70"/>
      <c r="AI364" t="n" s="70"/>
      <c r="AJ364" t="n" s="70"/>
      <c r="AK364" t="n" s="70"/>
      <c r="AL364" t="n" s="70"/>
      <c r="AM364" s="70">
        <f>(AL364-AL363)/AL364*100</f>
        <v/>
      </c>
      <c r="AN364" s="70">
        <f>(AK364-AK363)/AK364*100</f>
        <v/>
      </c>
      <c r="AO364" t="n" s="70"/>
      <c r="AP364" t="n" s="70"/>
      <c r="AQ364" t="n" s="70"/>
      <c r="AR364" t="n" s="70"/>
      <c r="AS364" t="n" s="70"/>
      <c r="AT364" t="n" s="38"/>
      <c r="AU364" t="n" s="38"/>
      <c r="AV364" t="n" s="38"/>
      <c r="AW364" t="n" s="38"/>
      <c r="AX364" t="n" s="38"/>
      <c r="CL364" t="n" s="49"/>
      <c r="CM364" t="n" s="50"/>
    </row>
    <row r="365" ht="16" customHeight="1" spans="1:91" s="90">
      <c r="AE365" t="n" s="42"/>
      <c r="AF365" t="n" s="70"/>
      <c r="AG365" t="n" s="70"/>
      <c r="AH365" t="n" s="70"/>
      <c r="AI365" t="n" s="70"/>
      <c r="AJ365" t="n" s="70"/>
      <c r="AK365" t="n" s="70"/>
      <c r="AL365" t="n" s="70"/>
      <c r="AM365" s="70">
        <f>(AL365-AL364)/AL365*100</f>
        <v/>
      </c>
      <c r="AN365" s="70">
        <f>(AK365-AK364)/AK365*100</f>
        <v/>
      </c>
      <c r="AO365" t="n" s="70"/>
      <c r="AP365" t="n" s="70"/>
      <c r="AQ365" t="n" s="70"/>
      <c r="AR365" t="n" s="70"/>
      <c r="AS365" t="n" s="70"/>
      <c r="AT365" t="n" s="38"/>
      <c r="AU365" t="n" s="38"/>
      <c r="AV365" t="n" s="38"/>
      <c r="AW365" t="n" s="38"/>
      <c r="AX365" t="n" s="38"/>
      <c r="CL365" t="n" s="49"/>
      <c r="CM365" t="n" s="50"/>
    </row>
    <row r="366" ht="16" customHeight="1" spans="1:91" s="90">
      <c r="AE366" t="n" s="42"/>
      <c r="AF366" t="n" s="70"/>
      <c r="AG366" t="n" s="70"/>
      <c r="AH366" t="n" s="70"/>
      <c r="AI366" t="n" s="70"/>
      <c r="AJ366" t="n" s="70"/>
      <c r="AK366" t="n" s="70"/>
      <c r="AL366" t="n" s="70"/>
      <c r="AM366" s="70">
        <f>(AL366-AL365)/AL366*100</f>
        <v/>
      </c>
      <c r="AN366" s="70">
        <f>(AK366-AK365)/AK366*100</f>
        <v/>
      </c>
      <c r="AO366" t="n" s="70"/>
      <c r="AP366" t="n" s="70"/>
      <c r="AQ366" t="n" s="70"/>
      <c r="AR366" t="n" s="70"/>
      <c r="AS366" t="n" s="70"/>
      <c r="AT366" t="n" s="38"/>
      <c r="AU366" t="n" s="38"/>
      <c r="AV366" t="n" s="38"/>
      <c r="AW366" t="n" s="38"/>
      <c r="AX366" t="n" s="38"/>
      <c r="CL366" t="n" s="49"/>
      <c r="CM366" t="n" s="50"/>
    </row>
    <row r="367" ht="16" customHeight="1" spans="1:91" s="90">
      <c r="AE367" t="n" s="42"/>
      <c r="AF367" t="n" s="70"/>
      <c r="AG367" t="n" s="70"/>
      <c r="AH367" t="n" s="70"/>
      <c r="AI367" t="n" s="70"/>
      <c r="AJ367" t="n" s="70"/>
      <c r="AK367" t="n" s="70"/>
      <c r="AL367" t="n" s="70"/>
      <c r="AM367" s="70">
        <f>(AL367-AL366)/AL367*100</f>
        <v/>
      </c>
      <c r="AN367" s="70">
        <f>(AK367-AK366)/AK367*100</f>
        <v/>
      </c>
      <c r="AO367" t="n" s="70"/>
      <c r="AP367" t="n" s="70"/>
      <c r="AQ367" t="n" s="70"/>
      <c r="AR367" t="n" s="70"/>
      <c r="AS367" t="n" s="70"/>
      <c r="AT367" t="n" s="38"/>
      <c r="AU367" t="n" s="38"/>
      <c r="AV367" t="n" s="38"/>
      <c r="AW367" t="n" s="38"/>
      <c r="AX367" t="n" s="38"/>
      <c r="CL367" t="n" s="49"/>
      <c r="CM367" t="n" s="50"/>
    </row>
    <row r="368" ht="16" customHeight="1" spans="1:91" s="90">
      <c r="AE368" t="n" s="42"/>
      <c r="AF368" t="n" s="70"/>
      <c r="AG368" t="n" s="70"/>
      <c r="AH368" t="n" s="70"/>
      <c r="AI368" t="n" s="70"/>
      <c r="AJ368" t="n" s="70"/>
      <c r="AK368" t="n" s="70"/>
      <c r="AL368" t="n" s="70"/>
      <c r="AM368" s="70">
        <f>(AL368-AL367)/AL368*100</f>
        <v/>
      </c>
      <c r="AN368" s="70">
        <f>(AK368-AK367)/AK368*100</f>
        <v/>
      </c>
      <c r="AO368" t="n" s="70"/>
      <c r="AP368" t="n" s="70"/>
      <c r="AQ368" t="n" s="70"/>
      <c r="AR368" t="n" s="70"/>
      <c r="AS368" t="n" s="70"/>
      <c r="AT368" t="n" s="38"/>
      <c r="AU368" t="n" s="38"/>
      <c r="AV368" t="n" s="38"/>
      <c r="AW368" t="n" s="38"/>
      <c r="AX368" t="n" s="38"/>
      <c r="CL368" t="n" s="49"/>
      <c r="CM368" t="n" s="50"/>
    </row>
    <row r="369" ht="16" customHeight="1" spans="1:91" s="90">
      <c r="AE369" t="n" s="42"/>
      <c r="AF369" t="n" s="70"/>
      <c r="AG369" t="n" s="70"/>
      <c r="AH369" t="n" s="70"/>
      <c r="AI369" t="n" s="70"/>
      <c r="AJ369" t="n" s="70"/>
      <c r="AK369" t="n" s="70"/>
      <c r="AL369" t="n" s="70"/>
      <c r="AM369" s="70">
        <f>(AL369-AL368)/AL369*100</f>
        <v/>
      </c>
      <c r="AN369" s="70">
        <f>(AK369-AK368)/AK369*100</f>
        <v/>
      </c>
      <c r="AO369" t="n" s="70"/>
      <c r="AP369" t="n" s="70"/>
      <c r="AQ369" t="n" s="70"/>
      <c r="AR369" t="n" s="70"/>
      <c r="AS369" t="n" s="70"/>
      <c r="AT369" t="n" s="38"/>
      <c r="AU369" t="n" s="38"/>
      <c r="AV369" t="n" s="38"/>
      <c r="AW369" t="n" s="38"/>
      <c r="AX369" t="n" s="38"/>
      <c r="CL369" t="n" s="49"/>
      <c r="CM369" t="n" s="50"/>
    </row>
    <row r="370" ht="16" customHeight="1" spans="1:91" s="90">
      <c r="AE370" t="n" s="42"/>
      <c r="AF370" t="n" s="70"/>
      <c r="AG370" t="n" s="70"/>
      <c r="AH370" t="n" s="70"/>
      <c r="AI370" t="n" s="70"/>
      <c r="AJ370" t="n" s="70"/>
      <c r="AK370" t="n" s="70"/>
      <c r="AL370" t="n" s="70"/>
      <c r="AM370" s="70">
        <f>(AL370-AL369)/AL370*100</f>
        <v/>
      </c>
      <c r="AN370" s="70">
        <f>(AK370-AK369)/AK370*100</f>
        <v/>
      </c>
      <c r="AO370" t="n" s="70"/>
      <c r="AP370" t="n" s="70"/>
      <c r="AQ370" t="n" s="70"/>
      <c r="AR370" t="n" s="70"/>
      <c r="AS370" t="n" s="70"/>
      <c r="AT370" t="n" s="38"/>
      <c r="AU370" t="n" s="38"/>
      <c r="AV370" t="n" s="38"/>
      <c r="AW370" t="n" s="38"/>
      <c r="AX370" t="n" s="38"/>
      <c r="CL370" t="n" s="49"/>
      <c r="CM370" t="n" s="50"/>
    </row>
    <row r="371" ht="16" customHeight="1" spans="1:91" s="90">
      <c r="AE371" t="n" s="42"/>
      <c r="AF371" t="n" s="70"/>
      <c r="AG371" t="n" s="70"/>
      <c r="AH371" t="n" s="70"/>
      <c r="AI371" t="n" s="70"/>
      <c r="AJ371" t="n" s="70"/>
      <c r="AK371" t="n" s="70"/>
      <c r="AL371" t="n" s="70"/>
      <c r="AM371" s="70">
        <f>(AL371-AL370)/AL371*100</f>
        <v/>
      </c>
      <c r="AN371" s="70">
        <f>(AK371-AK370)/AK371*100</f>
        <v/>
      </c>
      <c r="AO371" t="n" s="70"/>
      <c r="AP371" t="n" s="70"/>
      <c r="AQ371" t="n" s="70"/>
      <c r="AR371" t="n" s="70"/>
      <c r="AS371" t="n" s="70"/>
      <c r="AT371" t="n" s="38"/>
      <c r="AU371" t="n" s="38"/>
      <c r="AV371" t="n" s="38"/>
      <c r="AW371" t="n" s="38"/>
      <c r="AX371" t="n" s="38"/>
      <c r="CL371" t="n" s="49"/>
      <c r="CM371" t="n" s="50"/>
    </row>
    <row r="372" ht="16" customHeight="1" spans="1:91" s="90">
      <c r="AE372" t="n" s="42"/>
      <c r="AF372" t="n" s="70"/>
      <c r="AG372" t="n" s="70"/>
      <c r="AH372" t="n" s="70"/>
      <c r="AI372" t="n" s="70"/>
      <c r="AJ372" t="n" s="70"/>
      <c r="AK372" t="n" s="70"/>
      <c r="AL372" t="n" s="70"/>
      <c r="AM372" s="70">
        <f>(AL372-AL371)/AL372*100</f>
        <v/>
      </c>
      <c r="AN372" s="70">
        <f>(AK372-AK371)/AK372*100</f>
        <v/>
      </c>
      <c r="AO372" t="n" s="70"/>
      <c r="AP372" t="n" s="70"/>
      <c r="AQ372" t="n" s="70"/>
      <c r="AR372" t="n" s="70"/>
      <c r="AS372" t="n" s="70"/>
      <c r="AT372" t="n" s="38"/>
      <c r="AU372" t="n" s="38"/>
      <c r="AV372" t="n" s="38"/>
      <c r="AW372" t="n" s="38"/>
      <c r="AX372" t="n" s="38"/>
      <c r="CL372" t="n" s="49"/>
      <c r="CM372" t="n" s="50"/>
    </row>
    <row r="373" ht="16" customHeight="1" spans="1:91" s="90">
      <c r="AE373" t="n" s="42"/>
      <c r="AF373" t="n" s="70"/>
      <c r="AG373" t="n" s="70"/>
      <c r="AH373" t="n" s="70"/>
      <c r="AI373" t="n" s="70"/>
      <c r="AJ373" t="n" s="70"/>
      <c r="AK373" t="n" s="70"/>
      <c r="AL373" t="n" s="70"/>
      <c r="AM373" s="70">
        <f>(AL373-AL372)/AL373*100</f>
        <v/>
      </c>
      <c r="AN373" s="70">
        <f>(AK373-AK372)/AK373*100</f>
        <v/>
      </c>
      <c r="AO373" t="n" s="70"/>
      <c r="AP373" t="n" s="70"/>
      <c r="AQ373" t="n" s="70"/>
      <c r="AR373" t="n" s="70"/>
      <c r="AS373" t="n" s="70"/>
      <c r="AT373" t="n" s="38"/>
      <c r="AU373" t="n" s="38"/>
      <c r="AV373" t="n" s="38"/>
      <c r="AW373" t="n" s="38"/>
      <c r="AX373" t="n" s="38"/>
      <c r="CL373" t="n" s="49"/>
      <c r="CM373" t="n" s="50"/>
    </row>
    <row r="374" ht="16" customHeight="1" spans="1:91" s="90">
      <c r="AE374" t="n" s="42"/>
      <c r="AF374" t="n" s="70"/>
      <c r="AG374" t="n" s="70"/>
      <c r="AH374" t="n" s="70"/>
      <c r="AI374" t="n" s="70"/>
      <c r="AJ374" t="n" s="70"/>
      <c r="AK374" t="n" s="70"/>
      <c r="AL374" t="n" s="70"/>
      <c r="AM374" s="70">
        <f>(AL374-AL373)/AL374*100</f>
        <v/>
      </c>
      <c r="AN374" s="70">
        <f>(AK374-AK373)/AK374*100</f>
        <v/>
      </c>
      <c r="AO374" t="n" s="70"/>
      <c r="AP374" t="n" s="70"/>
      <c r="AQ374" t="n" s="70"/>
      <c r="AR374" t="n" s="70"/>
      <c r="AS374" t="n" s="70"/>
      <c r="AT374" t="n" s="38"/>
      <c r="AU374" t="n" s="38"/>
      <c r="AV374" t="n" s="38"/>
      <c r="AW374" t="n" s="38"/>
      <c r="AX374" t="n" s="38"/>
      <c r="CL374" t="n" s="49"/>
      <c r="CM374" t="n" s="50"/>
    </row>
    <row r="375" ht="16" customHeight="1" spans="1:91" s="90">
      <c r="AE375" t="n" s="42"/>
      <c r="AF375" t="n" s="70"/>
      <c r="AG375" t="n" s="70"/>
      <c r="AH375" t="n" s="70"/>
      <c r="AI375" t="n" s="70"/>
      <c r="AJ375" t="n" s="70"/>
      <c r="AK375" t="n" s="70"/>
      <c r="AL375" t="n" s="70"/>
      <c r="AM375" s="70">
        <f>(AL375-AL374)/AL375*100</f>
        <v/>
      </c>
      <c r="AN375" s="70">
        <f>(AK375-AK374)/AK375*100</f>
        <v/>
      </c>
      <c r="AO375" t="n" s="70"/>
      <c r="AP375" t="n" s="70"/>
      <c r="AQ375" t="n" s="70"/>
      <c r="AR375" t="n" s="70"/>
      <c r="AS375" t="n" s="70"/>
      <c r="AT375" t="n" s="38"/>
      <c r="AU375" t="n" s="38"/>
      <c r="AV375" t="n" s="38"/>
      <c r="AW375" t="n" s="38"/>
      <c r="AX375" t="n" s="38"/>
      <c r="CL375" t="n" s="49"/>
      <c r="CM375" t="n" s="50"/>
    </row>
    <row r="376" ht="16" customHeight="1" spans="1:91" s="90">
      <c r="AE376" t="n" s="42"/>
      <c r="AF376" t="n" s="70"/>
      <c r="AG376" t="n" s="70"/>
      <c r="AH376" t="n" s="70"/>
      <c r="AI376" t="n" s="70"/>
      <c r="AJ376" t="n" s="70"/>
      <c r="AK376" t="n" s="70"/>
      <c r="AL376" t="n" s="70"/>
      <c r="AM376" s="70">
        <f>(AL376-AL375)/AL376*100</f>
        <v/>
      </c>
      <c r="AN376" s="70">
        <f>(AK376-AK375)/AK376*100</f>
        <v/>
      </c>
      <c r="AO376" t="n" s="70"/>
      <c r="AP376" t="n" s="70"/>
      <c r="AQ376" t="n" s="70"/>
      <c r="AR376" t="n" s="70"/>
      <c r="AS376" t="n" s="70"/>
      <c r="AT376" t="n" s="38"/>
      <c r="AU376" t="n" s="38"/>
      <c r="AV376" t="n" s="38"/>
      <c r="AW376" t="n" s="38"/>
      <c r="AX376" t="n" s="38"/>
      <c r="CL376" t="n" s="49"/>
      <c r="CM376" t="n" s="50"/>
    </row>
    <row r="377" ht="16" customHeight="1" spans="1:91" s="90">
      <c r="AE377" t="n" s="42"/>
      <c r="AF377" t="n" s="70"/>
      <c r="AG377" t="n" s="70"/>
      <c r="AH377" t="n" s="70"/>
      <c r="AI377" t="n" s="70"/>
      <c r="AJ377" t="n" s="70"/>
      <c r="AK377" t="n" s="70"/>
      <c r="AL377" t="n" s="70"/>
      <c r="AM377" s="70">
        <f>(AL377-AL376)/AL377*100</f>
        <v/>
      </c>
      <c r="AN377" s="70">
        <f>(AK377-AK376)/AK377*100</f>
        <v/>
      </c>
      <c r="AO377" t="n" s="70"/>
      <c r="AP377" t="n" s="70"/>
      <c r="AQ377" t="n" s="70"/>
      <c r="AR377" t="n" s="70"/>
      <c r="AS377" t="n" s="70"/>
      <c r="AT377" t="n" s="38"/>
      <c r="AU377" t="n" s="38"/>
      <c r="AV377" t="n" s="38"/>
      <c r="AW377" t="n" s="38"/>
      <c r="AX377" t="n" s="38"/>
      <c r="CL377" t="n" s="49"/>
      <c r="CM377" t="n" s="50"/>
    </row>
    <row r="378" ht="16" customHeight="1" spans="1:91" s="90">
      <c r="AE378" t="n" s="42"/>
      <c r="AF378" t="n" s="70"/>
      <c r="AG378" t="n" s="70"/>
      <c r="AH378" t="n" s="70"/>
      <c r="AI378" t="n" s="70"/>
      <c r="AJ378" t="n" s="70"/>
      <c r="AK378" t="n" s="70"/>
      <c r="AL378" t="n" s="70"/>
      <c r="AM378" s="70">
        <f>(AL378-AL377)/AL378*100</f>
        <v/>
      </c>
      <c r="AN378" s="70">
        <f>(AK378-AK377)/AK378*100</f>
        <v/>
      </c>
      <c r="AO378" t="n" s="70"/>
      <c r="AP378" t="n" s="70"/>
      <c r="AQ378" t="n" s="70"/>
      <c r="AR378" t="n" s="70"/>
      <c r="AS378" t="n" s="70"/>
      <c r="AT378" t="n" s="38"/>
      <c r="AU378" t="n" s="38"/>
      <c r="AV378" t="n" s="38"/>
      <c r="AW378" t="n" s="38"/>
      <c r="AX378" t="n" s="38"/>
      <c r="CL378" t="n" s="49"/>
      <c r="CM378" t="n" s="50"/>
    </row>
    <row r="379" ht="16" customHeight="1" spans="1:91" s="90">
      <c r="AE379" t="n" s="42"/>
      <c r="AF379" t="n" s="70"/>
      <c r="AG379" t="n" s="70"/>
      <c r="AH379" t="n" s="70"/>
      <c r="AI379" t="n" s="70"/>
      <c r="AJ379" t="n" s="70"/>
      <c r="AK379" t="n" s="70"/>
      <c r="AL379" t="n" s="70"/>
      <c r="AM379" s="70">
        <f>(AL379-AL378)/AL379*100</f>
        <v/>
      </c>
      <c r="AN379" s="70">
        <f>(AK379-AK378)/AK379*100</f>
        <v/>
      </c>
      <c r="AO379" t="n" s="70"/>
      <c r="AP379" t="n" s="70"/>
      <c r="AQ379" t="n" s="70"/>
      <c r="AR379" t="n" s="70"/>
      <c r="AS379" t="n" s="70"/>
      <c r="AT379" t="n" s="38"/>
      <c r="AU379" t="n" s="38"/>
      <c r="AV379" t="n" s="38"/>
      <c r="AW379" t="n" s="38"/>
      <c r="AX379" t="n" s="38"/>
      <c r="CL379" t="n" s="49"/>
      <c r="CM379" t="n" s="50"/>
    </row>
    <row r="380" ht="16" customHeight="1" spans="1:91" s="90">
      <c r="AE380" t="n" s="42"/>
      <c r="AF380" t="n" s="70"/>
      <c r="AG380" t="n" s="70"/>
      <c r="AH380" t="n" s="70"/>
      <c r="AI380" t="n" s="70"/>
      <c r="AJ380" t="n" s="70"/>
      <c r="AK380" t="n" s="70"/>
      <c r="AL380" t="n" s="70"/>
      <c r="AM380" s="70">
        <f>(AL380-AL379)/AL380*100</f>
        <v/>
      </c>
      <c r="AN380" s="70">
        <f>(AK380-AK379)/AK380*100</f>
        <v/>
      </c>
      <c r="AO380" t="n" s="70"/>
      <c r="AP380" t="n" s="70"/>
      <c r="AQ380" t="n" s="70"/>
      <c r="AR380" t="n" s="70"/>
      <c r="AS380" t="n" s="70"/>
      <c r="AT380" t="n" s="38"/>
      <c r="AU380" t="n" s="38"/>
      <c r="AV380" t="n" s="38"/>
      <c r="AW380" t="n" s="38"/>
      <c r="AX380" t="n" s="38"/>
      <c r="CL380" t="n" s="49"/>
      <c r="CM380" t="n" s="50"/>
    </row>
    <row r="381" ht="16" customHeight="1" spans="1:91" s="90">
      <c r="AE381" t="n" s="42"/>
      <c r="AF381" t="n" s="70"/>
      <c r="AG381" t="n" s="70"/>
      <c r="AH381" t="n" s="70"/>
      <c r="AI381" t="n" s="70"/>
      <c r="AJ381" t="n" s="70"/>
      <c r="AK381" t="n" s="70"/>
      <c r="AL381" t="n" s="70"/>
      <c r="AM381" s="70">
        <f>(AL381-AL380)/AL381*100</f>
        <v/>
      </c>
      <c r="AN381" s="70">
        <f>(AK381-AK380)/AK381*100</f>
        <v/>
      </c>
      <c r="AO381" t="n" s="70"/>
      <c r="AP381" t="n" s="70"/>
      <c r="AQ381" t="n" s="70"/>
      <c r="AR381" t="n" s="70"/>
      <c r="AS381" t="n" s="70"/>
      <c r="AT381" t="n" s="38"/>
      <c r="AU381" t="n" s="38"/>
      <c r="AV381" t="n" s="38"/>
      <c r="AW381" t="n" s="38"/>
      <c r="AX381" t="n" s="38"/>
      <c r="CL381" t="n" s="49"/>
      <c r="CM381" t="n" s="50"/>
    </row>
    <row r="382" ht="16" customHeight="1" spans="1:91" s="90">
      <c r="AE382" t="n" s="42"/>
      <c r="AF382" t="n" s="70"/>
      <c r="AG382" t="n" s="70"/>
      <c r="AH382" t="n" s="70"/>
      <c r="AI382" t="n" s="70"/>
      <c r="AJ382" t="n" s="70"/>
      <c r="AK382" t="n" s="70"/>
      <c r="AL382" t="n" s="70"/>
      <c r="AM382" s="70">
        <f>(AL382-AL381)/AL382*100</f>
        <v/>
      </c>
      <c r="AN382" s="70">
        <f>(AK382-AK381)/AK382*100</f>
        <v/>
      </c>
      <c r="AO382" t="n" s="70"/>
      <c r="AP382" t="n" s="70"/>
      <c r="AQ382" t="n" s="70"/>
      <c r="AR382" t="n" s="70"/>
      <c r="AS382" t="n" s="70"/>
      <c r="AT382" t="n" s="38"/>
      <c r="AU382" t="n" s="38"/>
      <c r="AV382" t="n" s="38"/>
      <c r="AW382" t="n" s="38"/>
      <c r="AX382" t="n" s="38"/>
      <c r="CL382" t="n" s="49"/>
      <c r="CM382" t="n" s="50"/>
    </row>
    <row r="383" ht="16" customHeight="1" spans="1:91" s="90">
      <c r="AE383" t="n" s="42"/>
      <c r="AF383" t="n" s="70"/>
      <c r="AG383" t="n" s="70"/>
      <c r="AH383" t="n" s="70"/>
      <c r="AI383" t="n" s="70"/>
      <c r="AJ383" t="n" s="70"/>
      <c r="AK383" t="n" s="70"/>
      <c r="AL383" t="n" s="70"/>
      <c r="AM383" s="70">
        <f>(AL383-AL382)/AL383*100</f>
        <v/>
      </c>
      <c r="AN383" s="70">
        <f>(AK383-AK382)/AK383*100</f>
        <v/>
      </c>
      <c r="AO383" t="n" s="70"/>
      <c r="AP383" t="n" s="70"/>
      <c r="AQ383" t="n" s="70"/>
      <c r="AR383" t="n" s="70"/>
      <c r="AS383" t="n" s="70"/>
      <c r="AT383" t="n" s="38"/>
      <c r="AU383" t="n" s="38"/>
      <c r="AV383" t="n" s="38"/>
      <c r="AW383" t="n" s="38"/>
      <c r="AX383" t="n" s="38"/>
      <c r="CL383" t="n" s="49"/>
      <c r="CM383" t="n" s="50"/>
    </row>
    <row r="384" ht="16" customHeight="1" spans="1:91" s="90">
      <c r="AE384" t="n" s="42"/>
      <c r="AF384" t="n" s="70"/>
      <c r="AG384" t="n" s="70"/>
      <c r="AH384" t="n" s="70"/>
      <c r="AI384" t="n" s="70"/>
      <c r="AJ384" t="n" s="70"/>
      <c r="AK384" t="n" s="70"/>
      <c r="AL384" t="n" s="70"/>
      <c r="AM384" s="70">
        <f>(AL384-AL383)/AL384*100</f>
        <v/>
      </c>
      <c r="AN384" s="70">
        <f>(AK384-AK383)/AK384*100</f>
        <v/>
      </c>
      <c r="AO384" t="n" s="70"/>
      <c r="AP384" t="n" s="70"/>
      <c r="AQ384" t="n" s="70"/>
      <c r="AR384" t="n" s="70"/>
      <c r="AS384" t="n" s="70"/>
      <c r="AT384" t="n" s="38"/>
      <c r="AU384" t="n" s="38"/>
      <c r="AV384" t="n" s="38"/>
      <c r="AW384" t="n" s="38"/>
      <c r="AX384" t="n" s="38"/>
      <c r="CL384" t="n" s="49"/>
      <c r="CM384" t="n" s="50"/>
    </row>
    <row r="385" ht="16" customHeight="1" spans="1:91" s="90">
      <c r="AE385" t="n" s="42"/>
      <c r="AF385" t="n" s="70"/>
      <c r="AG385" t="n" s="70"/>
      <c r="AH385" t="n" s="70"/>
      <c r="AI385" t="n" s="70"/>
      <c r="AJ385" t="n" s="70"/>
      <c r="AK385" t="n" s="70"/>
      <c r="AL385" t="n" s="70"/>
      <c r="AM385" s="70">
        <f>(AL385-AL384)/AL385*100</f>
        <v/>
      </c>
      <c r="AN385" s="70">
        <f>(AK385-AK384)/AK385*100</f>
        <v/>
      </c>
      <c r="AO385" t="n" s="70"/>
      <c r="AP385" t="n" s="70"/>
      <c r="AQ385" t="n" s="70"/>
      <c r="AR385" t="n" s="70"/>
      <c r="AS385" t="n" s="70"/>
      <c r="AT385" t="n" s="38"/>
      <c r="AU385" t="n" s="38"/>
      <c r="AV385" t="n" s="38"/>
      <c r="AW385" t="n" s="38"/>
      <c r="AX385" t="n" s="38"/>
      <c r="CL385" t="n" s="49"/>
      <c r="CM385" t="n" s="50"/>
    </row>
    <row r="386" ht="16" customHeight="1" spans="1:91" s="90">
      <c r="AE386" t="n" s="42"/>
      <c r="AF386" t="n" s="70"/>
      <c r="AG386" t="n" s="70"/>
      <c r="AH386" t="n" s="70"/>
      <c r="AI386" t="n" s="70"/>
      <c r="AJ386" t="n" s="70"/>
      <c r="AK386" t="n" s="70"/>
      <c r="AL386" t="n" s="70"/>
      <c r="AM386" s="70">
        <f>(AL386-AL385)/AL386*100</f>
        <v/>
      </c>
      <c r="AN386" s="70">
        <f>(AK386-AK385)/AK386*100</f>
        <v/>
      </c>
      <c r="AO386" t="n" s="70"/>
      <c r="AP386" t="n" s="70"/>
      <c r="AQ386" t="n" s="70"/>
      <c r="AR386" t="n" s="70"/>
      <c r="AS386" t="n" s="70"/>
      <c r="AT386" t="n" s="38"/>
      <c r="AU386" t="n" s="38"/>
      <c r="AV386" t="n" s="38"/>
      <c r="AW386" t="n" s="38"/>
      <c r="AX386" t="n" s="38"/>
      <c r="CL386" t="n" s="49"/>
      <c r="CM386" t="n" s="50"/>
    </row>
    <row r="387" ht="16" customHeight="1" spans="1:91" s="90">
      <c r="AE387" t="n" s="42"/>
      <c r="AF387" t="n" s="70"/>
      <c r="AG387" t="n" s="70"/>
      <c r="AH387" t="n" s="70"/>
      <c r="AI387" t="n" s="70"/>
      <c r="AJ387" t="n" s="70"/>
      <c r="AK387" t="n" s="70"/>
      <c r="AL387" t="n" s="70"/>
      <c r="AM387" s="70">
        <f>(AL387-AL386)/AL387*100</f>
        <v/>
      </c>
      <c r="AN387" s="70">
        <f>(AK387-AK386)/AK387*100</f>
        <v/>
      </c>
      <c r="AO387" t="n" s="70"/>
      <c r="AP387" t="n" s="70"/>
      <c r="AQ387" t="n" s="70"/>
      <c r="AR387" t="n" s="70"/>
      <c r="AS387" t="n" s="70"/>
      <c r="AT387" t="n" s="38"/>
      <c r="AU387" t="n" s="38"/>
      <c r="AV387" t="n" s="38"/>
      <c r="AW387" t="n" s="38"/>
      <c r="AX387" t="n" s="38"/>
      <c r="CL387" t="n" s="49"/>
      <c r="CM387" t="n" s="50"/>
    </row>
    <row r="388" ht="16" customHeight="1" spans="1:91" s="90">
      <c r="AE388" t="n" s="42"/>
      <c r="AF388" t="n" s="70"/>
      <c r="AG388" t="n" s="70"/>
      <c r="AH388" t="n" s="70"/>
      <c r="AI388" t="n" s="70"/>
      <c r="AJ388" t="n" s="70"/>
      <c r="AK388" t="n" s="70"/>
      <c r="AL388" t="n" s="70"/>
      <c r="AM388" s="70">
        <f>(AL388-AL387)/AL388*100</f>
        <v/>
      </c>
      <c r="AN388" s="70">
        <f>(AK388-AK387)/AK388*100</f>
        <v/>
      </c>
      <c r="AO388" t="n" s="70"/>
      <c r="AP388" t="n" s="70"/>
      <c r="AQ388" t="n" s="70"/>
      <c r="AR388" t="n" s="70"/>
      <c r="AS388" t="n" s="70"/>
      <c r="AT388" t="n" s="38"/>
      <c r="AU388" t="n" s="38"/>
      <c r="AV388" t="n" s="38"/>
      <c r="AW388" t="n" s="38"/>
      <c r="AX388" t="n" s="38"/>
      <c r="CL388" t="n" s="49"/>
      <c r="CM388" t="n" s="50"/>
    </row>
    <row r="389" ht="16" customHeight="1" spans="1:91" s="90">
      <c r="AE389" t="n" s="42"/>
      <c r="AF389" t="n" s="70"/>
      <c r="AG389" t="n" s="70"/>
      <c r="AH389" t="n" s="70"/>
      <c r="AI389" t="n" s="70"/>
      <c r="AJ389" t="n" s="70"/>
      <c r="AK389" t="n" s="70"/>
      <c r="AL389" t="n" s="70"/>
      <c r="AM389" s="70">
        <f>(AL389-AL388)/AL389*100</f>
        <v/>
      </c>
      <c r="AN389" s="70">
        <f>(AK389-AK388)/AK389*100</f>
        <v/>
      </c>
      <c r="AO389" t="n" s="70"/>
      <c r="AP389" t="n" s="70"/>
      <c r="AQ389" t="n" s="70"/>
      <c r="AR389" t="n" s="70"/>
      <c r="AS389" t="n" s="70"/>
      <c r="AT389" t="n" s="38"/>
      <c r="AU389" t="n" s="38"/>
      <c r="AV389" t="n" s="38"/>
      <c r="AW389" t="n" s="38"/>
      <c r="AX389" t="n" s="38"/>
      <c r="CL389" t="n" s="49"/>
      <c r="CM389" t="n" s="50"/>
    </row>
    <row r="390" ht="16" customHeight="1" spans="1:91" s="90">
      <c r="AE390" t="n" s="42"/>
      <c r="AF390" t="n" s="70"/>
      <c r="AG390" t="n" s="70"/>
      <c r="AH390" t="n" s="70"/>
      <c r="AI390" t="n" s="70"/>
      <c r="AJ390" t="n" s="70"/>
      <c r="AK390" t="n" s="70"/>
      <c r="AL390" t="n" s="70"/>
      <c r="AM390" s="70">
        <f>(AL390-AL389)/AL390*100</f>
        <v/>
      </c>
      <c r="AN390" s="70">
        <f>(AK390-AK389)/AK390*100</f>
        <v/>
      </c>
      <c r="AO390" t="n" s="70"/>
      <c r="AP390" t="n" s="70"/>
      <c r="AQ390" t="n" s="70"/>
      <c r="AR390" t="n" s="70"/>
      <c r="AS390" t="n" s="70"/>
      <c r="AT390" t="n" s="38"/>
      <c r="AU390" t="n" s="38"/>
      <c r="AV390" t="n" s="38"/>
      <c r="AW390" t="n" s="38"/>
      <c r="AX390" t="n" s="38"/>
      <c r="CL390" t="n" s="49"/>
      <c r="CM390" t="n" s="50"/>
    </row>
    <row r="391" ht="16" customHeight="1" spans="1:91" s="90">
      <c r="AE391" t="n" s="42"/>
      <c r="AF391" t="n" s="70"/>
      <c r="AG391" t="n" s="70"/>
      <c r="AH391" t="n" s="70"/>
      <c r="AI391" t="n" s="70"/>
      <c r="AJ391" t="n" s="70"/>
      <c r="AK391" t="n" s="70"/>
      <c r="AL391" t="n" s="70"/>
      <c r="AM391" s="70">
        <f>(AL391-AL390)/AL391*100</f>
        <v/>
      </c>
      <c r="AN391" s="70">
        <f>(AK391-AK390)/AK391*100</f>
        <v/>
      </c>
      <c r="AO391" t="n" s="70"/>
      <c r="AP391" t="n" s="70"/>
      <c r="AQ391" t="n" s="70"/>
      <c r="AR391" t="n" s="70"/>
      <c r="AS391" t="n" s="70"/>
      <c r="AT391" t="n" s="38"/>
      <c r="AU391" t="n" s="38"/>
      <c r="AV391" t="n" s="38"/>
      <c r="AW391" t="n" s="38"/>
      <c r="AX391" t="n" s="38"/>
      <c r="CL391" t="n" s="49"/>
      <c r="CM391" t="n" s="50"/>
    </row>
    <row r="392" ht="16" customHeight="1" spans="1:91" s="90">
      <c r="AE392" t="n" s="42"/>
      <c r="AF392" t="n" s="70"/>
      <c r="AG392" t="n" s="70"/>
      <c r="AH392" t="n" s="70"/>
      <c r="AI392" t="n" s="70"/>
      <c r="AJ392" t="n" s="70"/>
      <c r="AK392" t="n" s="70"/>
      <c r="AL392" t="n" s="70"/>
      <c r="AM392" s="70">
        <f>(AL392-AL391)/AL392*100</f>
        <v/>
      </c>
      <c r="AN392" s="70">
        <f>(AK392-AK391)/AK392*100</f>
        <v/>
      </c>
      <c r="AO392" t="n" s="70"/>
      <c r="AP392" t="n" s="70"/>
      <c r="AQ392" t="n" s="70"/>
      <c r="AR392" t="n" s="70"/>
      <c r="AS392" t="n" s="70"/>
      <c r="AT392" t="n" s="38"/>
      <c r="AU392" t="n" s="38"/>
      <c r="AV392" t="n" s="38"/>
      <c r="AW392" t="n" s="38"/>
      <c r="AX392" t="n" s="38"/>
      <c r="CL392" t="n" s="49"/>
      <c r="CM392" t="n" s="50"/>
    </row>
    <row r="393" ht="16" customHeight="1" spans="1:91" s="90">
      <c r="AE393" t="n" s="42"/>
      <c r="AF393" t="n" s="70"/>
      <c r="AG393" t="n" s="70"/>
      <c r="AH393" t="n" s="70"/>
      <c r="AI393" t="n" s="70"/>
      <c r="AJ393" t="n" s="70"/>
      <c r="AK393" t="n" s="70"/>
      <c r="AL393" t="n" s="70"/>
      <c r="AM393" s="70">
        <f>(AL393-AL392)/AL393*100</f>
        <v/>
      </c>
      <c r="AN393" s="70">
        <f>(AK393-AK392)/AK393*100</f>
        <v/>
      </c>
      <c r="AO393" t="n" s="70"/>
      <c r="AP393" t="n" s="70"/>
      <c r="AQ393" t="n" s="70"/>
      <c r="AR393" t="n" s="70"/>
      <c r="AS393" t="n" s="70"/>
      <c r="AT393" t="n" s="38"/>
      <c r="AU393" t="n" s="38"/>
      <c r="AV393" t="n" s="38"/>
      <c r="AW393" t="n" s="38"/>
      <c r="AX393" t="n" s="38"/>
      <c r="CL393" t="n" s="49"/>
      <c r="CM393" t="n" s="50"/>
    </row>
    <row r="394" ht="16" customHeight="1" spans="1:91" s="90">
      <c r="AE394" t="n" s="42"/>
      <c r="AF394" t="n" s="70"/>
      <c r="AG394" t="n" s="70"/>
      <c r="AH394" t="n" s="70"/>
      <c r="AI394" t="n" s="70"/>
      <c r="AJ394" t="n" s="70"/>
      <c r="AK394" t="n" s="70"/>
      <c r="AL394" t="n" s="70"/>
      <c r="AM394" s="70">
        <f>(AL394-AL393)/AL394*100</f>
        <v/>
      </c>
      <c r="AN394" s="70">
        <f>(AK394-AK393)/AK394*100</f>
        <v/>
      </c>
      <c r="AO394" t="n" s="70"/>
      <c r="AP394" t="n" s="70"/>
      <c r="AQ394" t="n" s="70"/>
      <c r="AR394" t="n" s="70"/>
      <c r="AS394" t="n" s="70"/>
      <c r="AT394" t="n" s="38"/>
      <c r="AU394" t="n" s="38"/>
      <c r="AV394" t="n" s="38"/>
      <c r="AW394" t="n" s="38"/>
      <c r="AX394" t="n" s="38"/>
      <c r="CL394" t="n" s="49"/>
      <c r="CM394" t="n" s="50"/>
    </row>
    <row r="395" ht="16" customHeight="1" spans="1:91" s="90">
      <c r="AE395" t="n" s="42"/>
      <c r="AF395" t="n" s="70"/>
      <c r="AG395" t="n" s="70"/>
      <c r="AH395" t="n" s="70"/>
      <c r="AI395" t="n" s="70"/>
      <c r="AJ395" t="n" s="70"/>
      <c r="AK395" t="n" s="70"/>
      <c r="AL395" t="n" s="70"/>
      <c r="AM395" s="70">
        <f>(AL395-AL394)/AL395*100</f>
        <v/>
      </c>
      <c r="AN395" s="70">
        <f>(AK395-AK394)/AK395*100</f>
        <v/>
      </c>
      <c r="AO395" t="n" s="70"/>
      <c r="AP395" t="n" s="70"/>
      <c r="AQ395" t="n" s="70"/>
      <c r="AR395" t="n" s="70"/>
      <c r="AS395" t="n" s="70"/>
      <c r="AT395" t="n" s="38"/>
      <c r="AU395" t="n" s="38"/>
      <c r="AV395" t="n" s="38"/>
      <c r="AW395" t="n" s="38"/>
      <c r="AX395" t="n" s="38"/>
      <c r="CL395" t="n" s="49"/>
      <c r="CM395" t="n" s="50"/>
    </row>
    <row r="396" ht="16" customHeight="1" spans="1:91" s="90">
      <c r="AE396" t="n" s="42"/>
      <c r="AF396" t="n" s="70"/>
      <c r="AG396" t="n" s="70"/>
      <c r="AH396" t="n" s="70"/>
      <c r="AI396" t="n" s="70"/>
      <c r="AJ396" t="n" s="70"/>
      <c r="AK396" t="n" s="70"/>
      <c r="AL396" t="n" s="70"/>
      <c r="AM396" s="70">
        <f>(AL396-AL395)/AL396*100</f>
        <v/>
      </c>
      <c r="AN396" s="70">
        <f>(AK396-AK395)/AK396*100</f>
        <v/>
      </c>
      <c r="AO396" t="n" s="70"/>
      <c r="AP396" t="n" s="70"/>
      <c r="AQ396" t="n" s="70"/>
      <c r="AR396" t="n" s="70"/>
      <c r="AS396" t="n" s="70"/>
      <c r="AT396" t="n" s="38"/>
      <c r="AU396" t="n" s="38"/>
      <c r="AV396" t="n" s="38"/>
      <c r="AW396" t="n" s="38"/>
      <c r="AX396" t="n" s="38"/>
      <c r="CL396" t="n" s="49"/>
      <c r="CM396" t="n" s="50"/>
    </row>
    <row r="397" ht="16" customHeight="1" spans="1:91" s="90">
      <c r="AE397" t="n" s="42"/>
      <c r="AF397" t="n" s="70"/>
      <c r="AG397" t="n" s="70"/>
      <c r="AH397" t="n" s="70"/>
      <c r="AI397" t="n" s="70"/>
      <c r="AJ397" t="n" s="70"/>
      <c r="AK397" t="n" s="70"/>
      <c r="AL397" t="n" s="70"/>
      <c r="AM397" s="70">
        <f>(AL397-AL396)/AL397*100</f>
        <v/>
      </c>
      <c r="AN397" s="70">
        <f>(AK397-AK396)/AK397*100</f>
        <v/>
      </c>
      <c r="AO397" t="n" s="70"/>
      <c r="AP397" t="n" s="70"/>
      <c r="AQ397" t="n" s="70"/>
      <c r="AR397" t="n" s="70"/>
      <c r="AS397" t="n" s="70"/>
      <c r="AT397" t="n" s="38"/>
      <c r="AU397" t="n" s="38"/>
      <c r="AV397" t="n" s="38"/>
      <c r="AW397" t="n" s="38"/>
      <c r="AX397" t="n" s="38"/>
      <c r="CL397" t="n" s="49"/>
      <c r="CM397" t="n" s="50"/>
    </row>
    <row r="398" ht="16" customHeight="1" spans="1:91" s="90">
      <c r="AE398" t="n" s="42"/>
      <c r="AF398" t="n" s="70"/>
      <c r="AG398" t="n" s="70"/>
      <c r="AH398" t="n" s="70"/>
      <c r="AI398" t="n" s="70"/>
      <c r="AJ398" t="n" s="70"/>
      <c r="AK398" t="n" s="70"/>
      <c r="AL398" t="n" s="70"/>
      <c r="AM398" s="70">
        <f>(AL398-AL397)/AL398*100</f>
        <v/>
      </c>
      <c r="AN398" s="70">
        <f>(AK398-AK397)/AK398*100</f>
        <v/>
      </c>
      <c r="AO398" t="n" s="70"/>
      <c r="AP398" t="n" s="70"/>
      <c r="AQ398" t="n" s="70"/>
      <c r="AR398" t="n" s="70"/>
      <c r="AS398" t="n" s="70"/>
      <c r="AT398" t="n" s="38"/>
      <c r="AU398" t="n" s="38"/>
      <c r="AV398" t="n" s="38"/>
      <c r="AW398" t="n" s="38"/>
      <c r="AX398" t="n" s="38"/>
      <c r="CL398" t="n" s="49"/>
      <c r="CM398" t="n" s="50"/>
    </row>
    <row r="399" ht="16" customHeight="1" spans="1:91" s="90">
      <c r="AE399" t="n" s="42"/>
      <c r="AF399" t="n" s="70"/>
      <c r="AG399" t="n" s="70"/>
      <c r="AH399" t="n" s="70"/>
      <c r="AI399" t="n" s="70"/>
      <c r="AJ399" t="n" s="70"/>
      <c r="AK399" t="n" s="70"/>
      <c r="AL399" t="n" s="70"/>
      <c r="AM399" s="70">
        <f>(AL399-AL398)/AL399*100</f>
        <v/>
      </c>
      <c r="AN399" s="70">
        <f>(AK399-AK398)/AK399*100</f>
        <v/>
      </c>
      <c r="AO399" t="n" s="70"/>
      <c r="AP399" t="n" s="70"/>
      <c r="AQ399" t="n" s="70"/>
      <c r="AR399" t="n" s="70"/>
      <c r="AS399" t="n" s="70"/>
      <c r="AT399" t="n" s="38"/>
      <c r="AU399" t="n" s="38"/>
      <c r="AV399" t="n" s="38"/>
      <c r="AW399" t="n" s="38"/>
      <c r="AX399" t="n" s="38"/>
      <c r="CL399" t="n" s="49"/>
      <c r="CM399" t="n" s="50"/>
    </row>
    <row r="400" ht="16" customHeight="1" spans="1:91" s="90">
      <c r="AE400" t="n" s="42"/>
      <c r="AF400" t="n" s="70"/>
      <c r="AG400" t="n" s="70"/>
      <c r="AH400" t="n" s="70"/>
      <c r="AI400" t="n" s="70"/>
      <c r="AJ400" t="n" s="70"/>
      <c r="AK400" t="n" s="70"/>
      <c r="AL400" t="n" s="70"/>
      <c r="AM400" s="70">
        <f>(AL400-AL399)/AL400*100</f>
        <v/>
      </c>
      <c r="AN400" s="70">
        <f>(AK400-AK399)/AK400*100</f>
        <v/>
      </c>
      <c r="AO400" t="n" s="70"/>
      <c r="AP400" t="n" s="70"/>
      <c r="AQ400" t="n" s="70"/>
      <c r="AR400" t="n" s="70"/>
      <c r="AS400" t="n" s="70"/>
      <c r="AT400" t="n" s="38"/>
      <c r="AU400" t="n" s="38"/>
      <c r="AV400" t="n" s="38"/>
      <c r="AW400" t="n" s="38"/>
      <c r="AX400" t="n" s="38"/>
      <c r="CL400" t="n" s="49"/>
      <c r="CM400" t="n" s="50"/>
    </row>
    <row r="401" ht="16" customHeight="1" spans="1:91" s="90">
      <c r="AE401" t="n" s="42"/>
      <c r="AF401" t="n" s="70"/>
      <c r="AG401" t="n" s="70"/>
      <c r="AH401" t="n" s="70"/>
      <c r="AI401" t="n" s="70"/>
      <c r="AJ401" t="n" s="70"/>
      <c r="AK401" t="n" s="70"/>
      <c r="AL401" t="n" s="70"/>
      <c r="AM401" s="70">
        <f>(AL401-AL400)/AL401*100</f>
        <v/>
      </c>
      <c r="AN401" s="70">
        <f>(AK401-AK400)/AK401*100</f>
        <v/>
      </c>
      <c r="AO401" t="n" s="70"/>
      <c r="AP401" t="n" s="70"/>
      <c r="AQ401" t="n" s="70"/>
      <c r="AR401" t="n" s="70"/>
      <c r="AS401" t="n" s="70"/>
      <c r="AT401" t="n" s="38"/>
      <c r="AU401" t="n" s="38"/>
      <c r="AV401" t="n" s="38"/>
      <c r="AW401" t="n" s="38"/>
      <c r="AX401" t="n" s="38"/>
      <c r="CL401" t="n" s="49"/>
      <c r="CM401" t="n" s="50"/>
    </row>
    <row r="402" ht="16" customHeight="1" spans="1:91" s="90">
      <c r="AE402" t="n" s="42"/>
      <c r="AF402" t="n" s="70"/>
      <c r="AG402" t="n" s="70"/>
      <c r="AH402" t="n" s="70"/>
      <c r="AI402" t="n" s="70"/>
      <c r="AJ402" t="n" s="70"/>
      <c r="AK402" t="n" s="70"/>
      <c r="AL402" t="n" s="70"/>
      <c r="AM402" s="70">
        <f>(AL402-AL401)/AL402*100</f>
        <v/>
      </c>
      <c r="AN402" s="70">
        <f>(AK402-AK401)/AK402*100</f>
        <v/>
      </c>
      <c r="AO402" t="n" s="70"/>
      <c r="AP402" t="n" s="70"/>
      <c r="AQ402" t="n" s="70"/>
      <c r="AR402" t="n" s="70"/>
      <c r="AS402" t="n" s="70"/>
      <c r="AT402" t="n" s="38"/>
      <c r="AU402" t="n" s="38"/>
      <c r="AV402" t="n" s="38"/>
      <c r="AW402" t="n" s="38"/>
      <c r="AX402" t="n" s="38"/>
      <c r="CL402" t="n" s="49"/>
      <c r="CM402" t="n" s="50"/>
    </row>
    <row r="403" ht="16" customHeight="1" spans="1:91" s="90">
      <c r="AE403" t="n" s="42"/>
      <c r="AF403" t="n" s="70"/>
      <c r="AG403" t="n" s="70"/>
      <c r="AH403" t="n" s="70"/>
      <c r="AI403" t="n" s="70"/>
      <c r="AJ403" t="n" s="70"/>
      <c r="AK403" t="n" s="70"/>
      <c r="AL403" t="n" s="70"/>
      <c r="AM403" s="70">
        <f>(AL403-AL402)/AL403*100</f>
        <v/>
      </c>
      <c r="AN403" s="70">
        <f>(AK403-AK402)/AK403*100</f>
        <v/>
      </c>
      <c r="AO403" t="n" s="70"/>
      <c r="AP403" t="n" s="70"/>
      <c r="AQ403" t="n" s="70"/>
      <c r="AR403" t="n" s="70"/>
      <c r="AS403" t="n" s="70"/>
      <c r="AT403" t="n" s="38"/>
      <c r="AU403" t="n" s="38"/>
      <c r="AV403" t="n" s="38"/>
      <c r="AW403" t="n" s="38"/>
      <c r="AX403" t="n" s="38"/>
      <c r="CL403" t="n" s="49"/>
      <c r="CM403" t="n" s="50"/>
    </row>
    <row r="404" ht="16" customHeight="1" spans="1:91" s="90">
      <c r="AE404" t="n" s="42"/>
      <c r="AF404" t="n" s="70"/>
      <c r="AG404" t="n" s="70"/>
      <c r="AH404" t="n" s="70"/>
      <c r="AI404" t="n" s="70"/>
      <c r="AJ404" t="n" s="70"/>
      <c r="AK404" t="n" s="70"/>
      <c r="AL404" t="n" s="70"/>
      <c r="AM404" s="70">
        <f>(AL404-AL403)/AL404*100</f>
        <v/>
      </c>
      <c r="AN404" s="70">
        <f>(AK404-AK403)/AK404*100</f>
        <v/>
      </c>
      <c r="AO404" t="n" s="70"/>
      <c r="AP404" t="n" s="70"/>
      <c r="AQ404" t="n" s="70"/>
      <c r="AR404" t="n" s="70"/>
      <c r="AS404" t="n" s="70"/>
      <c r="AT404" t="n" s="38"/>
      <c r="AU404" t="n" s="38"/>
      <c r="AV404" t="n" s="38"/>
      <c r="AW404" t="n" s="38"/>
      <c r="AX404" t="n" s="38"/>
      <c r="CL404" t="n" s="49"/>
      <c r="CM404" t="n" s="50"/>
    </row>
    <row r="405" ht="16" customHeight="1" spans="1:91" s="90">
      <c r="AE405" t="n" s="42"/>
      <c r="AF405" t="n" s="70"/>
      <c r="AG405" t="n" s="70"/>
      <c r="AH405" t="n" s="70"/>
      <c r="AI405" t="n" s="70"/>
      <c r="AJ405" t="n" s="70"/>
      <c r="AK405" t="n" s="70"/>
      <c r="AL405" t="n" s="70"/>
      <c r="AM405" s="70">
        <f>(AL405-AL404)/AL405*100</f>
        <v/>
      </c>
      <c r="AN405" s="70">
        <f>(AK405-AK404)/AK405*100</f>
        <v/>
      </c>
      <c r="AO405" t="n" s="70"/>
      <c r="AP405" t="n" s="70"/>
      <c r="AQ405" t="n" s="70"/>
      <c r="AR405" t="n" s="70"/>
      <c r="AS405" t="n" s="70"/>
      <c r="AT405" t="n" s="38"/>
      <c r="AU405" t="n" s="38"/>
      <c r="AV405" t="n" s="38"/>
      <c r="AW405" t="n" s="38"/>
      <c r="AX405" t="n" s="38"/>
      <c r="CL405" t="n" s="49"/>
      <c r="CM405" t="n" s="50"/>
    </row>
    <row r="406" ht="16" customHeight="1" spans="1:91" s="90">
      <c r="AE406" t="n" s="42"/>
      <c r="AF406" t="n" s="70"/>
      <c r="AG406" t="n" s="70"/>
      <c r="AH406" t="n" s="70"/>
      <c r="AI406" t="n" s="70"/>
      <c r="AJ406" t="n" s="70"/>
      <c r="AK406" t="n" s="70"/>
      <c r="AL406" t="n" s="70"/>
      <c r="AM406" s="70">
        <f>(AL406-AL405)/AL406*100</f>
        <v/>
      </c>
      <c r="AN406" s="70">
        <f>(AK406-AK405)/AK406*100</f>
        <v/>
      </c>
      <c r="AO406" t="n" s="70"/>
      <c r="AP406" t="n" s="70"/>
      <c r="AQ406" t="n" s="70"/>
      <c r="AR406" t="n" s="70"/>
      <c r="AS406" t="n" s="70"/>
      <c r="AT406" t="n" s="38"/>
      <c r="AU406" t="n" s="38"/>
      <c r="AV406" t="n" s="38"/>
      <c r="AW406" t="n" s="38"/>
      <c r="AX406" t="n" s="38"/>
      <c r="CL406" t="n" s="49"/>
      <c r="CM406" t="n" s="50"/>
    </row>
    <row r="407" ht="16" customHeight="1" spans="1:91" s="90">
      <c r="AE407" t="n" s="42"/>
      <c r="AF407" t="n" s="70"/>
      <c r="AG407" t="n" s="70"/>
      <c r="AH407" t="n" s="70"/>
      <c r="AI407" t="n" s="70"/>
      <c r="AJ407" t="n" s="70"/>
      <c r="AK407" t="n" s="70"/>
      <c r="AL407" t="n" s="70"/>
      <c r="AM407" s="70">
        <f>(AL407-AL406)/AL407*100</f>
        <v/>
      </c>
      <c r="AN407" s="70">
        <f>(AK407-AK406)/AK407*100</f>
        <v/>
      </c>
      <c r="AO407" t="n" s="70"/>
      <c r="AP407" t="n" s="70"/>
      <c r="AQ407" t="n" s="70"/>
      <c r="AR407" t="n" s="70"/>
      <c r="AS407" t="n" s="70"/>
      <c r="AT407" t="n" s="38"/>
      <c r="AU407" t="n" s="38"/>
      <c r="AV407" t="n" s="38"/>
      <c r="AW407" t="n" s="38"/>
      <c r="AX407" t="n" s="38"/>
      <c r="CL407" t="n" s="49"/>
      <c r="CM407" t="n" s="50"/>
    </row>
    <row r="408" ht="16" customHeight="1" spans="1:91" s="90">
      <c r="AE408" t="n" s="42"/>
      <c r="AF408" t="n" s="70"/>
      <c r="AG408" t="n" s="70"/>
      <c r="AH408" t="n" s="70"/>
      <c r="AI408" t="n" s="70"/>
      <c r="AJ408" t="n" s="70"/>
      <c r="AK408" t="n" s="70"/>
      <c r="AL408" t="n" s="70"/>
      <c r="AM408" s="70">
        <f>(AL408-AL407)/AL408*100</f>
        <v/>
      </c>
      <c r="AN408" s="70">
        <f>(AK408-AK407)/AK408*100</f>
        <v/>
      </c>
      <c r="AO408" t="n" s="70"/>
      <c r="AP408" t="n" s="70"/>
      <c r="AQ408" t="n" s="70"/>
      <c r="AR408" t="n" s="70"/>
      <c r="AS408" t="n" s="70"/>
      <c r="AT408" t="n" s="38"/>
      <c r="AU408" t="n" s="38"/>
      <c r="AV408" t="n" s="38"/>
      <c r="AW408" t="n" s="38"/>
      <c r="AX408" t="n" s="38"/>
      <c r="CL408" t="n" s="49"/>
      <c r="CM408" t="n" s="50"/>
    </row>
    <row r="409" ht="16" customHeight="1" spans="1:91" s="90">
      <c r="AE409" t="n" s="42"/>
      <c r="AF409" t="n" s="70"/>
      <c r="AG409" t="n" s="70"/>
      <c r="AH409" t="n" s="70"/>
      <c r="AI409" t="n" s="70"/>
      <c r="AJ409" t="n" s="70"/>
      <c r="AK409" t="n" s="70"/>
      <c r="AL409" t="n" s="70"/>
      <c r="AM409" s="70">
        <f>(AL409-AL408)/AL409*100</f>
        <v/>
      </c>
      <c r="AN409" s="70">
        <f>(AK409-AK408)/AK409*100</f>
        <v/>
      </c>
      <c r="AO409" t="n" s="70"/>
      <c r="AP409" t="n" s="70"/>
      <c r="AQ409" t="n" s="70"/>
      <c r="AR409" t="n" s="70"/>
      <c r="AS409" t="n" s="70"/>
      <c r="AT409" t="n" s="38"/>
      <c r="AU409" t="n" s="38"/>
      <c r="AV409" t="n" s="38"/>
      <c r="AW409" t="n" s="38"/>
      <c r="AX409" t="n" s="38"/>
      <c r="CL409" t="n" s="49"/>
      <c r="CM409" t="n" s="50"/>
    </row>
    <row r="410" ht="16" customHeight="1" spans="1:91" s="90">
      <c r="AE410" t="n" s="42"/>
      <c r="AF410" t="n" s="70"/>
      <c r="AG410" t="n" s="70"/>
      <c r="AH410" t="n" s="70"/>
      <c r="AI410" t="n" s="70"/>
      <c r="AJ410" t="n" s="70"/>
      <c r="AK410" t="n" s="70"/>
      <c r="AL410" t="n" s="70"/>
      <c r="AM410" s="70">
        <f>(AL410-AL409)/AL410*100</f>
        <v/>
      </c>
      <c r="AN410" s="70">
        <f>(AK410-AK409)/AK410*100</f>
        <v/>
      </c>
      <c r="AO410" t="n" s="70"/>
      <c r="AP410" t="n" s="70"/>
      <c r="AQ410" t="n" s="70"/>
      <c r="AR410" t="n" s="70"/>
      <c r="AS410" t="n" s="70"/>
      <c r="AT410" t="n" s="38"/>
      <c r="AU410" t="n" s="38"/>
      <c r="AV410" t="n" s="38"/>
      <c r="AW410" t="n" s="38"/>
      <c r="AX410" t="n" s="38"/>
      <c r="CL410" t="n" s="49"/>
      <c r="CM410" t="n" s="50"/>
    </row>
    <row r="411" ht="16" customHeight="1" spans="1:91" s="90">
      <c r="AE411" t="n" s="42"/>
      <c r="AF411" t="n" s="70"/>
      <c r="AG411" t="n" s="70"/>
      <c r="AH411" t="n" s="70"/>
      <c r="AI411" t="n" s="70"/>
      <c r="AJ411" t="n" s="70"/>
      <c r="AK411" t="n" s="70"/>
      <c r="AL411" t="n" s="70"/>
      <c r="AM411" s="70">
        <f>(AL411-AL410)/AL411*100</f>
        <v/>
      </c>
      <c r="AN411" s="70">
        <f>(AK411-AK410)/AK411*100</f>
        <v/>
      </c>
      <c r="AO411" t="n" s="70"/>
      <c r="AP411" t="n" s="70"/>
      <c r="AQ411" t="n" s="70"/>
      <c r="AR411" t="n" s="70"/>
      <c r="AS411" t="n" s="70"/>
      <c r="AT411" t="n" s="38"/>
      <c r="AU411" t="n" s="38"/>
      <c r="AV411" t="n" s="38"/>
      <c r="AW411" t="n" s="38"/>
      <c r="AX411" t="n" s="38"/>
      <c r="CL411" t="n" s="49"/>
      <c r="CM411" t="n" s="50"/>
    </row>
    <row r="412" ht="16" customHeight="1" spans="1:91" s="90">
      <c r="AE412" t="n" s="42"/>
      <c r="AF412" t="n" s="70"/>
      <c r="AG412" t="n" s="70"/>
      <c r="AH412" t="n" s="70"/>
      <c r="AI412" t="n" s="70"/>
      <c r="AJ412" t="n" s="70"/>
      <c r="AK412" t="n" s="70"/>
      <c r="AL412" t="n" s="70"/>
      <c r="AM412" s="70">
        <f>(AL412-AL411)/AL412*100</f>
        <v/>
      </c>
      <c r="AN412" s="70">
        <f>(AK412-AK411)/AK412*100</f>
        <v/>
      </c>
      <c r="AO412" t="n" s="70"/>
      <c r="AP412" t="n" s="70"/>
      <c r="AQ412" t="n" s="70"/>
      <c r="AR412" t="n" s="70"/>
      <c r="AS412" t="n" s="70"/>
      <c r="AT412" t="n" s="38"/>
      <c r="AU412" t="n" s="38"/>
      <c r="AV412" t="n" s="38"/>
      <c r="AW412" t="n" s="38"/>
      <c r="AX412" t="n" s="38"/>
      <c r="CL412" t="n" s="49"/>
      <c r="CM412" t="n" s="50"/>
    </row>
    <row r="413" ht="16" customHeight="1" spans="1:91" s="90">
      <c r="AE413" t="n" s="42"/>
      <c r="AF413" t="n" s="70"/>
      <c r="AG413" t="n" s="70"/>
      <c r="AH413" t="n" s="70"/>
      <c r="AI413" t="n" s="70"/>
      <c r="AJ413" t="n" s="70"/>
      <c r="AK413" t="n" s="70"/>
      <c r="AL413" t="n" s="70"/>
      <c r="AM413" s="70">
        <f>(AL413-AL412)/AL413*100</f>
        <v/>
      </c>
      <c r="AN413" s="70">
        <f>(AK413-AK412)/AK413*100</f>
        <v/>
      </c>
      <c r="AO413" t="n" s="70"/>
      <c r="AP413" t="n" s="70"/>
      <c r="AQ413" t="n" s="70"/>
      <c r="AR413" t="n" s="70"/>
      <c r="AS413" t="n" s="70"/>
      <c r="AT413" t="n" s="38"/>
      <c r="AU413" t="n" s="38"/>
      <c r="AV413" t="n" s="38"/>
      <c r="AW413" t="n" s="38"/>
      <c r="AX413" t="n" s="38"/>
      <c r="CL413" t="n" s="49"/>
      <c r="CM413" t="n" s="50"/>
    </row>
    <row r="414" ht="16" customHeight="1" spans="1:91" s="90">
      <c r="AE414" t="n" s="42"/>
      <c r="AF414" t="n" s="70"/>
      <c r="AG414" t="n" s="70"/>
      <c r="AH414" t="n" s="70"/>
      <c r="AI414" t="n" s="70"/>
      <c r="AJ414" t="n" s="70"/>
      <c r="AK414" t="n" s="70"/>
      <c r="AL414" t="n" s="70"/>
      <c r="AM414" s="70">
        <f>(AL414-AL413)/AL414*100</f>
        <v/>
      </c>
      <c r="AN414" s="70">
        <f>(AK414-AK413)/AK414*100</f>
        <v/>
      </c>
      <c r="AO414" t="n" s="70"/>
      <c r="AP414" t="n" s="70"/>
      <c r="AQ414" t="n" s="70"/>
      <c r="AR414" t="n" s="70"/>
      <c r="AS414" t="n" s="70"/>
      <c r="AT414" t="n" s="38"/>
      <c r="AU414" t="n" s="38"/>
      <c r="AV414" t="n" s="38"/>
      <c r="AW414" t="n" s="38"/>
      <c r="AX414" t="n" s="38"/>
      <c r="CL414" t="n" s="49"/>
      <c r="CM414" t="n" s="50"/>
    </row>
    <row r="415" ht="16" customHeight="1" spans="1:91" s="90">
      <c r="AE415" t="n" s="42"/>
      <c r="AF415" t="n" s="70"/>
      <c r="AG415" t="n" s="70"/>
      <c r="AH415" t="n" s="70"/>
      <c r="AI415" t="n" s="70"/>
      <c r="AJ415" t="n" s="70"/>
      <c r="AK415" t="n" s="70"/>
      <c r="AL415" t="n" s="70"/>
      <c r="AM415" s="70">
        <f>(AL415-AL414)/AL415*100</f>
        <v/>
      </c>
      <c r="AN415" s="70">
        <f>(AK415-AK414)/AK415*100</f>
        <v/>
      </c>
      <c r="AO415" t="n" s="70"/>
      <c r="AP415" t="n" s="70"/>
      <c r="AQ415" t="n" s="70"/>
      <c r="AR415" t="n" s="70"/>
      <c r="AS415" t="n" s="70"/>
      <c r="AT415" t="n" s="38"/>
      <c r="AU415" t="n" s="38"/>
      <c r="AV415" t="n" s="38"/>
      <c r="AW415" t="n" s="38"/>
      <c r="AX415" t="n" s="38"/>
      <c r="CL415" t="n" s="49"/>
      <c r="CM415" t="n" s="50"/>
    </row>
    <row r="416" ht="16" customHeight="1" spans="1:91" s="90">
      <c r="AE416" t="n" s="42"/>
      <c r="AF416" t="n" s="70"/>
      <c r="AG416" t="n" s="70"/>
      <c r="AH416" t="n" s="70"/>
      <c r="AI416" t="n" s="70"/>
      <c r="AJ416" t="n" s="70"/>
      <c r="AK416" t="n" s="70"/>
      <c r="AL416" t="n" s="70"/>
      <c r="AM416" s="70">
        <f>(AL416-AL415)/AL416*100</f>
        <v/>
      </c>
      <c r="AN416" s="70">
        <f>(AK416-AK415)/AK416*100</f>
        <v/>
      </c>
      <c r="AO416" t="n" s="70"/>
      <c r="AP416" t="n" s="70"/>
      <c r="AQ416" t="n" s="70"/>
      <c r="AR416" t="n" s="70"/>
      <c r="AS416" t="n" s="70"/>
      <c r="AT416" t="n" s="38"/>
      <c r="AU416" t="n" s="38"/>
      <c r="AV416" t="n" s="38"/>
      <c r="AW416" t="n" s="38"/>
      <c r="AX416" t="n" s="38"/>
      <c r="CL416" t="n" s="49"/>
      <c r="CM416" t="n" s="50"/>
    </row>
    <row r="417" ht="16" customHeight="1" spans="1:91" s="90">
      <c r="AE417" t="n" s="42"/>
      <c r="AF417" t="n" s="70"/>
      <c r="AG417" t="n" s="70"/>
      <c r="AH417" t="n" s="70"/>
      <c r="AI417" t="n" s="70"/>
      <c r="AJ417" t="n" s="70"/>
      <c r="AK417" t="n" s="70"/>
      <c r="AL417" t="n" s="70"/>
      <c r="AM417" s="70">
        <f>(AL417-AL416)/AL417*100</f>
        <v/>
      </c>
      <c r="AN417" s="70">
        <f>(AK417-AK416)/AK417*100</f>
        <v/>
      </c>
      <c r="AO417" t="n" s="70"/>
      <c r="AP417" t="n" s="70"/>
      <c r="AQ417" t="n" s="70"/>
      <c r="AR417" t="n" s="70"/>
      <c r="AS417" t="n" s="70"/>
      <c r="AT417" t="n" s="38"/>
      <c r="AU417" t="n" s="38"/>
      <c r="AV417" t="n" s="38"/>
      <c r="AW417" t="n" s="38"/>
      <c r="AX417" t="n" s="38"/>
      <c r="CL417" t="n" s="49"/>
      <c r="CM417" t="n" s="50"/>
    </row>
    <row r="418" ht="16" customHeight="1" spans="1:91" s="90">
      <c r="AE418" t="n" s="42"/>
      <c r="AF418" t="n" s="70"/>
      <c r="AG418" t="n" s="70"/>
      <c r="AH418" t="n" s="70"/>
      <c r="AI418" t="n" s="70"/>
      <c r="AJ418" t="n" s="70"/>
      <c r="AK418" t="n" s="70"/>
      <c r="AL418" t="n" s="70"/>
      <c r="AM418" s="70">
        <f>(AL418-AL417)/AL418*100</f>
        <v/>
      </c>
      <c r="AN418" s="70">
        <f>(AK418-AK417)/AK418*100</f>
        <v/>
      </c>
      <c r="AO418" t="n" s="70"/>
      <c r="AP418" t="n" s="70"/>
      <c r="AQ418" t="n" s="70"/>
      <c r="AR418" t="n" s="70"/>
      <c r="AS418" t="n" s="70"/>
      <c r="AT418" t="n" s="38"/>
      <c r="AU418" t="n" s="38"/>
      <c r="AV418" t="n" s="38"/>
      <c r="AW418" t="n" s="38"/>
      <c r="AX418" t="n" s="38"/>
      <c r="CL418" t="n" s="49"/>
      <c r="CM418" t="n" s="50"/>
    </row>
    <row r="419" ht="16" customHeight="1" spans="1:91" s="90">
      <c r="AE419" t="n" s="42"/>
      <c r="AF419" t="n" s="70"/>
      <c r="AG419" t="n" s="70"/>
      <c r="AH419" t="n" s="70"/>
      <c r="AI419" t="n" s="70"/>
      <c r="AJ419" t="n" s="70"/>
      <c r="AK419" t="n" s="70"/>
      <c r="AL419" t="n" s="70"/>
      <c r="AM419" s="70">
        <f>(AL419-AL418)/AL419*100</f>
        <v/>
      </c>
      <c r="AN419" s="70">
        <f>(AK419-AK418)/AK419*100</f>
        <v/>
      </c>
      <c r="AO419" t="n" s="70"/>
      <c r="AP419" t="n" s="70"/>
      <c r="AQ419" t="n" s="70"/>
      <c r="AR419" t="n" s="70"/>
      <c r="AS419" t="n" s="70"/>
      <c r="AT419" t="n" s="38"/>
      <c r="AU419" t="n" s="38"/>
      <c r="AV419" t="n" s="38"/>
      <c r="AW419" t="n" s="38"/>
      <c r="AX419" t="n" s="38"/>
      <c r="CL419" t="n" s="49"/>
      <c r="CM419" t="n" s="50"/>
    </row>
    <row r="420" ht="16" customHeight="1" spans="1:91" s="90">
      <c r="AE420" t="n" s="42"/>
      <c r="AF420" t="n" s="70"/>
      <c r="AG420" t="n" s="70"/>
      <c r="AH420" t="n" s="70"/>
      <c r="AI420" t="n" s="70"/>
      <c r="AJ420" t="n" s="70"/>
      <c r="AK420" t="n" s="70"/>
      <c r="AL420" t="n" s="70"/>
      <c r="AM420" s="70">
        <f>(AL420-AL419)/AL420*100</f>
        <v/>
      </c>
      <c r="AN420" s="70">
        <f>(AK420-AK419)/AK420*100</f>
        <v/>
      </c>
      <c r="AO420" t="n" s="70"/>
      <c r="AP420" t="n" s="70"/>
      <c r="AQ420" t="n" s="70"/>
      <c r="AR420" t="n" s="70"/>
      <c r="AS420" t="n" s="70"/>
      <c r="AT420" t="n" s="38"/>
      <c r="AU420" t="n" s="38"/>
      <c r="AV420" t="n" s="38"/>
      <c r="AW420" t="n" s="38"/>
      <c r="AX420" t="n" s="38"/>
      <c r="CL420" t="n" s="49"/>
      <c r="CM420" t="n" s="50"/>
    </row>
    <row r="421" ht="16" customHeight="1" spans="1:91" s="90">
      <c r="AE421" t="n" s="42"/>
      <c r="AF421" t="n" s="70"/>
      <c r="AG421" t="n" s="70"/>
      <c r="AH421" t="n" s="70"/>
      <c r="AI421" t="n" s="70"/>
      <c r="AJ421" t="n" s="70"/>
      <c r="AK421" t="n" s="70"/>
      <c r="AL421" t="n" s="70"/>
      <c r="AM421" s="70">
        <f>(AL421-AL420)/AL421*100</f>
        <v/>
      </c>
      <c r="AN421" s="70">
        <f>(AK421-AK420)/AK421*100</f>
        <v/>
      </c>
      <c r="AO421" t="n" s="70"/>
      <c r="AP421" t="n" s="70"/>
      <c r="AQ421" t="n" s="70"/>
      <c r="AR421" t="n" s="70"/>
      <c r="AS421" t="n" s="70"/>
      <c r="AT421" t="n" s="38"/>
      <c r="AU421" t="n" s="38"/>
      <c r="AV421" t="n" s="38"/>
      <c r="AW421" t="n" s="38"/>
      <c r="AX421" t="n" s="38"/>
      <c r="CL421" t="n" s="49"/>
      <c r="CM421" t="n" s="50"/>
    </row>
    <row r="422" ht="16" customHeight="1" spans="1:91" s="90">
      <c r="AE422" t="n" s="42"/>
      <c r="AF422" t="n" s="70"/>
      <c r="AG422" t="n" s="70"/>
      <c r="AH422" t="n" s="70"/>
      <c r="AI422" t="n" s="70"/>
      <c r="AJ422" t="n" s="70"/>
      <c r="AK422" t="n" s="70"/>
      <c r="AL422" t="n" s="70"/>
      <c r="AM422" s="70">
        <f>(AL422-AL421)/AL422*100</f>
        <v/>
      </c>
      <c r="AN422" s="70">
        <f>(AK422-AK421)/AK422*100</f>
        <v/>
      </c>
      <c r="AO422" t="n" s="70"/>
      <c r="AP422" t="n" s="70"/>
      <c r="AQ422" t="n" s="70"/>
      <c r="AR422" t="n" s="70"/>
      <c r="AS422" t="n" s="70"/>
      <c r="AT422" t="n" s="38"/>
      <c r="AU422" t="n" s="38"/>
      <c r="AV422" t="n" s="38"/>
      <c r="AW422" t="n" s="38"/>
      <c r="AX422" t="n" s="38"/>
      <c r="CL422" t="n" s="49"/>
      <c r="CM422" t="n" s="50"/>
    </row>
    <row r="423" ht="16" customHeight="1" spans="1:91" s="90">
      <c r="AE423" t="n" s="42"/>
      <c r="AF423" t="n" s="70"/>
      <c r="AG423" t="n" s="70"/>
      <c r="AH423" t="n" s="70"/>
      <c r="AI423" t="n" s="70"/>
      <c r="AJ423" t="n" s="70"/>
      <c r="AK423" t="n" s="70"/>
      <c r="AL423" t="n" s="70"/>
      <c r="AM423" s="70">
        <f>(AL423-AL422)/AL423*100</f>
        <v/>
      </c>
      <c r="AN423" s="70">
        <f>(AK423-AK422)/AK423*100</f>
        <v/>
      </c>
      <c r="AO423" t="n" s="70"/>
      <c r="AP423" t="n" s="70"/>
      <c r="AQ423" t="n" s="70"/>
      <c r="AR423" t="n" s="70"/>
      <c r="AS423" t="n" s="70"/>
      <c r="AT423" t="n" s="38"/>
      <c r="AU423" t="n" s="38"/>
      <c r="AV423" t="n" s="38"/>
      <c r="AW423" t="n" s="38"/>
      <c r="AX423" t="n" s="38"/>
      <c r="CL423" t="n" s="49"/>
      <c r="CM423" t="n" s="50"/>
    </row>
    <row r="424" ht="16" customHeight="1" spans="1:91" s="90">
      <c r="AE424" t="n" s="42"/>
      <c r="AF424" t="n" s="70"/>
      <c r="AG424" t="n" s="70"/>
      <c r="AH424" t="n" s="70"/>
      <c r="AI424" t="n" s="70"/>
      <c r="AJ424" t="n" s="70"/>
      <c r="AK424" t="n" s="70"/>
      <c r="AL424" t="n" s="70"/>
      <c r="AM424" s="70">
        <f>(AL424-AL423)/AL424*100</f>
        <v/>
      </c>
      <c r="AN424" s="70">
        <f>(AK424-AK423)/AK424*100</f>
        <v/>
      </c>
      <c r="AO424" t="n" s="70"/>
      <c r="AP424" t="n" s="70"/>
      <c r="AQ424" t="n" s="70"/>
      <c r="AR424" t="n" s="70"/>
      <c r="AS424" t="n" s="70"/>
      <c r="AT424" t="n" s="38"/>
      <c r="AU424" t="n" s="38"/>
      <c r="AV424" t="n" s="38"/>
      <c r="AW424" t="n" s="38"/>
      <c r="AX424" t="n" s="38"/>
      <c r="CL424" t="n" s="49"/>
      <c r="CM424" t="n" s="50"/>
    </row>
    <row r="425" ht="16" customHeight="1" spans="1:91" s="90">
      <c r="AE425" t="n" s="42"/>
      <c r="AF425" t="n" s="70"/>
      <c r="AG425" t="n" s="70"/>
      <c r="AH425" t="n" s="70"/>
      <c r="AI425" t="n" s="70"/>
      <c r="AJ425" t="n" s="70"/>
      <c r="AK425" t="n" s="70"/>
      <c r="AL425" t="n" s="70"/>
      <c r="AM425" s="70">
        <f>(AL425-AL424)/AL425*100</f>
        <v/>
      </c>
      <c r="AN425" s="70">
        <f>(AK425-AK424)/AK425*100</f>
        <v/>
      </c>
      <c r="AO425" t="n" s="70"/>
      <c r="AP425" t="n" s="70"/>
      <c r="AQ425" t="n" s="70"/>
      <c r="AR425" t="n" s="70"/>
      <c r="AS425" t="n" s="70"/>
      <c r="AT425" t="n" s="38"/>
      <c r="AU425" t="n" s="38"/>
      <c r="AV425" t="n" s="38"/>
      <c r="AW425" t="n" s="38"/>
      <c r="AX425" t="n" s="38"/>
      <c r="CL425" t="n" s="49"/>
      <c r="CM425" t="n" s="50"/>
    </row>
    <row r="426" ht="16" customHeight="1" spans="1:91" s="90">
      <c r="AE426" t="n" s="42"/>
      <c r="AF426" t="n" s="70"/>
      <c r="AG426" t="n" s="70"/>
      <c r="AH426" t="n" s="70"/>
      <c r="AI426" t="n" s="70"/>
      <c r="AJ426" t="n" s="70"/>
      <c r="AK426" t="n" s="70"/>
      <c r="AL426" t="n" s="70"/>
      <c r="AM426" s="70">
        <f>(AL426-AL425)/AL426*100</f>
        <v/>
      </c>
      <c r="AN426" s="70">
        <f>(AK426-AK425)/AK426*100</f>
        <v/>
      </c>
      <c r="AO426" t="n" s="70"/>
      <c r="AP426" t="n" s="70"/>
      <c r="AQ426" t="n" s="70"/>
      <c r="AR426" t="n" s="70"/>
      <c r="AS426" t="n" s="70"/>
      <c r="AT426" t="n" s="38"/>
      <c r="AU426" t="n" s="38"/>
      <c r="AV426" t="n" s="38"/>
      <c r="AW426" t="n" s="38"/>
      <c r="AX426" t="n" s="38"/>
      <c r="CL426" t="n" s="49"/>
      <c r="CM426" t="n" s="50"/>
    </row>
    <row r="427" ht="16" customHeight="1" spans="1:91" s="90">
      <c r="AE427" t="n" s="42"/>
      <c r="AF427" t="n" s="70"/>
      <c r="AG427" t="n" s="70"/>
      <c r="AH427" t="n" s="70"/>
      <c r="AI427" t="n" s="70"/>
      <c r="AJ427" t="n" s="70"/>
      <c r="AK427" t="n" s="70"/>
      <c r="AL427" t="n" s="70"/>
      <c r="AM427" s="70">
        <f>(AL427-AL426)/AL427*100</f>
        <v/>
      </c>
      <c r="AN427" s="70">
        <f>(AK427-AK426)/AK427*100</f>
        <v/>
      </c>
      <c r="AO427" t="n" s="70"/>
      <c r="AP427" t="n" s="70"/>
      <c r="AQ427" t="n" s="70"/>
      <c r="AR427" t="n" s="70"/>
      <c r="AS427" t="n" s="70"/>
      <c r="AT427" t="n" s="38"/>
      <c r="AU427" t="n" s="38"/>
      <c r="AV427" t="n" s="38"/>
      <c r="AW427" t="n" s="38"/>
      <c r="AX427" t="n" s="38"/>
      <c r="CL427" t="n" s="49"/>
      <c r="CM427" t="n" s="50"/>
    </row>
    <row r="428" ht="16" customHeight="1" spans="1:91" s="90">
      <c r="AE428" t="n" s="42"/>
      <c r="AF428" t="n" s="70"/>
      <c r="AG428" t="n" s="70"/>
      <c r="AH428" t="n" s="70"/>
      <c r="AI428" t="n" s="70"/>
      <c r="AJ428" t="n" s="70"/>
      <c r="AK428" t="n" s="70"/>
      <c r="AL428" t="n" s="70"/>
      <c r="AM428" s="70">
        <f>(AL428-AL427)/AL428*100</f>
        <v/>
      </c>
      <c r="AN428" s="70">
        <f>(AK428-AK427)/AK428*100</f>
        <v/>
      </c>
      <c r="AO428" t="n" s="70"/>
      <c r="AP428" t="n" s="70"/>
      <c r="AQ428" t="n" s="70"/>
      <c r="AR428" t="n" s="70"/>
      <c r="AS428" t="n" s="70"/>
      <c r="AT428" t="n" s="38"/>
      <c r="AU428" t="n" s="38"/>
      <c r="AV428" t="n" s="38"/>
      <c r="AW428" t="n" s="38"/>
      <c r="AX428" t="n" s="38"/>
      <c r="CL428" t="n" s="49"/>
      <c r="CM428" t="n" s="50"/>
    </row>
    <row r="429" ht="16" customHeight="1" spans="1:91" s="90">
      <c r="AE429" t="n" s="42"/>
      <c r="AF429" t="n" s="70"/>
      <c r="AG429" t="n" s="70"/>
      <c r="AH429" t="n" s="70"/>
      <c r="AI429" t="n" s="70"/>
      <c r="AJ429" t="n" s="70"/>
      <c r="AK429" t="n" s="70"/>
      <c r="AL429" t="n" s="70"/>
      <c r="AM429" s="70">
        <f>(AL429-AL428)/AL429*100</f>
        <v/>
      </c>
      <c r="AN429" s="70">
        <f>(AK429-AK428)/AK429*100</f>
        <v/>
      </c>
      <c r="AO429" t="n" s="70"/>
      <c r="AP429" t="n" s="70"/>
      <c r="AQ429" t="n" s="70"/>
      <c r="AR429" t="n" s="70"/>
      <c r="AS429" t="n" s="70"/>
      <c r="AT429" t="n" s="38"/>
      <c r="AU429" t="n" s="38"/>
      <c r="AV429" t="n" s="38"/>
      <c r="AW429" t="n" s="38"/>
      <c r="AX429" t="n" s="38"/>
      <c r="CL429" t="n" s="49"/>
      <c r="CM429" t="n" s="50"/>
    </row>
    <row r="430" ht="16" customHeight="1" spans="1:91" s="90">
      <c r="AE430" t="n" s="42"/>
      <c r="AF430" t="n" s="70"/>
      <c r="AG430" t="n" s="70"/>
      <c r="AH430" t="n" s="70"/>
      <c r="AI430" t="n" s="70"/>
      <c r="AJ430" t="n" s="70"/>
      <c r="AK430" t="n" s="70"/>
      <c r="AL430" t="n" s="70"/>
      <c r="AM430" s="70">
        <f>(AL430-AL429)/AL430*100</f>
        <v/>
      </c>
      <c r="AN430" s="70">
        <f>(AK430-AK429)/AK430*100</f>
        <v/>
      </c>
      <c r="AO430" t="n" s="70"/>
      <c r="AP430" t="n" s="70"/>
      <c r="AQ430" t="n" s="70"/>
      <c r="AR430" t="n" s="70"/>
      <c r="AS430" t="n" s="70"/>
      <c r="AT430" t="n" s="38"/>
      <c r="AU430" t="n" s="38"/>
      <c r="AV430" t="n" s="38"/>
      <c r="AW430" t="n" s="38"/>
      <c r="AX430" t="n" s="38"/>
      <c r="CL430" t="n" s="49"/>
      <c r="CM430" t="n" s="50"/>
    </row>
    <row r="431" ht="16" customHeight="1" spans="1:91" s="90">
      <c r="AE431" t="n" s="42"/>
      <c r="AF431" t="n" s="70"/>
      <c r="AG431" t="n" s="70"/>
      <c r="AH431" t="n" s="70"/>
      <c r="AI431" t="n" s="70"/>
      <c r="AJ431" t="n" s="70"/>
      <c r="AK431" t="n" s="70"/>
      <c r="AL431" t="n" s="70"/>
      <c r="AM431" s="70">
        <f>(AL431-AL430)/AL431*100</f>
        <v/>
      </c>
      <c r="AN431" s="70">
        <f>(AK431-AK430)/AK431*100</f>
        <v/>
      </c>
      <c r="AO431" t="n" s="70"/>
      <c r="AP431" t="n" s="70"/>
      <c r="AQ431" t="n" s="70"/>
      <c r="AR431" t="n" s="70"/>
      <c r="AS431" t="n" s="70"/>
      <c r="AT431" t="n" s="38"/>
      <c r="AU431" t="n" s="38"/>
      <c r="AV431" t="n" s="38"/>
      <c r="AW431" t="n" s="38"/>
      <c r="AX431" t="n" s="38"/>
      <c r="CL431" t="n" s="49"/>
      <c r="CM431" t="n" s="50"/>
    </row>
    <row r="432" ht="16" customHeight="1" spans="1:91" s="90">
      <c r="AE432" t="n" s="42"/>
      <c r="AF432" t="n" s="70"/>
      <c r="AG432" t="n" s="70"/>
      <c r="AH432" t="n" s="70"/>
      <c r="AI432" t="n" s="70"/>
      <c r="AJ432" t="n" s="70"/>
      <c r="AK432" t="n" s="70"/>
      <c r="AL432" t="n" s="70"/>
      <c r="AM432" s="70">
        <f>(AL432-AL431)/AL432*100</f>
        <v/>
      </c>
      <c r="AN432" s="70">
        <f>(AK432-AK431)/AK432*100</f>
        <v/>
      </c>
      <c r="AO432" t="n" s="70"/>
      <c r="AP432" t="n" s="70"/>
      <c r="AQ432" t="n" s="70"/>
      <c r="AR432" t="n" s="70"/>
      <c r="AS432" t="n" s="70"/>
      <c r="AT432" t="n" s="38"/>
      <c r="AU432" t="n" s="38"/>
      <c r="AV432" t="n" s="38"/>
      <c r="AW432" t="n" s="38"/>
      <c r="AX432" t="n" s="38"/>
      <c r="CL432" t="n" s="49"/>
      <c r="CM432" t="n" s="50"/>
    </row>
    <row r="433" ht="16" customHeight="1" spans="1:91" s="90">
      <c r="AE433" t="n" s="42"/>
      <c r="AF433" t="n" s="70"/>
      <c r="AG433" t="n" s="70"/>
      <c r="AH433" t="n" s="70"/>
      <c r="AI433" t="n" s="70"/>
      <c r="AJ433" t="n" s="70"/>
      <c r="AK433" t="n" s="70"/>
      <c r="AL433" t="n" s="70"/>
      <c r="AM433" s="70">
        <f>(AL433-AL432)/AL433*100</f>
        <v/>
      </c>
      <c r="AN433" s="70">
        <f>(AK433-AK432)/AK433*100</f>
        <v/>
      </c>
      <c r="AO433" t="n" s="70"/>
      <c r="AP433" t="n" s="70"/>
      <c r="AQ433" t="n" s="70"/>
      <c r="AR433" t="n" s="70"/>
      <c r="AS433" t="n" s="70"/>
      <c r="AT433" t="n" s="38"/>
      <c r="AU433" t="n" s="38"/>
      <c r="AV433" t="n" s="38"/>
      <c r="AW433" t="n" s="38"/>
      <c r="AX433" t="n" s="38"/>
      <c r="CL433" t="n" s="49"/>
      <c r="CM433" t="n" s="50"/>
    </row>
    <row r="434" ht="16" customHeight="1" spans="1:91" s="90">
      <c r="AE434" t="n" s="42"/>
      <c r="AF434" t="n" s="70"/>
      <c r="AG434" t="n" s="70"/>
      <c r="AH434" t="n" s="70"/>
      <c r="AI434" t="n" s="70"/>
      <c r="AJ434" t="n" s="70"/>
      <c r="AK434" t="n" s="70"/>
      <c r="AL434" t="n" s="70"/>
      <c r="AM434" s="70">
        <f>(AL434-AL433)/AL434*100</f>
        <v/>
      </c>
      <c r="AN434" s="70">
        <f>(AK434-AK433)/AK434*100</f>
        <v/>
      </c>
      <c r="AO434" t="n" s="70"/>
      <c r="AP434" t="n" s="70"/>
      <c r="AQ434" t="n" s="70"/>
      <c r="AR434" t="n" s="70"/>
      <c r="AS434" t="n" s="70"/>
      <c r="AT434" t="n" s="38"/>
      <c r="AU434" t="n" s="38"/>
      <c r="AV434" t="n" s="38"/>
      <c r="AW434" t="n" s="38"/>
      <c r="AX434" t="n" s="38"/>
      <c r="CL434" t="n" s="49"/>
      <c r="CM434" t="n" s="50"/>
    </row>
    <row r="435" ht="16" customHeight="1" spans="1:91" s="90">
      <c r="AE435" t="n" s="42"/>
      <c r="AF435" t="n" s="70"/>
      <c r="AG435" t="n" s="70"/>
      <c r="AH435" t="n" s="70"/>
      <c r="AI435" t="n" s="70"/>
      <c r="AJ435" t="n" s="70"/>
      <c r="AK435" t="n" s="70"/>
      <c r="AL435" t="n" s="70"/>
      <c r="AM435" s="70">
        <f>(AL435-AL434)/AL435*100</f>
        <v/>
      </c>
      <c r="AN435" s="70">
        <f>(AK435-AK434)/AK435*100</f>
        <v/>
      </c>
      <c r="AO435" t="n" s="70"/>
      <c r="AP435" t="n" s="70"/>
      <c r="AQ435" t="n" s="70"/>
      <c r="AR435" t="n" s="70"/>
      <c r="AS435" t="n" s="70"/>
      <c r="AT435" t="n" s="38"/>
      <c r="AU435" t="n" s="38"/>
      <c r="AV435" t="n" s="38"/>
      <c r="AW435" t="n" s="38"/>
      <c r="AX435" t="n" s="38"/>
      <c r="CL435" t="n" s="49"/>
      <c r="CM435" t="n" s="50"/>
    </row>
    <row r="436" ht="16" customHeight="1" spans="1:91" s="90">
      <c r="AE436" t="n" s="42"/>
      <c r="AF436" t="n" s="70"/>
      <c r="AG436" t="n" s="70"/>
      <c r="AH436" t="n" s="70"/>
      <c r="AI436" t="n" s="70"/>
      <c r="AJ436" t="n" s="70"/>
      <c r="AK436" t="n" s="70"/>
      <c r="AL436" t="n" s="70"/>
      <c r="AM436" s="70">
        <f>(AL436-AL435)/AL436*100</f>
        <v/>
      </c>
      <c r="AN436" s="70">
        <f>(AK436-AK435)/AK436*100</f>
        <v/>
      </c>
      <c r="AO436" t="n" s="70"/>
      <c r="AP436" t="n" s="70"/>
      <c r="AQ436" t="n" s="70"/>
      <c r="AR436" t="n" s="70"/>
      <c r="AS436" t="n" s="70"/>
      <c r="AT436" t="n" s="38"/>
      <c r="AU436" t="n" s="38"/>
      <c r="AV436" t="n" s="38"/>
      <c r="AW436" t="n" s="38"/>
      <c r="AX436" t="n" s="38"/>
      <c r="CL436" t="n" s="49"/>
      <c r="CM436" t="n" s="50"/>
    </row>
    <row r="437" ht="16" customHeight="1" spans="1:91" s="90">
      <c r="AE437" t="n" s="42"/>
      <c r="AF437" t="n" s="70"/>
      <c r="AG437" t="n" s="70"/>
      <c r="AH437" t="n" s="70"/>
      <c r="AI437" t="n" s="70"/>
      <c r="AJ437" t="n" s="70"/>
      <c r="AK437" t="n" s="70"/>
      <c r="AL437" t="n" s="70"/>
      <c r="AM437" s="70">
        <f>(AL437-AL436)/AL437*100</f>
        <v/>
      </c>
      <c r="AN437" s="70">
        <f>(AK437-AK436)/AK437*100</f>
        <v/>
      </c>
      <c r="AO437" t="n" s="70"/>
      <c r="AP437" t="n" s="70"/>
      <c r="AQ437" t="n" s="70"/>
      <c r="AR437" t="n" s="70"/>
      <c r="AS437" t="n" s="70"/>
      <c r="AT437" t="n" s="38"/>
      <c r="AU437" t="n" s="38"/>
      <c r="AV437" t="n" s="38"/>
      <c r="AW437" t="n" s="38"/>
      <c r="AX437" t="n" s="38"/>
      <c r="CL437" t="n" s="49"/>
      <c r="CM437" t="n" s="50"/>
    </row>
    <row r="438" ht="16" customHeight="1" spans="1:91" s="90">
      <c r="AE438" t="n" s="42"/>
      <c r="AF438" t="n" s="70"/>
      <c r="AG438" t="n" s="70"/>
      <c r="AH438" t="n" s="70"/>
      <c r="AI438" t="n" s="70"/>
      <c r="AJ438" t="n" s="70"/>
      <c r="AK438" t="n" s="70"/>
      <c r="AL438" t="n" s="70"/>
      <c r="AM438" s="70">
        <f>(AL438-AL437)/AL438*100</f>
        <v/>
      </c>
      <c r="AN438" s="70">
        <f>(AK438-AK437)/AK438*100</f>
        <v/>
      </c>
      <c r="AO438" t="n" s="70"/>
      <c r="AP438" t="n" s="70"/>
      <c r="AQ438" t="n" s="70"/>
      <c r="AR438" t="n" s="70"/>
      <c r="AS438" t="n" s="70"/>
      <c r="AT438" t="n" s="38"/>
      <c r="AU438" t="n" s="38"/>
      <c r="AV438" t="n" s="38"/>
      <c r="AW438" t="n" s="38"/>
      <c r="AX438" t="n" s="38"/>
      <c r="CL438" t="n" s="49"/>
      <c r="CM438" t="n" s="50"/>
    </row>
    <row r="439" ht="16" customHeight="1" spans="1:91" s="90">
      <c r="AE439" t="n" s="42"/>
      <c r="AF439" t="n" s="70"/>
      <c r="AG439" t="n" s="70"/>
      <c r="AH439" t="n" s="70"/>
      <c r="AI439" t="n" s="70"/>
      <c r="AJ439" t="n" s="70"/>
      <c r="AK439" t="n" s="70"/>
      <c r="AL439" t="n" s="70"/>
      <c r="AM439" s="70">
        <f>(AL439-AL438)/AL439*100</f>
        <v/>
      </c>
      <c r="AN439" s="70">
        <f>(AK439-AK438)/AK439*100</f>
        <v/>
      </c>
      <c r="AO439" t="n" s="70"/>
      <c r="AP439" t="n" s="70"/>
      <c r="AQ439" t="n" s="70"/>
      <c r="AR439" t="n" s="70"/>
      <c r="AS439" t="n" s="70"/>
      <c r="AT439" t="n" s="38"/>
      <c r="AU439" t="n" s="38"/>
      <c r="AV439" t="n" s="38"/>
      <c r="AW439" t="n" s="38"/>
      <c r="AX439" t="n" s="38"/>
      <c r="CL439" t="n" s="49"/>
      <c r="CM439" t="n" s="50"/>
    </row>
    <row r="440" ht="16" customHeight="1" spans="1:91" s="90">
      <c r="AE440" t="n" s="42"/>
      <c r="AF440" t="n" s="70"/>
      <c r="AG440" t="n" s="70"/>
      <c r="AH440" t="n" s="70"/>
      <c r="AI440" t="n" s="70"/>
      <c r="AJ440" t="n" s="70"/>
      <c r="AK440" t="n" s="70"/>
      <c r="AL440" t="n" s="70"/>
      <c r="AM440" s="70">
        <f>(AL440-AL439)/AL440*100</f>
        <v/>
      </c>
      <c r="AN440" s="70">
        <f>(AK440-AK439)/AK440*100</f>
        <v/>
      </c>
      <c r="AO440" t="n" s="70"/>
      <c r="AP440" t="n" s="70"/>
      <c r="AQ440" t="n" s="70"/>
      <c r="AR440" t="n" s="70"/>
      <c r="AS440" t="n" s="70"/>
      <c r="AT440" t="n" s="38"/>
      <c r="AU440" t="n" s="38"/>
      <c r="AV440" t="n" s="38"/>
      <c r="AW440" t="n" s="38"/>
      <c r="AX440" t="n" s="38"/>
      <c r="CL440" t="n" s="49"/>
      <c r="CM440" t="n" s="50"/>
    </row>
    <row r="441" ht="16" customHeight="1" spans="1:91" s="90">
      <c r="AE441" t="n" s="42"/>
      <c r="AF441" t="n" s="70"/>
      <c r="AG441" t="n" s="70"/>
      <c r="AH441" t="n" s="70"/>
      <c r="AI441" t="n" s="70"/>
      <c r="AJ441" t="n" s="70"/>
      <c r="AK441" t="n" s="70"/>
      <c r="AL441" t="n" s="70"/>
      <c r="AM441" s="70">
        <f>(AL441-AL440)/AL441*100</f>
        <v/>
      </c>
      <c r="AN441" s="70">
        <f>(AK441-AK440)/AK441*100</f>
        <v/>
      </c>
      <c r="AO441" t="n" s="70"/>
      <c r="AP441" t="n" s="70"/>
      <c r="AQ441" t="n" s="70"/>
      <c r="AR441" t="n" s="70"/>
      <c r="AS441" t="n" s="70"/>
      <c r="AT441" t="n" s="38"/>
      <c r="AU441" t="n" s="38"/>
      <c r="AV441" t="n" s="38"/>
      <c r="AW441" t="n" s="38"/>
      <c r="AX441" t="n" s="38"/>
      <c r="CL441" t="n" s="49"/>
      <c r="CM441" t="n" s="50"/>
    </row>
    <row r="442" ht="16" customHeight="1" spans="1:91" s="90">
      <c r="AE442" t="n" s="42"/>
      <c r="AF442" t="n" s="70"/>
      <c r="AG442" t="n" s="70"/>
      <c r="AH442" t="n" s="70"/>
      <c r="AI442" t="n" s="70"/>
      <c r="AJ442" t="n" s="70"/>
      <c r="AK442" t="n" s="70"/>
      <c r="AL442" t="n" s="70"/>
      <c r="AM442" s="70">
        <f>(AL442-AL441)/AL442*100</f>
        <v/>
      </c>
      <c r="AN442" s="70">
        <f>(AK442-AK441)/AK442*100</f>
        <v/>
      </c>
      <c r="AO442" t="n" s="70"/>
      <c r="AP442" t="n" s="70"/>
      <c r="AQ442" t="n" s="70"/>
      <c r="AR442" t="n" s="70"/>
      <c r="AS442" t="n" s="70"/>
      <c r="AT442" t="n" s="38"/>
      <c r="AU442" t="n" s="38"/>
      <c r="AV442" t="n" s="38"/>
      <c r="AW442" t="n" s="38"/>
      <c r="AX442" t="n" s="38"/>
      <c r="CL442" t="n" s="49"/>
      <c r="CM442" t="n" s="50"/>
    </row>
    <row r="443" ht="16" customHeight="1" spans="1:91" s="90">
      <c r="AE443" t="n" s="42"/>
      <c r="AF443" t="n" s="70"/>
      <c r="AG443" t="n" s="70"/>
      <c r="AH443" t="n" s="70"/>
      <c r="AI443" t="n" s="70"/>
      <c r="AJ443" t="n" s="70"/>
      <c r="AK443" t="n" s="70"/>
      <c r="AL443" t="n" s="70"/>
      <c r="AM443" s="70">
        <f>(AL443-AL442)/AL443*100</f>
        <v/>
      </c>
      <c r="AN443" s="70">
        <f>(AK443-AK442)/AK443*100</f>
        <v/>
      </c>
      <c r="AO443" t="n" s="70"/>
      <c r="AP443" t="n" s="70"/>
      <c r="AQ443" t="n" s="70"/>
      <c r="AR443" t="n" s="70"/>
      <c r="AS443" t="n" s="70"/>
      <c r="AT443" t="n" s="38"/>
      <c r="AU443" t="n" s="38"/>
      <c r="AV443" t="n" s="38"/>
      <c r="AW443" t="n" s="38"/>
      <c r="AX443" t="n" s="38"/>
      <c r="CL443" t="n" s="49"/>
      <c r="CM443" t="n" s="50"/>
    </row>
    <row r="444" ht="16" customHeight="1" spans="1:91" s="90">
      <c r="AE444" t="n" s="42"/>
      <c r="AF444" t="n" s="70"/>
      <c r="AG444" t="n" s="70"/>
      <c r="AH444" t="n" s="70"/>
      <c r="AI444" t="n" s="70"/>
      <c r="AJ444" t="n" s="70"/>
      <c r="AK444" t="n" s="70"/>
      <c r="AL444" t="n" s="70"/>
      <c r="AM444" s="70">
        <f>(AL444-AL443)/AL444*100</f>
        <v/>
      </c>
      <c r="AN444" s="70">
        <f>(AK444-AK443)/AK444*100</f>
        <v/>
      </c>
      <c r="AO444" t="n" s="70"/>
      <c r="AP444" t="n" s="70"/>
      <c r="AQ444" t="n" s="70"/>
      <c r="AR444" t="n" s="70"/>
      <c r="AS444" t="n" s="70"/>
      <c r="AT444" t="n" s="38"/>
      <c r="AU444" t="n" s="38"/>
      <c r="AV444" t="n" s="38"/>
      <c r="AW444" t="n" s="38"/>
      <c r="AX444" t="n" s="38"/>
      <c r="CL444" t="n" s="49"/>
      <c r="CM444" t="n" s="50"/>
    </row>
    <row r="445" ht="16" customHeight="1" spans="1:91" s="90">
      <c r="AE445" t="n" s="42"/>
      <c r="AF445" t="n" s="70"/>
      <c r="AG445" t="n" s="70"/>
      <c r="AH445" t="n" s="70"/>
      <c r="AI445" t="n" s="70"/>
      <c r="AJ445" t="n" s="70"/>
      <c r="AK445" t="n" s="70"/>
      <c r="AL445" t="n" s="70"/>
      <c r="AM445" s="70">
        <f>(AL445-AL444)/AL445*100</f>
        <v/>
      </c>
      <c r="AN445" s="70">
        <f>(AK445-AK444)/AK445*100</f>
        <v/>
      </c>
      <c r="AO445" t="n" s="70"/>
      <c r="AP445" t="n" s="70"/>
      <c r="AQ445" t="n" s="70"/>
      <c r="AR445" t="n" s="70"/>
      <c r="AS445" t="n" s="70"/>
      <c r="AT445" t="n" s="38"/>
      <c r="AU445" t="n" s="38"/>
      <c r="AV445" t="n" s="38"/>
      <c r="AW445" t="n" s="38"/>
      <c r="AX445" t="n" s="38"/>
      <c r="CL445" t="n" s="49"/>
      <c r="CM445" t="n" s="50"/>
    </row>
    <row r="446" ht="16" customHeight="1" spans="1:91" s="90">
      <c r="AE446" t="n" s="42"/>
      <c r="AF446" t="n" s="70"/>
      <c r="AG446" t="n" s="70"/>
      <c r="AH446" t="n" s="70"/>
      <c r="AI446" t="n" s="70"/>
      <c r="AJ446" t="n" s="70"/>
      <c r="AK446" t="n" s="70"/>
      <c r="AL446" t="n" s="70"/>
      <c r="AM446" s="70">
        <f>(AL446-AL445)/AL446*100</f>
        <v/>
      </c>
      <c r="AN446" s="70">
        <f>(AK446-AK445)/AK446*100</f>
        <v/>
      </c>
      <c r="AO446" t="n" s="70"/>
      <c r="AP446" t="n" s="70"/>
      <c r="AQ446" t="n" s="70"/>
      <c r="AR446" t="n" s="70"/>
      <c r="AS446" t="n" s="70"/>
      <c r="AT446" t="n" s="38"/>
      <c r="AU446" t="n" s="38"/>
      <c r="AV446" t="n" s="38"/>
      <c r="AW446" t="n" s="38"/>
      <c r="AX446" t="n" s="38"/>
      <c r="CL446" t="n" s="49"/>
      <c r="CM446" t="n" s="50"/>
    </row>
    <row r="447" ht="16" customHeight="1" spans="1:91" s="90">
      <c r="AE447" t="n" s="42"/>
      <c r="AF447" t="n" s="70"/>
      <c r="AG447" t="n" s="70"/>
      <c r="AH447" t="n" s="70"/>
      <c r="AI447" t="n" s="70"/>
      <c r="AJ447" t="n" s="70"/>
      <c r="AK447" t="n" s="70"/>
      <c r="AL447" t="n" s="70"/>
      <c r="AM447" s="70">
        <f>(AL447-AL446)/AL447*100</f>
        <v/>
      </c>
      <c r="AN447" s="70">
        <f>(AK447-AK446)/AK447*100</f>
        <v/>
      </c>
      <c r="AO447" t="n" s="70"/>
      <c r="AP447" t="n" s="70"/>
      <c r="AQ447" t="n" s="70"/>
      <c r="AR447" t="n" s="70"/>
      <c r="AS447" t="n" s="70"/>
      <c r="AT447" t="n" s="38"/>
      <c r="AU447" t="n" s="38"/>
      <c r="AV447" t="n" s="38"/>
      <c r="AW447" t="n" s="38"/>
      <c r="AX447" t="n" s="38"/>
      <c r="CL447" t="n" s="49"/>
      <c r="CM447" t="n" s="50"/>
    </row>
    <row r="448" ht="16" customHeight="1" spans="1:91" s="90">
      <c r="AE448" t="n" s="42"/>
      <c r="AF448" t="n" s="70"/>
      <c r="AG448" t="n" s="70"/>
      <c r="AH448" t="n" s="70"/>
      <c r="AI448" t="n" s="70"/>
      <c r="AJ448" t="n" s="70"/>
      <c r="AK448" t="n" s="70"/>
      <c r="AL448" t="n" s="70"/>
      <c r="AM448" s="70">
        <f>(AL448-AL447)/AL448*100</f>
        <v/>
      </c>
      <c r="AN448" s="70">
        <f>(AK448-AK447)/AK448*100</f>
        <v/>
      </c>
      <c r="AO448" t="n" s="70"/>
      <c r="AP448" t="n" s="70"/>
      <c r="AQ448" t="n" s="70"/>
      <c r="AR448" t="n" s="70"/>
      <c r="AS448" t="n" s="70"/>
      <c r="AT448" t="n" s="38"/>
      <c r="AU448" t="n" s="38"/>
      <c r="AV448" t="n" s="38"/>
      <c r="AW448" t="n" s="38"/>
      <c r="AX448" t="n" s="38"/>
      <c r="CL448" t="n" s="49"/>
      <c r="CM448" t="n" s="50"/>
    </row>
    <row r="449" ht="16" customHeight="1" spans="1:91" s="90">
      <c r="AE449" t="n" s="42"/>
      <c r="AF449" t="n" s="70"/>
      <c r="AG449" t="n" s="70"/>
      <c r="AH449" t="n" s="70"/>
      <c r="AI449" t="n" s="70"/>
      <c r="AJ449" t="n" s="70"/>
      <c r="AK449" t="n" s="70"/>
      <c r="AL449" t="n" s="70"/>
      <c r="AM449" s="70">
        <f>(AL449-AL448)/AL449*100</f>
        <v/>
      </c>
      <c r="AN449" s="70">
        <f>(AK449-AK448)/AK449*100</f>
        <v/>
      </c>
      <c r="AO449" t="n" s="70"/>
      <c r="AP449" t="n" s="70"/>
      <c r="AQ449" t="n" s="70"/>
      <c r="AR449" t="n" s="70"/>
      <c r="AS449" t="n" s="70"/>
      <c r="AT449" t="n" s="38"/>
      <c r="AU449" t="n" s="38"/>
      <c r="AV449" t="n" s="38"/>
      <c r="AW449" t="n" s="38"/>
      <c r="AX449" t="n" s="38"/>
      <c r="CL449" t="n" s="49"/>
      <c r="CM449" t="n" s="50"/>
    </row>
    <row r="450" ht="16" customHeight="1" spans="1:91" s="90">
      <c r="AE450" t="n" s="42"/>
      <c r="AF450" t="n" s="70"/>
      <c r="AG450" t="n" s="70"/>
      <c r="AH450" t="n" s="70"/>
      <c r="AI450" t="n" s="70"/>
      <c r="AJ450" t="n" s="70"/>
      <c r="AK450" t="n" s="70"/>
      <c r="AL450" t="n" s="70"/>
      <c r="AM450" s="70">
        <f>(AL450-AL449)/AL450*100</f>
        <v/>
      </c>
      <c r="AN450" s="70">
        <f>(AK450-AK449)/AK450*100</f>
        <v/>
      </c>
      <c r="AO450" t="n" s="70"/>
      <c r="AP450" t="n" s="70"/>
      <c r="AQ450" t="n" s="70"/>
      <c r="AR450" t="n" s="70"/>
      <c r="AS450" t="n" s="70"/>
      <c r="AT450" t="n" s="38"/>
      <c r="AU450" t="n" s="38"/>
      <c r="AV450" t="n" s="38"/>
      <c r="AW450" t="n" s="38"/>
      <c r="AX450" t="n" s="38"/>
      <c r="CL450" t="n" s="49"/>
      <c r="CM450" t="n" s="50"/>
    </row>
    <row r="451" ht="16" customHeight="1" spans="1:91" s="90">
      <c r="AE451" t="n" s="42"/>
      <c r="AF451" t="n" s="70"/>
      <c r="AG451" t="n" s="70"/>
      <c r="AH451" t="n" s="70"/>
      <c r="AI451" t="n" s="70"/>
      <c r="AJ451" t="n" s="70"/>
      <c r="AK451" t="n" s="70"/>
      <c r="AL451" t="n" s="70"/>
      <c r="AM451" s="70">
        <f>(AL451-AL450)/AL451*100</f>
        <v/>
      </c>
      <c r="AN451" s="70">
        <f>(AK451-AK450)/AK451*100</f>
        <v/>
      </c>
      <c r="AO451" t="n" s="70"/>
      <c r="AP451" t="n" s="70"/>
      <c r="AQ451" t="n" s="70"/>
      <c r="AR451" t="n" s="70"/>
      <c r="AS451" t="n" s="70"/>
      <c r="AT451" t="n" s="38"/>
      <c r="AU451" t="n" s="38"/>
      <c r="AV451" t="n" s="38"/>
      <c r="AW451" t="n" s="38"/>
      <c r="AX451" t="n" s="38"/>
      <c r="CL451" t="n" s="49"/>
      <c r="CM451" t="n" s="50"/>
    </row>
    <row r="452" ht="16" customHeight="1" spans="1:91" s="90">
      <c r="AE452" t="n" s="42"/>
      <c r="AF452" t="n" s="70"/>
      <c r="AG452" t="n" s="70"/>
      <c r="AH452" t="n" s="70"/>
      <c r="AI452" t="n" s="70"/>
      <c r="AJ452" t="n" s="70"/>
      <c r="AK452" t="n" s="70"/>
      <c r="AL452" t="n" s="70"/>
      <c r="AM452" s="70">
        <f>(AL452-AL451)/AL452*100</f>
        <v/>
      </c>
      <c r="AN452" s="70">
        <f>(AK452-AK451)/AK452*100</f>
        <v/>
      </c>
      <c r="AO452" t="n" s="70"/>
      <c r="AP452" t="n" s="70"/>
      <c r="AQ452" t="n" s="70"/>
      <c r="AR452" t="n" s="70"/>
      <c r="AS452" t="n" s="70"/>
      <c r="AT452" t="n" s="38"/>
      <c r="AU452" t="n" s="38"/>
      <c r="AV452" t="n" s="38"/>
      <c r="AW452" t="n" s="38"/>
      <c r="AX452" t="n" s="38"/>
      <c r="CL452" t="n" s="49"/>
      <c r="CM452" t="n" s="50"/>
    </row>
    <row r="453" ht="16" customHeight="1" spans="1:91" s="90">
      <c r="AE453" t="n" s="42"/>
      <c r="AF453" t="n" s="70"/>
      <c r="AG453" t="n" s="70"/>
      <c r="AH453" t="n" s="70"/>
      <c r="AI453" t="n" s="70"/>
      <c r="AJ453" t="n" s="70"/>
      <c r="AK453" t="n" s="70"/>
      <c r="AL453" t="n" s="70"/>
      <c r="AM453" s="70">
        <f>(AL453-AL452)/AL453*100</f>
        <v/>
      </c>
      <c r="AN453" s="70">
        <f>(AK453-AK452)/AK453*100</f>
        <v/>
      </c>
      <c r="AO453" t="n" s="70"/>
      <c r="AP453" t="n" s="70"/>
      <c r="AQ453" t="n" s="70"/>
      <c r="AR453" t="n" s="70"/>
      <c r="AS453" t="n" s="70"/>
      <c r="AT453" t="n" s="38"/>
      <c r="AU453" t="n" s="38"/>
      <c r="AV453" t="n" s="38"/>
      <c r="AW453" t="n" s="38"/>
      <c r="AX453" t="n" s="38"/>
      <c r="CL453" t="n" s="49"/>
      <c r="CM453" t="n" s="50"/>
    </row>
    <row r="454" ht="16" customHeight="1" spans="1:91" s="90">
      <c r="AE454" t="n" s="42"/>
      <c r="AF454" t="n" s="70"/>
      <c r="AG454" t="n" s="70"/>
      <c r="AH454" t="n" s="70"/>
      <c r="AI454" t="n" s="70"/>
      <c r="AJ454" t="n" s="70"/>
      <c r="AK454" t="n" s="70"/>
      <c r="AL454" t="n" s="70"/>
      <c r="AM454" s="70">
        <f>(AL454-AL453)/AL454*100</f>
        <v/>
      </c>
      <c r="AN454" s="70">
        <f>(AK454-AK453)/AK454*100</f>
        <v/>
      </c>
      <c r="AO454" t="n" s="70"/>
      <c r="AP454" t="n" s="70"/>
      <c r="AQ454" t="n" s="70"/>
      <c r="AR454" t="n" s="70"/>
      <c r="AS454" t="n" s="70"/>
      <c r="AT454" t="n" s="38"/>
      <c r="AU454" t="n" s="38"/>
      <c r="AV454" t="n" s="38"/>
      <c r="AW454" t="n" s="38"/>
      <c r="AX454" t="n" s="38"/>
      <c r="CL454" t="n" s="49"/>
      <c r="CM454" t="n" s="50"/>
    </row>
    <row r="455" ht="16" customHeight="1" spans="1:91" s="90">
      <c r="AE455" t="n" s="42"/>
      <c r="AF455" t="n" s="70"/>
      <c r="AG455" t="n" s="70"/>
      <c r="AH455" t="n" s="70"/>
      <c r="AI455" t="n" s="70"/>
      <c r="AJ455" t="n" s="70"/>
      <c r="AK455" t="n" s="70"/>
      <c r="AL455" t="n" s="70"/>
      <c r="AM455" s="70">
        <f>(AL455-AL454)/AL455*100</f>
        <v/>
      </c>
      <c r="AN455" s="70">
        <f>(AK455-AK454)/AK455*100</f>
        <v/>
      </c>
      <c r="AO455" t="n" s="70"/>
      <c r="AP455" t="n" s="70"/>
      <c r="AQ455" t="n" s="70"/>
      <c r="AR455" t="n" s="70"/>
      <c r="AS455" t="n" s="70"/>
      <c r="AT455" t="n" s="38"/>
      <c r="AU455" t="n" s="38"/>
      <c r="AV455" t="n" s="38"/>
      <c r="AW455" t="n" s="38"/>
      <c r="AX455" t="n" s="38"/>
      <c r="CL455" t="n" s="49"/>
      <c r="CM455" t="n" s="50"/>
    </row>
    <row r="456" ht="16" customHeight="1" spans="1:91" s="90">
      <c r="AE456" t="n" s="42"/>
      <c r="AF456" t="n" s="70"/>
      <c r="AG456" t="n" s="70"/>
      <c r="AH456" t="n" s="70"/>
      <c r="AI456" t="n" s="70"/>
      <c r="AJ456" t="n" s="70"/>
      <c r="AK456" t="n" s="70"/>
      <c r="AL456" t="n" s="70"/>
      <c r="AM456" s="70">
        <f>(AL456-AL455)/AL456*100</f>
        <v/>
      </c>
      <c r="AN456" s="70">
        <f>(AK456-AK455)/AK456*100</f>
        <v/>
      </c>
      <c r="AO456" t="n" s="70"/>
      <c r="AP456" t="n" s="70"/>
      <c r="AQ456" t="n" s="70"/>
      <c r="AR456" t="n" s="70"/>
      <c r="AS456" t="n" s="70"/>
      <c r="AT456" t="n" s="38"/>
      <c r="AU456" t="n" s="38"/>
      <c r="AV456" t="n" s="38"/>
      <c r="AW456" t="n" s="38"/>
      <c r="AX456" t="n" s="38"/>
      <c r="CL456" t="n" s="49"/>
      <c r="CM456" t="n" s="50"/>
    </row>
    <row r="457" ht="16" customHeight="1" spans="1:91" s="90">
      <c r="AE457" t="n" s="42"/>
      <c r="AF457" t="n" s="70"/>
      <c r="AG457" t="n" s="70"/>
      <c r="AH457" t="n" s="70"/>
      <c r="AI457" t="n" s="70"/>
      <c r="AJ457" t="n" s="70"/>
      <c r="AK457" t="n" s="70"/>
      <c r="AL457" t="n" s="70"/>
      <c r="AM457" s="70">
        <f>(AL457-AL456)/AL457*100</f>
        <v/>
      </c>
      <c r="AN457" s="70">
        <f>(AK457-AK456)/AK457*100</f>
        <v/>
      </c>
      <c r="AO457" t="n" s="70"/>
      <c r="AP457" t="n" s="70"/>
      <c r="AQ457" t="n" s="70"/>
      <c r="AR457" t="n" s="70"/>
      <c r="AS457" t="n" s="70"/>
      <c r="AT457" t="n" s="38"/>
      <c r="AU457" t="n" s="38"/>
      <c r="AV457" t="n" s="38"/>
      <c r="AW457" t="n" s="38"/>
      <c r="AX457" t="n" s="38"/>
      <c r="CL457" t="n" s="49"/>
      <c r="CM457" t="n" s="50"/>
    </row>
    <row r="458" ht="16" customHeight="1" spans="1:91" s="90">
      <c r="AE458" t="n" s="42"/>
      <c r="AF458" t="n" s="70"/>
      <c r="AG458" t="n" s="70"/>
      <c r="AH458" t="n" s="70"/>
      <c r="AI458" t="n" s="70"/>
      <c r="AJ458" t="n" s="70"/>
      <c r="AK458" t="n" s="70"/>
      <c r="AL458" t="n" s="70"/>
      <c r="AM458" s="70">
        <f>(AL458-AL457)/AL458*100</f>
        <v/>
      </c>
      <c r="AN458" s="70">
        <f>(AK458-AK457)/AK458*100</f>
        <v/>
      </c>
      <c r="AO458" t="n" s="70"/>
      <c r="AP458" t="n" s="70"/>
      <c r="AQ458" t="n" s="70"/>
      <c r="AR458" t="n" s="70"/>
      <c r="AS458" t="n" s="70"/>
      <c r="AT458" t="n" s="38"/>
      <c r="AU458" t="n" s="38"/>
      <c r="AV458" t="n" s="38"/>
      <c r="AW458" t="n" s="38"/>
      <c r="AX458" t="n" s="38"/>
      <c r="CL458" t="n" s="49"/>
      <c r="CM458" t="n" s="50"/>
    </row>
    <row r="459" ht="16" customHeight="1" spans="1:91" s="90">
      <c r="AE459" t="n" s="42"/>
      <c r="AF459" t="n" s="70"/>
      <c r="AG459" t="n" s="70"/>
      <c r="AH459" t="n" s="70"/>
      <c r="AI459" t="n" s="70"/>
      <c r="AJ459" t="n" s="70"/>
      <c r="AK459" t="n" s="70"/>
      <c r="AL459" t="n" s="70"/>
      <c r="AM459" s="70">
        <f>(AL459-AL458)/AL459*100</f>
        <v/>
      </c>
      <c r="AN459" s="70">
        <f>(AK459-AK458)/AK459*100</f>
        <v/>
      </c>
      <c r="AO459" t="n" s="70"/>
      <c r="AP459" t="n" s="70"/>
      <c r="AQ459" t="n" s="70"/>
      <c r="AR459" t="n" s="70"/>
      <c r="AS459" t="n" s="70"/>
      <c r="AT459" t="n" s="38"/>
      <c r="AU459" t="n" s="38"/>
      <c r="AV459" t="n" s="38"/>
      <c r="AW459" t="n" s="38"/>
      <c r="AX459" t="n" s="38"/>
      <c r="CL459" t="n" s="49"/>
      <c r="CM459" t="n" s="50"/>
    </row>
    <row r="460" ht="16" customHeight="1" spans="1:91" s="90">
      <c r="AE460" t="n" s="42"/>
      <c r="AF460" t="n" s="70"/>
      <c r="AG460" t="n" s="70"/>
      <c r="AH460" t="n" s="70"/>
      <c r="AI460" t="n" s="70"/>
      <c r="AJ460" t="n" s="70"/>
      <c r="AK460" t="n" s="70"/>
      <c r="AL460" t="n" s="70"/>
      <c r="AM460" s="70">
        <f>(AL460-AL459)/AL460*100</f>
        <v/>
      </c>
      <c r="AN460" s="70">
        <f>(AK460-AK459)/AK460*100</f>
        <v/>
      </c>
      <c r="AO460" t="n" s="70"/>
      <c r="AP460" t="n" s="70"/>
      <c r="AQ460" t="n" s="70"/>
      <c r="AR460" t="n" s="70"/>
      <c r="AS460" t="n" s="70"/>
      <c r="AT460" t="n" s="38"/>
      <c r="AU460" t="n" s="38"/>
      <c r="AV460" t="n" s="38"/>
      <c r="AW460" t="n" s="38"/>
      <c r="AX460" t="n" s="38"/>
      <c r="CL460" t="n" s="49"/>
      <c r="CM460" t="n" s="50"/>
    </row>
    <row r="461" ht="16" customHeight="1" spans="1:91" s="90">
      <c r="AE461" t="n" s="42"/>
      <c r="AF461" t="n" s="70"/>
      <c r="AG461" t="n" s="70"/>
      <c r="AH461" t="n" s="70"/>
      <c r="AI461" t="n" s="70"/>
      <c r="AJ461" t="n" s="70"/>
      <c r="AK461" t="n" s="70"/>
      <c r="AL461" t="n" s="70"/>
      <c r="AM461" s="70">
        <f>(AL461-AL460)/AL461*100</f>
        <v/>
      </c>
      <c r="AN461" s="70">
        <f>(AK461-AK460)/AK461*100</f>
        <v/>
      </c>
      <c r="AO461" t="n" s="70"/>
      <c r="AP461" t="n" s="70"/>
      <c r="AQ461" t="n" s="70"/>
      <c r="AR461" t="n" s="70"/>
      <c r="AS461" t="n" s="70"/>
      <c r="AT461" t="n" s="38"/>
      <c r="AU461" t="n" s="38"/>
      <c r="AV461" t="n" s="38"/>
      <c r="AW461" t="n" s="38"/>
      <c r="AX461" t="n" s="38"/>
      <c r="CL461" t="n" s="49"/>
      <c r="CM461" t="n" s="50"/>
    </row>
    <row r="462" ht="16" customHeight="1" spans="1:91" s="90">
      <c r="AE462" t="n" s="42"/>
      <c r="AF462" t="n" s="70"/>
      <c r="AG462" t="n" s="70"/>
      <c r="AH462" t="n" s="70"/>
      <c r="AI462" t="n" s="70"/>
      <c r="AJ462" t="n" s="70"/>
      <c r="AK462" t="n" s="70"/>
      <c r="AL462" t="n" s="70"/>
      <c r="AM462" s="70">
        <f>(AL462-AL461)/AL462*100</f>
        <v/>
      </c>
      <c r="AN462" s="70">
        <f>(AK462-AK461)/AK462*100</f>
        <v/>
      </c>
      <c r="AO462" t="n" s="70"/>
      <c r="AP462" t="n" s="70"/>
      <c r="AQ462" t="n" s="70"/>
      <c r="AR462" t="n" s="70"/>
      <c r="AS462" t="n" s="70"/>
      <c r="AT462" t="n" s="38"/>
      <c r="AU462" t="n" s="38"/>
      <c r="AV462" t="n" s="38"/>
      <c r="AW462" t="n" s="38"/>
      <c r="AX462" t="n" s="38"/>
      <c r="CL462" t="n" s="49"/>
      <c r="CM462" t="n" s="50"/>
    </row>
    <row r="463" ht="16" customHeight="1" spans="1:91" s="90">
      <c r="AE463" t="n" s="42"/>
      <c r="AF463" t="n" s="70"/>
      <c r="AG463" t="n" s="70"/>
      <c r="AH463" t="n" s="70"/>
      <c r="AI463" t="n" s="70"/>
      <c r="AJ463" t="n" s="70"/>
      <c r="AK463" t="n" s="70"/>
      <c r="AL463" t="n" s="70"/>
      <c r="AM463" s="70">
        <f>(AL463-AL462)/AL463*100</f>
        <v/>
      </c>
      <c r="AN463" s="70">
        <f>(AK463-AK462)/AK463*100</f>
        <v/>
      </c>
      <c r="AO463" t="n" s="70"/>
      <c r="AP463" t="n" s="70"/>
      <c r="AQ463" t="n" s="70"/>
      <c r="AR463" t="n" s="70"/>
      <c r="AS463" t="n" s="70"/>
      <c r="AT463" t="n" s="38"/>
      <c r="AU463" t="n" s="38"/>
      <c r="AV463" t="n" s="38"/>
      <c r="AW463" t="n" s="38"/>
      <c r="AX463" t="n" s="38"/>
      <c r="CL463" t="n" s="49"/>
      <c r="CM463" t="n" s="50"/>
    </row>
    <row r="464" ht="16" customHeight="1" spans="1:91" s="90">
      <c r="AE464" t="n" s="42"/>
      <c r="AF464" t="n" s="70"/>
      <c r="AG464" t="n" s="70"/>
      <c r="AH464" t="n" s="70"/>
      <c r="AI464" t="n" s="70"/>
      <c r="AJ464" t="n" s="70"/>
      <c r="AK464" t="n" s="70"/>
      <c r="AL464" t="n" s="70"/>
      <c r="AM464" s="70">
        <f>(AL464-AL463)/AL464*100</f>
        <v/>
      </c>
      <c r="AN464" s="70">
        <f>(AK464-AK463)/AK464*100</f>
        <v/>
      </c>
      <c r="AO464" t="n" s="70"/>
      <c r="AP464" t="n" s="70"/>
      <c r="AQ464" t="n" s="70"/>
      <c r="AR464" t="n" s="70"/>
      <c r="AS464" t="n" s="70"/>
      <c r="AT464" t="n" s="38"/>
      <c r="AU464" t="n" s="38"/>
      <c r="AV464" t="n" s="38"/>
      <c r="AW464" t="n" s="38"/>
      <c r="AX464" t="n" s="38"/>
      <c r="CL464" t="n" s="49"/>
      <c r="CM464" t="n" s="50"/>
    </row>
    <row r="465" ht="16" customHeight="1" spans="1:91" s="90">
      <c r="AE465" t="n" s="42"/>
      <c r="AF465" t="n" s="70"/>
      <c r="AG465" t="n" s="70"/>
      <c r="AH465" t="n" s="70"/>
      <c r="AI465" t="n" s="70"/>
      <c r="AJ465" t="n" s="70"/>
      <c r="AK465" t="n" s="70"/>
      <c r="AL465" t="n" s="70"/>
      <c r="AM465" s="70">
        <f>(AL465-AL464)/AL465*100</f>
        <v/>
      </c>
      <c r="AN465" s="70">
        <f>(AK465-AK464)/AK465*100</f>
        <v/>
      </c>
      <c r="AO465" t="n" s="70"/>
      <c r="AP465" t="n" s="70"/>
      <c r="AQ465" t="n" s="70"/>
      <c r="AR465" t="n" s="70"/>
      <c r="AS465" t="n" s="70"/>
      <c r="AT465" t="n" s="38"/>
      <c r="AU465" t="n" s="38"/>
      <c r="AV465" t="n" s="38"/>
      <c r="AW465" t="n" s="38"/>
      <c r="AX465" t="n" s="38"/>
      <c r="CL465" t="n" s="49"/>
      <c r="CM465" t="n" s="50"/>
    </row>
    <row r="466" ht="16" customHeight="1" spans="1:91" s="90">
      <c r="AE466" t="n" s="42"/>
      <c r="AF466" t="n" s="70"/>
      <c r="AG466" t="n" s="70"/>
      <c r="AH466" t="n" s="70"/>
      <c r="AI466" t="n" s="70"/>
      <c r="AJ466" t="n" s="70"/>
      <c r="AK466" t="n" s="70"/>
      <c r="AL466" t="n" s="70"/>
      <c r="AM466" s="70">
        <f>(AL466-AL465)/AL466*100</f>
        <v/>
      </c>
      <c r="AN466" s="70">
        <f>(AK466-AK465)/AK466*100</f>
        <v/>
      </c>
      <c r="AO466" t="n" s="70"/>
      <c r="AP466" t="n" s="70"/>
      <c r="AQ466" t="n" s="70"/>
      <c r="AR466" t="n" s="70"/>
      <c r="AS466" t="n" s="70"/>
      <c r="AT466" t="n" s="38"/>
      <c r="AU466" t="n" s="38"/>
      <c r="AV466" t="n" s="38"/>
      <c r="AW466" t="n" s="38"/>
      <c r="AX466" t="n" s="38"/>
      <c r="CL466" t="n" s="49"/>
      <c r="CM466" t="n" s="50"/>
    </row>
    <row r="467" ht="16" customHeight="1" spans="1:91" s="90">
      <c r="AE467" t="n" s="42"/>
      <c r="AF467" t="n" s="70"/>
      <c r="AG467" t="n" s="70"/>
      <c r="AH467" t="n" s="70"/>
      <c r="AI467" t="n" s="70"/>
      <c r="AJ467" t="n" s="70"/>
      <c r="AK467" t="n" s="70"/>
      <c r="AL467" t="n" s="70"/>
      <c r="AM467" s="70">
        <f>(AL467-AL466)/AL467*100</f>
        <v/>
      </c>
      <c r="AN467" s="70">
        <f>(AK467-AK466)/AK467*100</f>
        <v/>
      </c>
      <c r="AO467" t="n" s="70"/>
      <c r="AP467" t="n" s="70"/>
      <c r="AQ467" t="n" s="70"/>
      <c r="AR467" t="n" s="70"/>
      <c r="AS467" t="n" s="70"/>
      <c r="AT467" t="n" s="38"/>
      <c r="AU467" t="n" s="38"/>
      <c r="AV467" t="n" s="38"/>
      <c r="AW467" t="n" s="38"/>
      <c r="AX467" t="n" s="38"/>
      <c r="CL467" t="n" s="49"/>
      <c r="CM467" t="n" s="50"/>
    </row>
    <row r="468" ht="16" customHeight="1" spans="1:91" s="90">
      <c r="AE468" t="n" s="42"/>
      <c r="AF468" t="n" s="70"/>
      <c r="AG468" t="n" s="70"/>
      <c r="AH468" t="n" s="70"/>
      <c r="AI468" t="n" s="70"/>
      <c r="AJ468" t="n" s="70"/>
      <c r="AK468" t="n" s="70"/>
      <c r="AL468" t="n" s="70"/>
      <c r="AM468" s="70">
        <f>(AL468-AL467)/AL468*100</f>
        <v/>
      </c>
      <c r="AN468" s="70">
        <f>(AK468-AK467)/AK468*100</f>
        <v/>
      </c>
      <c r="AO468" t="n" s="70"/>
      <c r="AP468" t="n" s="70"/>
      <c r="AQ468" t="n" s="70"/>
      <c r="AR468" t="n" s="70"/>
      <c r="AS468" t="n" s="70"/>
      <c r="AT468" t="n" s="38"/>
      <c r="AU468" t="n" s="38"/>
      <c r="AV468" t="n" s="38"/>
      <c r="AW468" t="n" s="38"/>
      <c r="AX468" t="n" s="38"/>
      <c r="CL468" t="n" s="49"/>
      <c r="CM468" t="n" s="50"/>
    </row>
    <row r="469" ht="16" customHeight="1" spans="1:91" s="90">
      <c r="AE469" t="n" s="42"/>
      <c r="AF469" t="n" s="70"/>
      <c r="AG469" t="n" s="70"/>
      <c r="AH469" t="n" s="70"/>
      <c r="AI469" t="n" s="70"/>
      <c r="AJ469" t="n" s="70"/>
      <c r="AK469" t="n" s="70"/>
      <c r="AL469" t="n" s="70"/>
      <c r="AM469" s="70">
        <f>(AL469-AL468)/AL469*100</f>
        <v/>
      </c>
      <c r="AN469" s="70">
        <f>(AK469-AK468)/AK469*100</f>
        <v/>
      </c>
      <c r="AO469" t="n" s="70"/>
      <c r="AP469" t="n" s="70"/>
      <c r="AQ469" t="n" s="70"/>
      <c r="AR469" t="n" s="70"/>
      <c r="AS469" t="n" s="70"/>
      <c r="AT469" t="n" s="38"/>
      <c r="AU469" t="n" s="38"/>
      <c r="AV469" t="n" s="38"/>
      <c r="AW469" t="n" s="38"/>
      <c r="AX469" t="n" s="38"/>
      <c r="CL469" t="n" s="49"/>
      <c r="CM469" t="n" s="50"/>
    </row>
    <row r="470" ht="16" customHeight="1" spans="1:91" s="90">
      <c r="AE470" t="n" s="42"/>
      <c r="AF470" t="n" s="70"/>
      <c r="AG470" t="n" s="70"/>
      <c r="AH470" t="n" s="70"/>
      <c r="AI470" t="n" s="70"/>
      <c r="AJ470" t="n" s="70"/>
      <c r="AK470" t="n" s="70"/>
      <c r="AL470" t="n" s="70"/>
      <c r="AM470" s="70">
        <f>(AL470-AL469)/AL470*100</f>
        <v/>
      </c>
      <c r="AN470" s="70">
        <f>(AK470-AK469)/AK470*100</f>
        <v/>
      </c>
      <c r="AO470" t="n" s="70"/>
      <c r="AP470" t="n" s="70"/>
      <c r="AQ470" t="n" s="70"/>
      <c r="AR470" t="n" s="70"/>
      <c r="AS470" t="n" s="70"/>
      <c r="AT470" t="n" s="38"/>
      <c r="AU470" t="n" s="38"/>
      <c r="AV470" t="n" s="38"/>
      <c r="AW470" t="n" s="38"/>
      <c r="AX470" t="n" s="38"/>
      <c r="CL470" t="n" s="49"/>
      <c r="CM470" t="n" s="50"/>
    </row>
    <row r="471" ht="16" customHeight="1" spans="1:91" s="90">
      <c r="AE471" t="n" s="42"/>
      <c r="AF471" t="n" s="70"/>
      <c r="AG471" t="n" s="70"/>
      <c r="AH471" t="n" s="70"/>
      <c r="AI471" t="n" s="70"/>
      <c r="AJ471" t="n" s="70"/>
      <c r="AK471" t="n" s="70"/>
      <c r="AL471" t="n" s="70"/>
      <c r="AM471" s="70">
        <f>(AL471-AL470)/AL471*100</f>
        <v/>
      </c>
      <c r="AN471" s="70">
        <f>(AK471-AK470)/AK471*100</f>
        <v/>
      </c>
      <c r="AO471" t="n" s="70"/>
      <c r="AP471" t="n" s="70"/>
      <c r="AQ471" t="n" s="70"/>
      <c r="AR471" t="n" s="70"/>
      <c r="AS471" t="n" s="70"/>
      <c r="AT471" t="n" s="38"/>
      <c r="AU471" t="n" s="38"/>
      <c r="AV471" t="n" s="38"/>
      <c r="AW471" t="n" s="38"/>
      <c r="AX471" t="n" s="38"/>
      <c r="CL471" t="n" s="49"/>
      <c r="CM471" t="n" s="50"/>
    </row>
    <row r="472" ht="16" customHeight="1" spans="1:91" s="90">
      <c r="AE472" t="n" s="42"/>
      <c r="AF472" t="n" s="70"/>
      <c r="AG472" t="n" s="70"/>
      <c r="AH472" t="n" s="70"/>
      <c r="AI472" t="n" s="70"/>
      <c r="AJ472" t="n" s="70"/>
      <c r="AK472" t="n" s="70"/>
      <c r="AL472" t="n" s="70"/>
      <c r="AM472" s="70">
        <f>(AL472-AL471)/AL472*100</f>
        <v/>
      </c>
      <c r="AN472" s="70">
        <f>(AK472-AK471)/AK472*100</f>
        <v/>
      </c>
      <c r="AO472" t="n" s="70"/>
      <c r="AP472" t="n" s="70"/>
      <c r="AQ472" t="n" s="70"/>
      <c r="AR472" t="n" s="70"/>
      <c r="AS472" t="n" s="70"/>
      <c r="AT472" t="n" s="38"/>
      <c r="AU472" t="n" s="38"/>
      <c r="AV472" t="n" s="38"/>
      <c r="AW472" t="n" s="38"/>
      <c r="AX472" t="n" s="38"/>
      <c r="CL472" t="n" s="49"/>
      <c r="CM472" t="n" s="50"/>
    </row>
    <row r="473" ht="16" customHeight="1" spans="1:91" s="90">
      <c r="AE473" t="n" s="42"/>
      <c r="AF473" t="n" s="70"/>
      <c r="AG473" t="n" s="70"/>
      <c r="AH473" t="n" s="70"/>
      <c r="AI473" t="n" s="70"/>
      <c r="AJ473" t="n" s="70"/>
      <c r="AK473" t="n" s="70"/>
      <c r="AL473" t="n" s="70"/>
      <c r="AM473" s="70">
        <f>(AL473-AL472)/AL473*100</f>
        <v/>
      </c>
      <c r="AN473" s="70">
        <f>(AK473-AK472)/AK473*100</f>
        <v/>
      </c>
      <c r="AO473" t="n" s="70"/>
      <c r="AP473" t="n" s="70"/>
      <c r="AQ473" t="n" s="70"/>
      <c r="AR473" t="n" s="70"/>
      <c r="AS473" t="n" s="70"/>
      <c r="AT473" t="n" s="38"/>
      <c r="AU473" t="n" s="38"/>
      <c r="AV473" t="n" s="38"/>
      <c r="AW473" t="n" s="38"/>
      <c r="AX473" t="n" s="38"/>
      <c r="CL473" t="n" s="49"/>
      <c r="CM473" t="n" s="50"/>
    </row>
    <row r="474" ht="16" customHeight="1" spans="1:91" s="90">
      <c r="AE474" t="n" s="42"/>
      <c r="AF474" t="n" s="70"/>
      <c r="AG474" t="n" s="70"/>
      <c r="AH474" t="n" s="70"/>
      <c r="AI474" t="n" s="70"/>
      <c r="AJ474" t="n" s="70"/>
      <c r="AK474" t="n" s="70"/>
      <c r="AL474" t="n" s="70"/>
      <c r="AM474" s="70">
        <f>(AL474-AL473)/AL474*100</f>
        <v/>
      </c>
      <c r="AN474" s="70">
        <f>(AK474-AK473)/AK474*100</f>
        <v/>
      </c>
      <c r="AO474" t="n" s="70"/>
      <c r="AP474" t="n" s="70"/>
      <c r="AQ474" t="n" s="70"/>
      <c r="AR474" t="n" s="70"/>
      <c r="AS474" t="n" s="70"/>
      <c r="AT474" t="n" s="38"/>
      <c r="AU474" t="n" s="38"/>
      <c r="AV474" t="n" s="38"/>
      <c r="AW474" t="n" s="38"/>
      <c r="AX474" t="n" s="38"/>
      <c r="CL474" t="n" s="49"/>
      <c r="CM474" t="n" s="50"/>
    </row>
    <row r="475" ht="16" customHeight="1" spans="1:91" s="90">
      <c r="AE475" t="n" s="42"/>
      <c r="AF475" t="n" s="70"/>
      <c r="AG475" t="n" s="70"/>
      <c r="AH475" t="n" s="70"/>
      <c r="AI475" t="n" s="70"/>
      <c r="AJ475" t="n" s="70"/>
      <c r="AK475" t="n" s="70"/>
      <c r="AL475" t="n" s="70"/>
      <c r="AM475" s="70">
        <f>(AL475-AL474)/AL475*100</f>
        <v/>
      </c>
      <c r="AN475" s="70">
        <f>(AK475-AK474)/AK475*100</f>
        <v/>
      </c>
      <c r="AO475" t="n" s="70"/>
      <c r="AP475" t="n" s="70"/>
      <c r="AQ475" t="n" s="70"/>
      <c r="AR475" t="n" s="70"/>
      <c r="AS475" t="n" s="70"/>
      <c r="AT475" t="n" s="38"/>
      <c r="AU475" t="n" s="38"/>
      <c r="AV475" t="n" s="38"/>
      <c r="AW475" t="n" s="38"/>
      <c r="AX475" t="n" s="38"/>
      <c r="CL475" t="n" s="49"/>
      <c r="CM475" t="n" s="50"/>
    </row>
    <row r="476" ht="16" customHeight="1" spans="1:91" s="90">
      <c r="AE476" t="n" s="42"/>
      <c r="AF476" t="n" s="70"/>
      <c r="AG476" t="n" s="70"/>
      <c r="AH476" t="n" s="70"/>
      <c r="AI476" t="n" s="70"/>
      <c r="AJ476" t="n" s="70"/>
      <c r="AK476" t="n" s="70"/>
      <c r="AL476" t="n" s="70"/>
      <c r="AM476" s="70">
        <f>(AL476-AL475)/AL476*100</f>
        <v/>
      </c>
      <c r="AN476" s="70">
        <f>(AK476-AK475)/AK476*100</f>
        <v/>
      </c>
      <c r="AO476" t="n" s="70"/>
      <c r="AP476" t="n" s="70"/>
      <c r="AQ476" t="n" s="70"/>
      <c r="AR476" t="n" s="70"/>
      <c r="AS476" t="n" s="70"/>
      <c r="AT476" t="n" s="38"/>
      <c r="AU476" t="n" s="38"/>
      <c r="AV476" t="n" s="38"/>
      <c r="AW476" t="n" s="38"/>
      <c r="AX476" t="n" s="38"/>
      <c r="CL476" t="n" s="49"/>
      <c r="CM476" t="n" s="50"/>
    </row>
    <row r="477" ht="16" customHeight="1" spans="1:91" s="90">
      <c r="AE477" t="n" s="42"/>
      <c r="AF477" t="n" s="70"/>
      <c r="AG477" t="n" s="70"/>
      <c r="AH477" t="n" s="70"/>
      <c r="AI477" t="n" s="70"/>
      <c r="AJ477" t="n" s="70"/>
      <c r="AK477" t="n" s="70"/>
      <c r="AL477" t="n" s="70"/>
      <c r="AM477" s="70">
        <f>(AL477-AL476)/AL477*100</f>
        <v/>
      </c>
      <c r="AN477" s="70">
        <f>(AK477-AK476)/AK477*100</f>
        <v/>
      </c>
      <c r="AO477" t="n" s="70"/>
      <c r="AP477" t="n" s="70"/>
      <c r="AQ477" t="n" s="70"/>
      <c r="AR477" t="n" s="70"/>
      <c r="AS477" t="n" s="70"/>
      <c r="AT477" t="n" s="38"/>
      <c r="AU477" t="n" s="38"/>
      <c r="AV477" t="n" s="38"/>
      <c r="AW477" t="n" s="38"/>
      <c r="AX477" t="n" s="38"/>
      <c r="CL477" t="n" s="49"/>
      <c r="CM477" t="n" s="50"/>
    </row>
    <row r="478" ht="16" customHeight="1" spans="1:91" s="90">
      <c r="AE478" t="n" s="42"/>
      <c r="AF478" t="n" s="70"/>
      <c r="AG478" t="n" s="70"/>
      <c r="AH478" t="n" s="70"/>
      <c r="AI478" t="n" s="70"/>
      <c r="AJ478" t="n" s="70"/>
      <c r="AK478" t="n" s="70"/>
      <c r="AL478" t="n" s="70"/>
      <c r="AM478" s="70">
        <f>(AL478-AL477)/AL478*100</f>
        <v/>
      </c>
      <c r="AN478" s="70">
        <f>(AK478-AK477)/AK478*100</f>
        <v/>
      </c>
      <c r="AO478" t="n" s="70"/>
      <c r="AP478" t="n" s="70"/>
      <c r="AQ478" t="n" s="70"/>
      <c r="AR478" t="n" s="70"/>
      <c r="AS478" t="n" s="70"/>
      <c r="AT478" t="n" s="38"/>
      <c r="AU478" t="n" s="38"/>
      <c r="AV478" t="n" s="38"/>
      <c r="AW478" t="n" s="38"/>
      <c r="AX478" t="n" s="38"/>
    </row>
    <row r="479" ht="16" customHeight="1" spans="1:91" s="90">
      <c r="AE479" t="n" s="42"/>
      <c r="AF479" t="n" s="70"/>
      <c r="AG479" t="n" s="70"/>
      <c r="AH479" t="n" s="70"/>
      <c r="AI479" t="n" s="70"/>
      <c r="AJ479" t="n" s="70"/>
      <c r="AK479" t="n" s="70"/>
      <c r="AL479" t="n" s="70"/>
      <c r="AM479" s="70">
        <f>(AL479-AL478)/AL479*100</f>
        <v/>
      </c>
      <c r="AN479" s="70">
        <f>(AK479-AK478)/AK479*100</f>
        <v/>
      </c>
      <c r="AO479" t="n" s="70"/>
      <c r="AP479" t="n" s="70"/>
      <c r="AQ479" t="n" s="70"/>
      <c r="AR479" t="n" s="70"/>
      <c r="AS479" t="n" s="70"/>
      <c r="AT479" t="n" s="38"/>
      <c r="AU479" t="n" s="38"/>
      <c r="AV479" t="n" s="38"/>
      <c r="AW479" t="n" s="38"/>
      <c r="AX479" t="n" s="38"/>
    </row>
    <row r="480" ht="16" customHeight="1" spans="1:91" s="90">
      <c r="AE480" t="n" s="42"/>
      <c r="AF480" t="n" s="70"/>
      <c r="AG480" t="n" s="70"/>
      <c r="AH480" t="n" s="70"/>
      <c r="AI480" t="n" s="70"/>
      <c r="AJ480" t="n" s="70"/>
      <c r="AK480" t="n" s="70"/>
      <c r="AL480" t="n" s="70"/>
      <c r="AM480" s="70">
        <f>(AL480-AL479)/AL480*100</f>
        <v/>
      </c>
      <c r="AN480" s="70">
        <f>(AK480-AK479)/AK480*100</f>
        <v/>
      </c>
      <c r="AO480" t="n" s="70"/>
      <c r="AP480" t="n" s="70"/>
      <c r="AQ480" t="n" s="70"/>
      <c r="AR480" t="n" s="70"/>
      <c r="AS480" t="n" s="70"/>
      <c r="AT480" t="n" s="38"/>
      <c r="AU480" t="n" s="38"/>
      <c r="AV480" t="n" s="38"/>
      <c r="AW480" t="n" s="38"/>
      <c r="AX480" t="n" s="38"/>
    </row>
    <row r="481" ht="16" customHeight="1" spans="1:91" s="90">
      <c r="AE481" t="n" s="42"/>
      <c r="AF481" t="n" s="70"/>
      <c r="AG481" t="n" s="70"/>
      <c r="AH481" t="n" s="70"/>
      <c r="AI481" t="n" s="70"/>
      <c r="AJ481" t="n" s="70"/>
      <c r="AK481" t="n" s="70"/>
      <c r="AL481" t="n" s="70"/>
      <c r="AM481" s="70">
        <f>(AL481-AL480)/AL481*100</f>
        <v/>
      </c>
      <c r="AN481" s="70">
        <f>(AK481-AK480)/AK481*100</f>
        <v/>
      </c>
      <c r="AO481" t="n" s="70"/>
      <c r="AP481" t="n" s="70"/>
      <c r="AQ481" t="n" s="70"/>
      <c r="AR481" t="n" s="70"/>
      <c r="AS481" t="n" s="70"/>
      <c r="AT481" t="n" s="38"/>
      <c r="AU481" t="n" s="38"/>
      <c r="AV481" t="n" s="38"/>
      <c r="AW481" t="n" s="38"/>
      <c r="AX481" t="n" s="38"/>
    </row>
    <row r="482" ht="16" customHeight="1" spans="1:91" s="90">
      <c r="AE482" t="n" s="42"/>
      <c r="AF482" t="n" s="70"/>
      <c r="AG482" t="n" s="70"/>
      <c r="AH482" t="n" s="70"/>
      <c r="AI482" t="n" s="70"/>
      <c r="AJ482" t="n" s="70"/>
      <c r="AK482" t="n" s="70"/>
      <c r="AL482" t="n" s="70"/>
      <c r="AM482" s="70">
        <f>(AL482-AL481)/AL482*100</f>
        <v/>
      </c>
      <c r="AN482" s="70">
        <f>(AK482-AK481)/AK482*100</f>
        <v/>
      </c>
      <c r="AO482" t="n" s="70"/>
      <c r="AP482" t="n" s="70"/>
      <c r="AQ482" t="n" s="70"/>
      <c r="AR482" t="n" s="70"/>
      <c r="AS482" t="n" s="70"/>
      <c r="AT482" t="n" s="38"/>
      <c r="AU482" t="n" s="38"/>
      <c r="AV482" t="n" s="38"/>
      <c r="AW482" t="n" s="38"/>
      <c r="AX482" t="n" s="38"/>
    </row>
    <row r="483" ht="16" customHeight="1" spans="1:91" s="90">
      <c r="AE483" t="n" s="42"/>
      <c r="AF483" t="n" s="70"/>
      <c r="AG483" t="n" s="70"/>
      <c r="AH483" t="n" s="70"/>
      <c r="AI483" t="n" s="70"/>
      <c r="AJ483" t="n" s="70"/>
      <c r="AK483" t="n" s="70"/>
      <c r="AL483" t="n" s="70"/>
      <c r="AM483" s="70">
        <f>(AL483-AL482)/AL483*100</f>
        <v/>
      </c>
      <c r="AN483" s="70">
        <f>(AK483-AK482)/AK483*100</f>
        <v/>
      </c>
      <c r="AO483" t="n" s="70"/>
      <c r="AP483" t="n" s="70"/>
      <c r="AQ483" t="n" s="70"/>
      <c r="AR483" t="n" s="70"/>
      <c r="AS483" t="n" s="70"/>
      <c r="AT483" t="n" s="38"/>
      <c r="AU483" t="n" s="38"/>
      <c r="AV483" t="n" s="38"/>
      <c r="AW483" t="n" s="38"/>
      <c r="AX483" t="n" s="38"/>
    </row>
    <row r="484" ht="16" customHeight="1" spans="1:91" s="90">
      <c r="AE484" t="n" s="42"/>
      <c r="AF484" t="n" s="70"/>
      <c r="AG484" t="n" s="70"/>
      <c r="AH484" t="n" s="70"/>
      <c r="AI484" t="n" s="70"/>
      <c r="AJ484" t="n" s="70"/>
      <c r="AK484" t="n" s="70"/>
      <c r="AL484" t="n" s="70"/>
      <c r="AM484" s="70">
        <f>(AL484-AL483)/AL484*100</f>
        <v/>
      </c>
      <c r="AN484" s="70">
        <f>(AK484-AK483)/AK484*100</f>
        <v/>
      </c>
      <c r="AO484" t="n" s="70"/>
      <c r="AP484" t="n" s="70"/>
      <c r="AQ484" t="n" s="70"/>
      <c r="AR484" t="n" s="70"/>
      <c r="AS484" t="n" s="70"/>
      <c r="AT484" t="n" s="38"/>
      <c r="AU484" t="n" s="38"/>
      <c r="AV484" t="n" s="38"/>
      <c r="AW484" t="n" s="38"/>
      <c r="AX484" t="n" s="38"/>
    </row>
    <row r="485" ht="16" customHeight="1" spans="1:91" s="90">
      <c r="AE485" t="n" s="42"/>
      <c r="AF485" t="n" s="70"/>
      <c r="AG485" t="n" s="70"/>
      <c r="AH485" t="n" s="70"/>
      <c r="AI485" t="n" s="70"/>
      <c r="AJ485" t="n" s="70"/>
      <c r="AK485" t="n" s="70"/>
      <c r="AL485" t="n" s="70"/>
      <c r="AM485" s="70">
        <f>(AL485-AL484)/AL485*100</f>
        <v/>
      </c>
      <c r="AN485" s="70">
        <f>(AK485-AK484)/AK485*100</f>
        <v/>
      </c>
      <c r="AO485" t="n" s="70"/>
      <c r="AP485" t="n" s="70"/>
      <c r="AQ485" t="n" s="70"/>
      <c r="AR485" t="n" s="70"/>
      <c r="AS485" t="n" s="70"/>
      <c r="AT485" t="n" s="38"/>
      <c r="AU485" t="n" s="38"/>
      <c r="AV485" t="n" s="38"/>
      <c r="AW485" t="n" s="38"/>
      <c r="AX485" t="n" s="38"/>
    </row>
    <row r="486" ht="16" customHeight="1" spans="1:91" s="90">
      <c r="AE486" t="n" s="42"/>
      <c r="AF486" t="n" s="70"/>
      <c r="AG486" t="n" s="70"/>
      <c r="AH486" t="n" s="70"/>
      <c r="AI486" t="n" s="70"/>
      <c r="AJ486" t="n" s="70"/>
      <c r="AK486" t="n" s="70"/>
      <c r="AL486" t="n" s="70"/>
      <c r="AM486" s="70">
        <f>(AL486-AL485)/AL486*100</f>
        <v/>
      </c>
      <c r="AN486" s="70">
        <f>(AK486-AK485)/AK486*100</f>
        <v/>
      </c>
      <c r="AO486" t="n" s="70"/>
      <c r="AP486" t="n" s="70"/>
      <c r="AQ486" t="n" s="70"/>
      <c r="AR486" t="n" s="70"/>
      <c r="AS486" t="n" s="70"/>
      <c r="AT486" t="n" s="38"/>
      <c r="AU486" t="n" s="38"/>
      <c r="AV486" t="n" s="38"/>
      <c r="AW486" t="n" s="38"/>
      <c r="AX486" t="n" s="38"/>
    </row>
    <row r="487" ht="16" customHeight="1" spans="1:91" s="90">
      <c r="AE487" t="n" s="42"/>
      <c r="AF487" t="n" s="70"/>
      <c r="AG487" t="n" s="70"/>
      <c r="AH487" t="n" s="70"/>
      <c r="AI487" t="n" s="70"/>
      <c r="AJ487" t="n" s="70"/>
      <c r="AK487" t="n" s="70"/>
      <c r="AL487" t="n" s="70"/>
      <c r="AM487" s="70">
        <f>(AL487-AL486)/AL487*100</f>
        <v/>
      </c>
      <c r="AN487" s="70">
        <f>(AK487-AK486)/AK487*100</f>
        <v/>
      </c>
      <c r="AO487" t="n" s="70"/>
      <c r="AP487" t="n" s="70"/>
      <c r="AQ487" t="n" s="70"/>
      <c r="AR487" t="n" s="70"/>
      <c r="AS487" t="n" s="70"/>
      <c r="AT487" t="n" s="38"/>
      <c r="AU487" t="n" s="38"/>
      <c r="AV487" t="n" s="38"/>
      <c r="AW487" t="n" s="38"/>
      <c r="AX487" t="n" s="38"/>
    </row>
    <row r="488" ht="16" customHeight="1" spans="1:91" s="90">
      <c r="AE488" t="n" s="42"/>
      <c r="AF488" t="n" s="70"/>
      <c r="AG488" t="n" s="70"/>
      <c r="AH488" t="n" s="70"/>
      <c r="AI488" t="n" s="70"/>
      <c r="AJ488" t="n" s="70"/>
      <c r="AK488" t="n" s="70"/>
      <c r="AL488" t="n" s="70"/>
      <c r="AM488" s="70">
        <f>(AL488-AL487)/AL488*100</f>
        <v/>
      </c>
      <c r="AN488" s="70">
        <f>(AK488-AK487)/AK488*100</f>
        <v/>
      </c>
      <c r="AO488" t="n" s="70"/>
      <c r="AP488" t="n" s="70"/>
      <c r="AQ488" t="n" s="70"/>
      <c r="AR488" t="n" s="70"/>
      <c r="AS488" t="n" s="70"/>
      <c r="AT488" t="n" s="38"/>
      <c r="AU488" t="n" s="38"/>
      <c r="AV488" t="n" s="38"/>
      <c r="AW488" t="n" s="38"/>
      <c r="AX488" t="n" s="38"/>
    </row>
    <row r="489" ht="16" customHeight="1" spans="1:91" s="90">
      <c r="AE489" t="n" s="42"/>
      <c r="AF489" t="n" s="70"/>
      <c r="AG489" t="n" s="70"/>
      <c r="AH489" t="n" s="70"/>
      <c r="AI489" t="n" s="70"/>
      <c r="AJ489" t="n" s="70"/>
      <c r="AK489" t="n" s="70"/>
      <c r="AL489" t="n" s="70"/>
      <c r="AM489" s="70">
        <f>(AL489-AL488)/AL489*100</f>
        <v/>
      </c>
      <c r="AN489" s="70">
        <f>(AK489-AK488)/AK489*100</f>
        <v/>
      </c>
      <c r="AO489" t="n" s="70"/>
      <c r="AP489" t="n" s="70"/>
      <c r="AQ489" t="n" s="70"/>
      <c r="AR489" t="n" s="70"/>
      <c r="AS489" t="n" s="70"/>
      <c r="AT489" t="n" s="38"/>
      <c r="AU489" t="n" s="38"/>
      <c r="AV489" t="n" s="38"/>
      <c r="AW489" t="n" s="38"/>
      <c r="AX489" t="n" s="38"/>
    </row>
    <row r="490" ht="16" customHeight="1" spans="1:91" s="90">
      <c r="AE490" t="n" s="42"/>
      <c r="AF490" t="n" s="70"/>
      <c r="AG490" t="n" s="70"/>
      <c r="AH490" t="n" s="70"/>
      <c r="AI490" t="n" s="70"/>
      <c r="AJ490" t="n" s="70"/>
      <c r="AK490" t="n" s="70"/>
      <c r="AL490" t="n" s="70"/>
      <c r="AM490" s="70">
        <f>(AL490-AL489)/AL490*100</f>
        <v/>
      </c>
      <c r="AN490" s="70">
        <f>(AK490-AK489)/AK490*100</f>
        <v/>
      </c>
      <c r="AO490" t="n" s="70"/>
      <c r="AP490" t="n" s="70"/>
      <c r="AQ490" t="n" s="70"/>
      <c r="AR490" t="n" s="70"/>
      <c r="AS490" t="n" s="70"/>
      <c r="AT490" t="n" s="38"/>
      <c r="AU490" t="n" s="38"/>
      <c r="AV490" t="n" s="38"/>
      <c r="AW490" t="n" s="38"/>
      <c r="AX490" t="n" s="38"/>
    </row>
    <row r="491" ht="16" customHeight="1" spans="1:91" s="90">
      <c r="AE491" t="n" s="42"/>
      <c r="AF491" t="n" s="70"/>
      <c r="AG491" t="n" s="70"/>
      <c r="AH491" t="n" s="70"/>
      <c r="AI491" t="n" s="70"/>
      <c r="AJ491" t="n" s="70"/>
      <c r="AK491" t="n" s="70"/>
      <c r="AL491" t="n" s="70"/>
      <c r="AM491" s="70">
        <f>(AL491-AL490)/AL491*100</f>
        <v/>
      </c>
      <c r="AN491" s="70">
        <f>(AK491-AK490)/AK491*100</f>
        <v/>
      </c>
      <c r="AO491" t="n" s="70"/>
      <c r="AP491" t="n" s="70"/>
      <c r="AQ491" t="n" s="70"/>
      <c r="AR491" t="n" s="70"/>
      <c r="AS491" t="n" s="70"/>
      <c r="AT491" t="n" s="38"/>
      <c r="AU491" t="n" s="38"/>
      <c r="AV491" t="n" s="38"/>
      <c r="AW491" t="n" s="38"/>
      <c r="AX491" t="n" s="38"/>
    </row>
    <row r="492" ht="16" customHeight="1" spans="1:91" s="90">
      <c r="AE492" t="n" s="42"/>
      <c r="AF492" t="n" s="70"/>
      <c r="AG492" t="n" s="70"/>
      <c r="AH492" t="n" s="70"/>
      <c r="AI492" t="n" s="70"/>
      <c r="AJ492" t="n" s="70"/>
      <c r="AK492" t="n" s="70"/>
      <c r="AL492" t="n" s="70"/>
      <c r="AM492" s="70">
        <f>(AL492-AL491)/AL492*100</f>
        <v/>
      </c>
      <c r="AN492" s="70">
        <f>(AK492-AK491)/AK492*100</f>
        <v/>
      </c>
      <c r="AO492" t="n" s="70"/>
      <c r="AP492" t="n" s="70"/>
      <c r="AQ492" t="n" s="70"/>
      <c r="AR492" t="n" s="70"/>
      <c r="AS492" t="n" s="70"/>
      <c r="AT492" t="n" s="38"/>
      <c r="AU492" t="n" s="38"/>
      <c r="AV492" t="n" s="38"/>
      <c r="AW492" t="n" s="38"/>
      <c r="AX492" t="n" s="38"/>
    </row>
    <row r="493" ht="16" customHeight="1" spans="1:91" s="90">
      <c r="AE493" t="n" s="42"/>
      <c r="AF493" t="n" s="70"/>
      <c r="AG493" t="n" s="70"/>
      <c r="AH493" t="n" s="70"/>
      <c r="AI493" t="n" s="70"/>
      <c r="AJ493" t="n" s="70"/>
      <c r="AK493" t="n" s="70"/>
      <c r="AL493" t="n" s="70"/>
      <c r="AM493" s="70">
        <f>(AL493-AL492)/AL493*100</f>
        <v/>
      </c>
      <c r="AN493" s="70">
        <f>(AK493-AK492)/AK493*100</f>
        <v/>
      </c>
      <c r="AO493" t="n" s="70"/>
      <c r="AP493" t="n" s="70"/>
      <c r="AQ493" t="n" s="70"/>
      <c r="AR493" t="n" s="70"/>
      <c r="AS493" t="n" s="70"/>
      <c r="AT493" t="n" s="38"/>
      <c r="AU493" t="n" s="38"/>
      <c r="AV493" t="n" s="38"/>
      <c r="AW493" t="n" s="38"/>
      <c r="AX493" t="n" s="38"/>
    </row>
    <row r="494" ht="16" customHeight="1" spans="1:91" s="90">
      <c r="AE494" t="n" s="42"/>
      <c r="AF494" t="n" s="70"/>
      <c r="AG494" t="n" s="70"/>
      <c r="AH494" t="n" s="70"/>
      <c r="AI494" t="n" s="70"/>
      <c r="AJ494" t="n" s="70"/>
      <c r="AK494" t="n" s="70"/>
      <c r="AL494" t="n" s="70"/>
      <c r="AM494" s="70">
        <f>(AL494-AL493)/AL494*100</f>
        <v/>
      </c>
      <c r="AN494" s="70">
        <f>(AK494-AK493)/AK494*100</f>
        <v/>
      </c>
      <c r="AO494" t="n" s="70"/>
      <c r="AP494" t="n" s="70"/>
      <c r="AQ494" t="n" s="70"/>
      <c r="AR494" t="n" s="70"/>
      <c r="AS494" t="n" s="70"/>
      <c r="AT494" t="n" s="38"/>
      <c r="AU494" t="n" s="38"/>
      <c r="AV494" t="n" s="38"/>
      <c r="AW494" t="n" s="38"/>
      <c r="AX494" t="n" s="38"/>
    </row>
    <row r="495" ht="16" customHeight="1" spans="1:91" s="90">
      <c r="AE495" t="n" s="42"/>
      <c r="AF495" t="n" s="70"/>
      <c r="AG495" t="n" s="70"/>
      <c r="AH495" t="n" s="70"/>
      <c r="AI495" t="n" s="70"/>
      <c r="AJ495" t="n" s="70"/>
      <c r="AK495" t="n" s="70"/>
      <c r="AL495" t="n" s="70"/>
      <c r="AM495" s="70">
        <f>(AL495-AL494)/AL495*100</f>
        <v/>
      </c>
      <c r="AN495" s="70">
        <f>(AK495-AK494)/AK495*100</f>
        <v/>
      </c>
      <c r="AO495" t="n" s="70"/>
      <c r="AP495" t="n" s="70"/>
      <c r="AQ495" t="n" s="70"/>
      <c r="AR495" t="n" s="70"/>
      <c r="AS495" t="n" s="70"/>
      <c r="AT495" t="n" s="38"/>
      <c r="AU495" t="n" s="38"/>
      <c r="AV495" t="n" s="38"/>
      <c r="AW495" t="n" s="38"/>
      <c r="AX495" t="n" s="38"/>
    </row>
    <row r="496" ht="16" customHeight="1" spans="1:91" s="90">
      <c r="AE496" t="n" s="42"/>
      <c r="AF496" t="n" s="70"/>
      <c r="AG496" t="n" s="70"/>
      <c r="AH496" t="n" s="70"/>
      <c r="AI496" t="n" s="70"/>
      <c r="AJ496" t="n" s="70"/>
      <c r="AK496" t="n" s="70"/>
      <c r="AL496" t="n" s="70"/>
      <c r="AM496" s="70">
        <f>(AL496-AL495)/AL496*100</f>
        <v/>
      </c>
      <c r="AN496" s="70">
        <f>(AK496-AK495)/AK496*100</f>
        <v/>
      </c>
      <c r="AO496" t="n" s="70"/>
      <c r="AP496" t="n" s="70"/>
      <c r="AQ496" t="n" s="70"/>
      <c r="AR496" t="n" s="70"/>
      <c r="AS496" t="n" s="70"/>
      <c r="AT496" t="n" s="38"/>
      <c r="AU496" t="n" s="38"/>
      <c r="AV496" t="n" s="38"/>
      <c r="AW496" t="n" s="38"/>
      <c r="AX496" t="n" s="38"/>
    </row>
    <row r="497" ht="16" customHeight="1" spans="1:91" s="90">
      <c r="AE497" t="n" s="42"/>
      <c r="AF497" t="n" s="70"/>
      <c r="AG497" t="n" s="70"/>
      <c r="AH497" t="n" s="70"/>
      <c r="AI497" t="n" s="70"/>
      <c r="AJ497" t="n" s="70"/>
      <c r="AK497" t="n" s="70"/>
      <c r="AL497" t="n" s="70"/>
      <c r="AM497" s="70">
        <f>(AL497-AL496)/AL497*100</f>
        <v/>
      </c>
      <c r="AN497" s="70">
        <f>(AK497-AK496)/AK497*100</f>
        <v/>
      </c>
      <c r="AO497" t="n" s="70"/>
      <c r="AP497" t="n" s="70"/>
      <c r="AQ497" t="n" s="70"/>
      <c r="AR497" t="n" s="70"/>
      <c r="AS497" t="n" s="70"/>
      <c r="AT497" t="n" s="38"/>
      <c r="AU497" t="n" s="38"/>
      <c r="AV497" t="n" s="38"/>
      <c r="AW497" t="n" s="38"/>
      <c r="AX497" t="n" s="38"/>
    </row>
    <row r="498" ht="16" customHeight="1" spans="1:91" s="90">
      <c r="AE498" t="n" s="42"/>
      <c r="AF498" t="n" s="70"/>
      <c r="AG498" t="n" s="70"/>
      <c r="AH498" t="n" s="70"/>
      <c r="AI498" t="n" s="70"/>
      <c r="AJ498" t="n" s="70"/>
      <c r="AK498" t="n" s="70"/>
      <c r="AL498" t="n" s="70"/>
      <c r="AM498" s="70">
        <f>(AL498-AL497)/AL498*100</f>
        <v/>
      </c>
      <c r="AN498" s="70">
        <f>(AK498-AK497)/AK498*100</f>
        <v/>
      </c>
      <c r="AO498" t="n" s="70"/>
      <c r="AP498" t="n" s="70"/>
      <c r="AQ498" t="n" s="70"/>
      <c r="AR498" t="n" s="70"/>
      <c r="AS498" t="n" s="70"/>
      <c r="AT498" t="n" s="38"/>
      <c r="AU498" t="n" s="38"/>
      <c r="AV498" t="n" s="38"/>
      <c r="AW498" t="n" s="38"/>
      <c r="AX498" t="n" s="38"/>
    </row>
    <row r="499" ht="16" customHeight="1" spans="1:91" s="90">
      <c r="AE499" t="n" s="42"/>
      <c r="AF499" t="n" s="70"/>
      <c r="AG499" t="n" s="70"/>
      <c r="AH499" t="n" s="70"/>
      <c r="AI499" t="n" s="70"/>
      <c r="AJ499" t="n" s="70"/>
      <c r="AK499" t="n" s="70"/>
      <c r="AL499" t="n" s="70"/>
      <c r="AM499" s="70">
        <f>(AL499-AL498)/AL499*100</f>
        <v/>
      </c>
      <c r="AN499" s="70">
        <f>(AK499-AK498)/AK499*100</f>
        <v/>
      </c>
      <c r="AO499" t="n" s="70"/>
      <c r="AP499" t="n" s="70"/>
      <c r="AQ499" t="n" s="70"/>
      <c r="AR499" t="n" s="70"/>
      <c r="AS499" t="n" s="70"/>
      <c r="AT499" t="n" s="38"/>
      <c r="AU499" t="n" s="38"/>
      <c r="AV499" t="n" s="38"/>
      <c r="AW499" t="n" s="38"/>
      <c r="AX499" t="n" s="38"/>
    </row>
    <row r="500" ht="16" customHeight="1" spans="1:91" s="90">
      <c r="AE500" t="n" s="42"/>
      <c r="AF500" t="n" s="70"/>
      <c r="AG500" t="n" s="70"/>
      <c r="AH500" t="n" s="70"/>
      <c r="AI500" t="n" s="70"/>
      <c r="AJ500" t="n" s="70"/>
      <c r="AK500" t="n" s="70"/>
      <c r="AL500" t="n" s="70"/>
      <c r="AM500" s="70">
        <f>(AL500-AL499)/AL500*100</f>
        <v/>
      </c>
      <c r="AN500" s="70">
        <f>(AK500-AK499)/AK500*100</f>
        <v/>
      </c>
      <c r="AO500" t="n" s="70"/>
      <c r="AP500" t="n" s="70"/>
      <c r="AQ500" t="n" s="70"/>
      <c r="AR500" t="n" s="70"/>
      <c r="AS500" t="n" s="70"/>
      <c r="AT500" t="n" s="38"/>
      <c r="AU500" t="n" s="38"/>
      <c r="AV500" t="n" s="38"/>
      <c r="AW500" t="n" s="38"/>
      <c r="AX500" t="n" s="38"/>
    </row>
    <row r="501" ht="16" customHeight="1" spans="1:91" s="90">
      <c r="AE501" t="n" s="42"/>
      <c r="AF501" t="n" s="70"/>
      <c r="AG501" t="n" s="70"/>
      <c r="AH501" t="n" s="70"/>
      <c r="AI501" t="n" s="70"/>
      <c r="AJ501" t="n" s="70"/>
      <c r="AK501" t="n" s="70"/>
      <c r="AL501" t="n" s="70"/>
      <c r="AM501" s="70">
        <f>(AL501-AL500)/AL501*100</f>
        <v/>
      </c>
      <c r="AN501" s="70">
        <f>(AK501-AK500)/AK501*100</f>
        <v/>
      </c>
      <c r="AO501" t="n" s="70"/>
      <c r="AP501" t="n" s="70"/>
      <c r="AQ501" t="n" s="70"/>
      <c r="AR501" t="n" s="70"/>
      <c r="AS501" t="n" s="70"/>
      <c r="AT501" t="n" s="38"/>
      <c r="AU501" t="n" s="38"/>
      <c r="AV501" t="n" s="38"/>
      <c r="AW501" t="n" s="38"/>
      <c r="AX501" t="n" s="38"/>
    </row>
    <row r="502" ht="16" customHeight="1" spans="1:91" s="90">
      <c r="AE502" t="n" s="42"/>
      <c r="AF502" t="n" s="70"/>
      <c r="AG502" t="n" s="70"/>
      <c r="AH502" t="n" s="70"/>
      <c r="AI502" t="n" s="70"/>
      <c r="AJ502" t="n" s="70"/>
      <c r="AK502" t="n" s="70"/>
      <c r="AL502" t="n" s="70"/>
      <c r="AM502" s="70">
        <f>(AL502-AL501)/AL502*100</f>
        <v/>
      </c>
      <c r="AN502" s="70">
        <f>(AK502-AK501)/AK502*100</f>
        <v/>
      </c>
      <c r="AO502" t="n" s="70"/>
      <c r="AP502" t="n" s="70"/>
      <c r="AQ502" t="n" s="70"/>
      <c r="AR502" t="n" s="70"/>
      <c r="AS502" t="n" s="70"/>
      <c r="AT502" t="n" s="38"/>
      <c r="AU502" t="n" s="38"/>
      <c r="AV502" t="n" s="38"/>
      <c r="AW502" t="n" s="38"/>
      <c r="AX502" t="n" s="38"/>
    </row>
    <row r="503" ht="16" customHeight="1" spans="1:91" s="90">
      <c r="AE503" t="n" s="42"/>
      <c r="AF503" t="n" s="70"/>
      <c r="AG503" t="n" s="70"/>
      <c r="AH503" t="n" s="70"/>
      <c r="AI503" t="n" s="70"/>
      <c r="AJ503" t="n" s="70"/>
      <c r="AK503" t="n" s="70"/>
      <c r="AL503" t="n" s="70"/>
      <c r="AM503" s="70">
        <f>(AL503-AL502)/AL503*100</f>
        <v/>
      </c>
      <c r="AN503" s="70">
        <f>(AK503-AK502)/AK503*100</f>
        <v/>
      </c>
      <c r="AO503" t="n" s="70"/>
      <c r="AP503" t="n" s="70"/>
      <c r="AQ503" t="n" s="70"/>
      <c r="AR503" t="n" s="70"/>
      <c r="AS503" t="n" s="70"/>
      <c r="AT503" t="n" s="38"/>
      <c r="AU503" t="n" s="38"/>
      <c r="AV503" t="n" s="38"/>
      <c r="AW503" t="n" s="38"/>
      <c r="AX503" t="n" s="38"/>
    </row>
    <row r="504" ht="16" customHeight="1" spans="1:91" s="90">
      <c r="AE504" t="n" s="42"/>
      <c r="AF504" t="n" s="70"/>
      <c r="AG504" t="n" s="70"/>
      <c r="AH504" t="n" s="70"/>
      <c r="AI504" t="n" s="70"/>
      <c r="AJ504" t="n" s="70"/>
      <c r="AK504" t="n" s="70"/>
      <c r="AL504" t="n" s="70"/>
      <c r="AM504" s="70">
        <f>(AL504-AL503)/AL504*100</f>
        <v/>
      </c>
      <c r="AN504" s="70">
        <f>(AK504-AK503)/AK504*100</f>
        <v/>
      </c>
      <c r="AO504" t="n" s="70"/>
      <c r="AP504" t="n" s="70"/>
      <c r="AQ504" t="n" s="70"/>
      <c r="AR504" t="n" s="70"/>
      <c r="AS504" t="n" s="70"/>
      <c r="AT504" t="n" s="38"/>
      <c r="AU504" t="n" s="38"/>
      <c r="AV504" t="n" s="38"/>
      <c r="AW504" t="n" s="38"/>
      <c r="AX504" t="n" s="38"/>
    </row>
    <row r="505" ht="16" customHeight="1" spans="1:91" s="90">
      <c r="AE505" t="n" s="42"/>
      <c r="AF505" t="n" s="70"/>
      <c r="AG505" t="n" s="70"/>
      <c r="AH505" t="n" s="70"/>
      <c r="AI505" t="n" s="70"/>
      <c r="AJ505" t="n" s="70"/>
      <c r="AK505" t="n" s="70"/>
      <c r="AL505" t="n" s="70"/>
      <c r="AM505" s="70">
        <f>(AL505-AL504)/AL505*100</f>
        <v/>
      </c>
      <c r="AN505" s="70">
        <f>(AK505-AK504)/AK505*100</f>
        <v/>
      </c>
      <c r="AO505" t="n" s="70"/>
      <c r="AP505" t="n" s="70"/>
      <c r="AQ505" t="n" s="70"/>
      <c r="AR505" t="n" s="70"/>
      <c r="AS505" t="n" s="70"/>
      <c r="AT505" t="n" s="38"/>
      <c r="AU505" t="n" s="38"/>
      <c r="AV505" t="n" s="38"/>
      <c r="AW505" t="n" s="38"/>
      <c r="AX505" t="n" s="38"/>
    </row>
    <row r="506" ht="16" customHeight="1" spans="1:91" s="90">
      <c r="AE506" t="n" s="42"/>
      <c r="AF506" t="n" s="70"/>
      <c r="AG506" t="n" s="70"/>
      <c r="AH506" t="n" s="70"/>
      <c r="AI506" t="n" s="70"/>
      <c r="AJ506" t="n" s="70"/>
      <c r="AK506" t="n" s="70"/>
      <c r="AL506" t="n" s="70"/>
      <c r="AM506" s="70">
        <f>(AL506-AL505)/AL506*100</f>
        <v/>
      </c>
      <c r="AN506" s="70">
        <f>(AK506-AK505)/AK506*100</f>
        <v/>
      </c>
      <c r="AO506" t="n" s="70"/>
      <c r="AP506" t="n" s="70"/>
      <c r="AQ506" t="n" s="70"/>
      <c r="AR506" t="n" s="70"/>
      <c r="AS506" t="n" s="70"/>
      <c r="AT506" t="n" s="38"/>
      <c r="AU506" t="n" s="38"/>
      <c r="AV506" t="n" s="38"/>
      <c r="AW506" t="n" s="38"/>
      <c r="AX506" t="n" s="38"/>
    </row>
    <row r="507" ht="16" customHeight="1" spans="1:91" s="90">
      <c r="AE507" t="n" s="42"/>
      <c r="AF507" t="n" s="70"/>
      <c r="AG507" t="n" s="70"/>
      <c r="AH507" t="n" s="70"/>
      <c r="AI507" t="n" s="70"/>
      <c r="AJ507" t="n" s="70"/>
      <c r="AK507" t="n" s="70"/>
      <c r="AL507" t="n" s="70"/>
      <c r="AM507" s="70">
        <f>(AL507-AL506)/AL507*100</f>
        <v/>
      </c>
      <c r="AN507" s="70">
        <f>(AK507-AK506)/AK507*100</f>
        <v/>
      </c>
      <c r="AO507" t="n" s="70"/>
      <c r="AP507" t="n" s="70"/>
      <c r="AQ507" t="n" s="70"/>
      <c r="AR507" t="n" s="70"/>
      <c r="AS507" t="n" s="70"/>
      <c r="AT507" t="n" s="38"/>
      <c r="AU507" t="n" s="38"/>
      <c r="AV507" t="n" s="38"/>
      <c r="AW507" t="n" s="38"/>
      <c r="AX507" t="n" s="38"/>
    </row>
    <row r="508" ht="16" customHeight="1" spans="1:91" s="90">
      <c r="AE508" t="n" s="42"/>
      <c r="AF508" t="n" s="70"/>
      <c r="AG508" t="n" s="70"/>
      <c r="AH508" t="n" s="70"/>
      <c r="AI508" t="n" s="70"/>
      <c r="AJ508" t="n" s="70"/>
      <c r="AK508" t="n" s="70"/>
      <c r="AL508" t="n" s="70"/>
      <c r="AM508" s="70">
        <f>(AL508-AL507)/AL508*100</f>
        <v/>
      </c>
      <c r="AN508" s="70">
        <f>(AK508-AK507)/AK508*100</f>
        <v/>
      </c>
      <c r="AO508" t="n" s="70"/>
      <c r="AP508" t="n" s="70"/>
      <c r="AQ508" t="n" s="70"/>
      <c r="AR508" t="n" s="70"/>
      <c r="AS508" t="n" s="70"/>
      <c r="AT508" t="n" s="38"/>
      <c r="AU508" t="n" s="38"/>
      <c r="AV508" t="n" s="38"/>
      <c r="AW508" t="n" s="38"/>
      <c r="AX508" t="n" s="38"/>
    </row>
    <row r="509" ht="16" customHeight="1" spans="1:91" s="90">
      <c r="AE509" t="n" s="42"/>
      <c r="AF509" t="n" s="70"/>
      <c r="AG509" t="n" s="70"/>
      <c r="AH509" t="n" s="70"/>
      <c r="AI509" t="n" s="70"/>
      <c r="AJ509" t="n" s="70"/>
      <c r="AK509" t="n" s="70"/>
      <c r="AL509" t="n" s="70"/>
      <c r="AM509" s="70">
        <f>(AL509-AL508)/AL509*100</f>
        <v/>
      </c>
      <c r="AN509" s="70">
        <f>(AK509-AK508)/AK509*100</f>
        <v/>
      </c>
      <c r="AO509" t="n" s="70"/>
      <c r="AP509" t="n" s="70"/>
      <c r="AQ509" t="n" s="70"/>
      <c r="AR509" t="n" s="70"/>
      <c r="AS509" t="n" s="70"/>
      <c r="AT509" t="n" s="38"/>
      <c r="AU509" t="n" s="38"/>
      <c r="AV509" t="n" s="38"/>
      <c r="AW509" t="n" s="38"/>
      <c r="AX509" t="n" s="38"/>
    </row>
    <row r="510" ht="16" customHeight="1" spans="1:91" s="90">
      <c r="AE510" t="n" s="42"/>
      <c r="AF510" t="n" s="70"/>
      <c r="AG510" t="n" s="70"/>
      <c r="AH510" t="n" s="70"/>
      <c r="AI510" t="n" s="70"/>
      <c r="AJ510" t="n" s="70"/>
      <c r="AK510" t="n" s="70"/>
      <c r="AL510" t="n" s="70"/>
      <c r="AM510" s="70">
        <f>(AL510-AL509)/AL510*100</f>
        <v/>
      </c>
      <c r="AN510" s="70">
        <f>(AK510-AK509)/AK510*100</f>
        <v/>
      </c>
      <c r="AO510" t="n" s="70"/>
      <c r="AP510" t="n" s="70"/>
      <c r="AQ510" t="n" s="70"/>
      <c r="AR510" t="n" s="70"/>
      <c r="AS510" t="n" s="70"/>
      <c r="AT510" t="n" s="38"/>
      <c r="AU510" t="n" s="38"/>
      <c r="AV510" t="n" s="38"/>
      <c r="AW510" t="n" s="38"/>
      <c r="AX510" t="n" s="38"/>
    </row>
    <row r="511" ht="16" customHeight="1" spans="1:91" s="90">
      <c r="AE511" t="n" s="42"/>
      <c r="AF511" t="n" s="70"/>
      <c r="AG511" t="n" s="70"/>
      <c r="AH511" t="n" s="70"/>
      <c r="AI511" t="n" s="70"/>
      <c r="AJ511" t="n" s="70"/>
      <c r="AK511" t="n" s="70"/>
      <c r="AL511" t="n" s="70"/>
      <c r="AM511" s="70">
        <f>(AL511-AL510)/AL511*100</f>
        <v/>
      </c>
      <c r="AN511" s="70">
        <f>(AK511-AK510)/AK511*100</f>
        <v/>
      </c>
      <c r="AO511" t="n" s="70"/>
      <c r="AP511" t="n" s="70"/>
      <c r="AQ511" t="n" s="70"/>
      <c r="AR511" t="n" s="70"/>
      <c r="AS511" t="n" s="70"/>
      <c r="AT511" t="n" s="38"/>
      <c r="AU511" t="n" s="38"/>
      <c r="AV511" t="n" s="38"/>
      <c r="AW511" t="n" s="38"/>
      <c r="AX511" t="n" s="38"/>
    </row>
    <row r="512" ht="16" customHeight="1" spans="1:91" s="90">
      <c r="AE512" t="n" s="42"/>
      <c r="AF512" t="n" s="70"/>
      <c r="AG512" t="n" s="70"/>
      <c r="AH512" t="n" s="70"/>
      <c r="AI512" t="n" s="70"/>
      <c r="AJ512" t="n" s="70"/>
      <c r="AK512" t="n" s="70"/>
      <c r="AL512" t="n" s="70"/>
      <c r="AM512" s="70">
        <f>(AL512-AL511)/AL512*100</f>
        <v/>
      </c>
      <c r="AN512" s="70">
        <f>(AK512-AK511)/AK512*100</f>
        <v/>
      </c>
      <c r="AO512" t="n" s="70"/>
      <c r="AP512" t="n" s="70"/>
      <c r="AQ512" t="n" s="70"/>
      <c r="AR512" t="n" s="70"/>
      <c r="AS512" t="n" s="70"/>
      <c r="AT512" t="n" s="38"/>
      <c r="AU512" t="n" s="38"/>
      <c r="AV512" t="n" s="38"/>
      <c r="AW512" t="n" s="38"/>
      <c r="AX512" t="n" s="38"/>
    </row>
    <row r="513" ht="16" customHeight="1" spans="1:91" s="90">
      <c r="AE513" t="n" s="42"/>
      <c r="AF513" t="n" s="70"/>
      <c r="AG513" t="n" s="70"/>
      <c r="AH513" t="n" s="70"/>
      <c r="AI513" t="n" s="70"/>
      <c r="AJ513" t="n" s="70"/>
      <c r="AK513" t="n" s="70"/>
      <c r="AL513" t="n" s="70"/>
      <c r="AM513" s="70">
        <f>(AL513-AL512)/AL513*100</f>
        <v/>
      </c>
      <c r="AN513" s="70">
        <f>(AK513-AK512)/AK513*100</f>
        <v/>
      </c>
      <c r="AO513" t="n" s="70"/>
      <c r="AP513" t="n" s="70"/>
      <c r="AQ513" t="n" s="70"/>
      <c r="AR513" t="n" s="70"/>
      <c r="AS513" t="n" s="70"/>
      <c r="AT513" t="n" s="38"/>
      <c r="AU513" t="n" s="38"/>
      <c r="AV513" t="n" s="38"/>
      <c r="AW513" t="n" s="38"/>
      <c r="AX513" t="n" s="38"/>
    </row>
    <row r="514" ht="16" customHeight="1" spans="1:91" s="90">
      <c r="AE514" t="n" s="42"/>
      <c r="AF514" t="n" s="70"/>
      <c r="AG514" t="n" s="70"/>
      <c r="AH514" t="n" s="70"/>
      <c r="AI514" t="n" s="70"/>
      <c r="AJ514" t="n" s="70"/>
      <c r="AK514" t="n" s="70"/>
      <c r="AL514" t="n" s="70"/>
      <c r="AM514" s="70">
        <f>(AL514-AL513)/AL514*100</f>
        <v/>
      </c>
      <c r="AN514" s="70">
        <f>(AK514-AK513)/AK514*100</f>
        <v/>
      </c>
      <c r="AO514" t="n" s="70"/>
      <c r="AP514" t="n" s="70"/>
      <c r="AQ514" t="n" s="70"/>
      <c r="AR514" t="n" s="70"/>
      <c r="AS514" t="n" s="70"/>
      <c r="AT514" t="n" s="38"/>
      <c r="AU514" t="n" s="38"/>
      <c r="AV514" t="n" s="38"/>
      <c r="AW514" t="n" s="38"/>
      <c r="AX514" t="n" s="38"/>
    </row>
    <row r="515" ht="16" customHeight="1" spans="1:91" s="90">
      <c r="AE515" t="n" s="42"/>
      <c r="AF515" t="n" s="70"/>
      <c r="AG515" t="n" s="70"/>
      <c r="AH515" t="n" s="70"/>
      <c r="AI515" t="n" s="70"/>
      <c r="AJ515" t="n" s="70"/>
      <c r="AK515" t="n" s="70"/>
      <c r="AL515" t="n" s="70"/>
      <c r="AM515" s="70">
        <f>(AL515-AL514)/AL515*100</f>
        <v/>
      </c>
      <c r="AN515" s="70">
        <f>(AK515-AK514)/AK515*100</f>
        <v/>
      </c>
      <c r="AO515" t="n" s="70"/>
      <c r="AP515" t="n" s="70"/>
      <c r="AQ515" t="n" s="70"/>
      <c r="AR515" t="n" s="70"/>
      <c r="AS515" t="n" s="70"/>
      <c r="AT515" t="n" s="38"/>
      <c r="AU515" t="n" s="38"/>
      <c r="AV515" t="n" s="38"/>
      <c r="AW515" t="n" s="38"/>
      <c r="AX515" t="n" s="38"/>
    </row>
    <row r="516" ht="16" customHeight="1" spans="1:91" s="90">
      <c r="AE516" t="n" s="42"/>
      <c r="AF516" t="n" s="70"/>
      <c r="AG516" t="n" s="70"/>
      <c r="AH516" t="n" s="70"/>
      <c r="AI516" t="n" s="70"/>
      <c r="AJ516" t="n" s="70"/>
      <c r="AK516" t="n" s="70"/>
      <c r="AL516" t="n" s="70"/>
      <c r="AM516" s="70">
        <f>(AL516-AL515)/AL516*100</f>
        <v/>
      </c>
      <c r="AN516" s="70">
        <f>(AK516-AK515)/AK516*100</f>
        <v/>
      </c>
      <c r="AO516" t="n" s="70"/>
      <c r="AP516" t="n" s="70"/>
      <c r="AQ516" t="n" s="70"/>
      <c r="AR516" t="n" s="70"/>
      <c r="AS516" t="n" s="70"/>
      <c r="AT516" t="n" s="38"/>
      <c r="AU516" t="n" s="38"/>
      <c r="AV516" t="n" s="38"/>
      <c r="AW516" t="n" s="38"/>
      <c r="AX516" t="n" s="38"/>
    </row>
    <row r="517" ht="16" customHeight="1" spans="1:91" s="90">
      <c r="AE517" t="n" s="42"/>
      <c r="AF517" t="n" s="70"/>
      <c r="AG517" t="n" s="70"/>
      <c r="AH517" t="n" s="70"/>
      <c r="AI517" t="n" s="70"/>
      <c r="AJ517" t="n" s="70"/>
      <c r="AK517" t="n" s="70"/>
      <c r="AL517" t="n" s="70"/>
      <c r="AM517" s="70">
        <f>(AL517-AL516)/AL517*100</f>
        <v/>
      </c>
      <c r="AN517" s="70">
        <f>(AK517-AK516)/AK517*100</f>
        <v/>
      </c>
      <c r="AO517" t="n" s="70"/>
      <c r="AP517" t="n" s="70"/>
      <c r="AQ517" t="n" s="70"/>
      <c r="AR517" t="n" s="70"/>
      <c r="AS517" t="n" s="70"/>
      <c r="AT517" t="n" s="38"/>
      <c r="AU517" t="n" s="38"/>
      <c r="AV517" t="n" s="38"/>
      <c r="AW517" t="n" s="38"/>
      <c r="AX517" t="n" s="38"/>
    </row>
    <row r="518" ht="16" customHeight="1" spans="1:91" s="90">
      <c r="AE518" t="n" s="42"/>
      <c r="AF518" t="n" s="70"/>
      <c r="AG518" t="n" s="70"/>
      <c r="AH518" t="n" s="70"/>
      <c r="AI518" t="n" s="70"/>
      <c r="AJ518" t="n" s="70"/>
      <c r="AK518" t="n" s="70"/>
      <c r="AL518" t="n" s="70"/>
      <c r="AM518" s="70">
        <f>(AL518-AL517)/AL518*100</f>
        <v/>
      </c>
      <c r="AN518" s="70">
        <f>(AK518-AK517)/AK518*100</f>
        <v/>
      </c>
      <c r="AO518" t="n" s="70"/>
      <c r="AP518" t="n" s="70"/>
      <c r="AQ518" t="n" s="70"/>
      <c r="AR518" t="n" s="70"/>
      <c r="AS518" t="n" s="70"/>
      <c r="AT518" t="n" s="38"/>
      <c r="AU518" t="n" s="38"/>
      <c r="AV518" t="n" s="38"/>
      <c r="AW518" t="n" s="38"/>
      <c r="AX518" t="n" s="38"/>
    </row>
    <row r="519" ht="16" customHeight="1" spans="1:91" s="90">
      <c r="AE519" t="n" s="42"/>
      <c r="AF519" t="n" s="70"/>
      <c r="AG519" t="n" s="70"/>
      <c r="AH519" t="n" s="70"/>
      <c r="AI519" t="n" s="70"/>
      <c r="AJ519" t="n" s="70"/>
      <c r="AK519" t="n" s="70"/>
      <c r="AL519" t="n" s="70"/>
      <c r="AM519" s="70">
        <f>(AL519-AL518)/AL519*100</f>
        <v/>
      </c>
      <c r="AN519" s="70">
        <f>(AK519-AK518)/AK519*100</f>
        <v/>
      </c>
      <c r="AO519" t="n" s="70"/>
      <c r="AP519" t="n" s="70"/>
      <c r="AQ519" t="n" s="70"/>
      <c r="AR519" t="n" s="70"/>
      <c r="AS519" t="n" s="70"/>
      <c r="AT519" t="n" s="38"/>
      <c r="AU519" t="n" s="38"/>
      <c r="AV519" t="n" s="38"/>
      <c r="AW519" t="n" s="38"/>
      <c r="AX519" t="n" s="38"/>
    </row>
    <row r="520" ht="16" customHeight="1" spans="1:91" s="90">
      <c r="AE520" t="n" s="42"/>
      <c r="AF520" t="n" s="70"/>
      <c r="AG520" t="n" s="70"/>
      <c r="AH520" t="n" s="70"/>
      <c r="AI520" t="n" s="70"/>
      <c r="AJ520" t="n" s="70"/>
      <c r="AK520" t="n" s="70"/>
      <c r="AL520" t="n" s="70"/>
      <c r="AM520" s="70">
        <f>(AL520-AL519)/AL520*100</f>
        <v/>
      </c>
      <c r="AN520" s="70">
        <f>(AK520-AK519)/AK520*100</f>
        <v/>
      </c>
      <c r="AO520" t="n" s="70"/>
      <c r="AP520" t="n" s="70"/>
      <c r="AQ520" t="n" s="70"/>
      <c r="AR520" t="n" s="70"/>
      <c r="AS520" t="n" s="70"/>
      <c r="AT520" t="n" s="38"/>
      <c r="AU520" t="n" s="38"/>
      <c r="AV520" t="n" s="38"/>
      <c r="AW520" t="n" s="38"/>
      <c r="AX520" t="n" s="38"/>
    </row>
    <row r="521" ht="16" customHeight="1" spans="1:91" s="90">
      <c r="AE521" t="n" s="42"/>
      <c r="AF521" t="n" s="70"/>
      <c r="AG521" t="n" s="70"/>
      <c r="AH521" t="n" s="70"/>
      <c r="AI521" t="n" s="70"/>
      <c r="AJ521" t="n" s="70"/>
      <c r="AK521" t="n" s="70"/>
      <c r="AL521" t="n" s="70"/>
      <c r="AM521" s="70">
        <f>(AL521-AL520)/AL521*100</f>
        <v/>
      </c>
      <c r="AN521" s="70">
        <f>(AK521-AK520)/AK521*100</f>
        <v/>
      </c>
      <c r="AO521" t="n" s="70"/>
      <c r="AP521" t="n" s="70"/>
      <c r="AQ521" t="n" s="70"/>
      <c r="AR521" t="n" s="70"/>
      <c r="AS521" t="n" s="70"/>
      <c r="AT521" t="n" s="38"/>
      <c r="AU521" t="n" s="38"/>
      <c r="AV521" t="n" s="38"/>
      <c r="AW521" t="n" s="38"/>
      <c r="AX521" t="n" s="38"/>
    </row>
    <row r="522" ht="16" customHeight="1" spans="1:91" s="90">
      <c r="AE522" t="n" s="42"/>
      <c r="AF522" t="n" s="70"/>
      <c r="AG522" t="n" s="70"/>
      <c r="AH522" t="n" s="70"/>
      <c r="AI522" t="n" s="70"/>
      <c r="AJ522" t="n" s="70"/>
      <c r="AK522" t="n" s="70"/>
      <c r="AL522" t="n" s="70"/>
      <c r="AM522" s="70">
        <f>(AL522-AL521)/AL522*100</f>
        <v/>
      </c>
      <c r="AN522" s="70">
        <f>(AK522-AK521)/AK522*100</f>
        <v/>
      </c>
      <c r="AO522" t="n" s="70"/>
      <c r="AP522" t="n" s="70"/>
      <c r="AQ522" t="n" s="70"/>
      <c r="AR522" t="n" s="70"/>
      <c r="AS522" t="n" s="70"/>
      <c r="AT522" t="n" s="38"/>
      <c r="AU522" t="n" s="38"/>
      <c r="AV522" t="n" s="38"/>
      <c r="AW522" t="n" s="38"/>
      <c r="AX522" t="n" s="38"/>
    </row>
    <row r="523" ht="16" customHeight="1" spans="1:91" s="90">
      <c r="AE523" t="n" s="42"/>
      <c r="AF523" t="n" s="70"/>
      <c r="AG523" t="n" s="70"/>
      <c r="AH523" t="n" s="70"/>
      <c r="AI523" t="n" s="70"/>
      <c r="AJ523" t="n" s="70"/>
      <c r="AK523" t="n" s="70"/>
      <c r="AL523" t="n" s="70"/>
      <c r="AM523" s="70">
        <f>(AL523-AL522)/AL523*100</f>
        <v/>
      </c>
      <c r="AN523" s="70">
        <f>(AK523-AK522)/AK523*100</f>
        <v/>
      </c>
      <c r="AO523" t="n" s="70"/>
      <c r="AP523" t="n" s="70"/>
      <c r="AQ523" t="n" s="70"/>
      <c r="AR523" t="n" s="70"/>
      <c r="AS523" t="n" s="70"/>
      <c r="AT523" t="n" s="38"/>
      <c r="AU523" t="n" s="38"/>
      <c r="AV523" t="n" s="38"/>
      <c r="AW523" t="n" s="38"/>
      <c r="AX523" t="n" s="38"/>
    </row>
    <row r="524" ht="16" customHeight="1" spans="1:91" s="90">
      <c r="AE524" t="n" s="42"/>
      <c r="AF524" t="n" s="70"/>
      <c r="AG524" t="n" s="70"/>
      <c r="AH524" t="n" s="70"/>
      <c r="AI524" t="n" s="70"/>
      <c r="AJ524" t="n" s="70"/>
      <c r="AK524" t="n" s="70"/>
      <c r="AL524" t="n" s="70"/>
      <c r="AM524" s="70">
        <f>(AL524-AL523)/AL524*100</f>
        <v/>
      </c>
      <c r="AN524" s="70">
        <f>(AK524-AK523)/AK524*100</f>
        <v/>
      </c>
      <c r="AO524" t="n" s="70"/>
      <c r="AP524" t="n" s="70"/>
      <c r="AQ524" t="n" s="70"/>
      <c r="AR524" t="n" s="70"/>
      <c r="AS524" t="n" s="70"/>
      <c r="AT524" t="n" s="38"/>
      <c r="AU524" t="n" s="38"/>
      <c r="AV524" t="n" s="38"/>
      <c r="AW524" t="n" s="38"/>
      <c r="AX524" t="n" s="38"/>
    </row>
    <row r="525" ht="16" customHeight="1" spans="1:91" s="90">
      <c r="AE525" t="n" s="42"/>
      <c r="AF525" t="n" s="70"/>
      <c r="AG525" t="n" s="70"/>
      <c r="AH525" t="n" s="70"/>
      <c r="AI525" t="n" s="70"/>
      <c r="AJ525" t="n" s="70"/>
      <c r="AK525" t="n" s="70"/>
      <c r="AL525" t="n" s="70"/>
      <c r="AM525" s="70">
        <f>(AL525-AL524)/AL525*100</f>
        <v/>
      </c>
      <c r="AN525" s="70">
        <f>(AK525-AK524)/AK525*100</f>
        <v/>
      </c>
      <c r="AO525" t="n" s="70"/>
      <c r="AP525" t="n" s="70"/>
      <c r="AQ525" t="n" s="70"/>
      <c r="AR525" t="n" s="70"/>
      <c r="AS525" t="n" s="70"/>
      <c r="AT525" t="n" s="38"/>
      <c r="AU525" t="n" s="38"/>
      <c r="AV525" t="n" s="38"/>
      <c r="AW525" t="n" s="38"/>
      <c r="AX525" t="n" s="38"/>
    </row>
    <row r="526" ht="16" customHeight="1" spans="1:91" s="90">
      <c r="AE526" t="n" s="42"/>
      <c r="AF526" t="n" s="70"/>
      <c r="AG526" t="n" s="70"/>
      <c r="AH526" t="n" s="70"/>
      <c r="AI526" t="n" s="70"/>
      <c r="AJ526" t="n" s="70"/>
      <c r="AK526" t="n" s="70"/>
      <c r="AL526" t="n" s="70"/>
      <c r="AM526" s="70">
        <f>(AL526-AL525)/AL526*100</f>
        <v/>
      </c>
      <c r="AN526" s="70">
        <f>(AK526-AK525)/AK526*100</f>
        <v/>
      </c>
      <c r="AO526" t="n" s="70"/>
      <c r="AP526" t="n" s="70"/>
      <c r="AQ526" t="n" s="70"/>
      <c r="AR526" t="n" s="70"/>
      <c r="AS526" t="n" s="70"/>
      <c r="AT526" t="n" s="38"/>
      <c r="AU526" t="n" s="38"/>
      <c r="AV526" t="n" s="38"/>
      <c r="AW526" t="n" s="38"/>
      <c r="AX526" t="n" s="38"/>
    </row>
    <row r="527" ht="16" customHeight="1" spans="1:91" s="90">
      <c r="AE527" t="n" s="42"/>
      <c r="AF527" t="n" s="70"/>
      <c r="AG527" t="n" s="70"/>
      <c r="AH527" t="n" s="70"/>
      <c r="AI527" t="n" s="70"/>
      <c r="AJ527" t="n" s="70"/>
      <c r="AK527" t="n" s="70"/>
      <c r="AL527" t="n" s="70"/>
      <c r="AM527" s="70">
        <f>(AL527-AL526)/AL527*100</f>
        <v/>
      </c>
      <c r="AN527" s="70">
        <f>(AK527-AK526)/AK527*100</f>
        <v/>
      </c>
      <c r="AO527" t="n" s="70"/>
      <c r="AP527" t="n" s="70"/>
      <c r="AQ527" t="n" s="70"/>
      <c r="AR527" t="n" s="70"/>
      <c r="AS527" t="n" s="70"/>
      <c r="AT527" t="n" s="38"/>
      <c r="AU527" t="n" s="38"/>
      <c r="AV527" t="n" s="38"/>
      <c r="AW527" t="n" s="38"/>
      <c r="AX527" t="n" s="38"/>
    </row>
    <row r="528" ht="16" customHeight="1" spans="1:91" s="90">
      <c r="AE528" t="n" s="42"/>
      <c r="AF528" t="n" s="70"/>
      <c r="AG528" t="n" s="70"/>
      <c r="AH528" t="n" s="70"/>
      <c r="AI528" t="n" s="70"/>
      <c r="AJ528" t="n" s="70"/>
      <c r="AK528" t="n" s="70"/>
      <c r="AL528" t="n" s="70"/>
      <c r="AM528" s="70">
        <f>(AL528-AL527)/AL528*100</f>
        <v/>
      </c>
      <c r="AN528" s="70">
        <f>(AK528-AK527)/AK528*100</f>
        <v/>
      </c>
      <c r="AO528" t="n" s="70"/>
      <c r="AP528" t="n" s="70"/>
      <c r="AQ528" t="n" s="70"/>
      <c r="AR528" t="n" s="70"/>
      <c r="AS528" t="n" s="70"/>
      <c r="AT528" t="n" s="38"/>
      <c r="AU528" t="n" s="38"/>
      <c r="AV528" t="n" s="38"/>
      <c r="AW528" t="n" s="38"/>
      <c r="AX528" t="n" s="38"/>
    </row>
    <row r="529" ht="16" customHeight="1" spans="1:91" s="90">
      <c r="AE529" t="n" s="42"/>
      <c r="AF529" t="n" s="70"/>
      <c r="AG529" t="n" s="70"/>
      <c r="AH529" t="n" s="70"/>
      <c r="AI529" t="n" s="70"/>
      <c r="AJ529" t="n" s="70"/>
      <c r="AK529" t="n" s="70"/>
      <c r="AL529" t="n" s="70"/>
      <c r="AM529" s="70">
        <f>(AL529-AL528)/AL529*100</f>
        <v/>
      </c>
      <c r="AN529" s="70">
        <f>(AK529-AK528)/AK529*100</f>
        <v/>
      </c>
      <c r="AO529" t="n" s="70"/>
      <c r="AP529" t="n" s="70"/>
      <c r="AQ529" t="n" s="70"/>
      <c r="AR529" t="n" s="70"/>
      <c r="AS529" t="n" s="70"/>
      <c r="AT529" t="n" s="38"/>
      <c r="AU529" t="n" s="38"/>
      <c r="AV529" t="n" s="38"/>
      <c r="AW529" t="n" s="38"/>
      <c r="AX529" t="n" s="38"/>
    </row>
    <row r="530" ht="16" customHeight="1" spans="1:91" s="90">
      <c r="AE530" t="n" s="42"/>
      <c r="AF530" t="n" s="70"/>
      <c r="AG530" t="n" s="70"/>
      <c r="AH530" t="n" s="70"/>
      <c r="AI530" t="n" s="70"/>
      <c r="AJ530" t="n" s="70"/>
      <c r="AK530" t="n" s="70"/>
      <c r="AL530" t="n" s="70"/>
      <c r="AM530" s="70">
        <f>(AL530-AL529)/AL530*100</f>
        <v/>
      </c>
      <c r="AN530" s="70">
        <f>(AK530-AK529)/AK530*100</f>
        <v/>
      </c>
      <c r="AO530" t="n" s="70"/>
      <c r="AP530" t="n" s="70"/>
      <c r="AQ530" t="n" s="70"/>
      <c r="AR530" t="n" s="70"/>
      <c r="AS530" t="n" s="70"/>
      <c r="AT530" t="n" s="38"/>
      <c r="AU530" t="n" s="38"/>
      <c r="AV530" t="n" s="38"/>
      <c r="AW530" t="n" s="38"/>
      <c r="AX530" t="n" s="38"/>
    </row>
    <row r="531" ht="16" customHeight="1" spans="1:91" s="90">
      <c r="AE531" t="n" s="42"/>
      <c r="AF531" t="n" s="70"/>
      <c r="AG531" t="n" s="70"/>
      <c r="AH531" t="n" s="70"/>
      <c r="AI531" t="n" s="70"/>
      <c r="AJ531" t="n" s="70"/>
      <c r="AK531" t="n" s="70"/>
      <c r="AL531" t="n" s="70"/>
      <c r="AM531" s="70">
        <f>(AL531-AL530)/AL531*100</f>
        <v/>
      </c>
      <c r="AN531" s="70">
        <f>(AK531-AK530)/AK531*100</f>
        <v/>
      </c>
      <c r="AO531" t="n" s="70"/>
      <c r="AP531" t="n" s="70"/>
      <c r="AQ531" t="n" s="70"/>
      <c r="AR531" t="n" s="70"/>
      <c r="AS531" t="n" s="70"/>
      <c r="AT531" t="n" s="38"/>
      <c r="AU531" t="n" s="38"/>
      <c r="AV531" t="n" s="38"/>
      <c r="AW531" t="n" s="38"/>
      <c r="AX531" t="n" s="38"/>
    </row>
    <row r="532" ht="16" customHeight="1" spans="1:91" s="90">
      <c r="AE532" t="n" s="42"/>
      <c r="AF532" t="n" s="70"/>
      <c r="AG532" t="n" s="70"/>
      <c r="AH532" t="n" s="70"/>
      <c r="AI532" t="n" s="70"/>
      <c r="AJ532" t="n" s="70"/>
      <c r="AK532" t="n" s="70"/>
      <c r="AL532" t="n" s="70"/>
      <c r="AM532" s="70">
        <f>(AL532-AL531)/AL532*100</f>
        <v/>
      </c>
      <c r="AN532" s="70">
        <f>(AK532-AK531)/AK532*100</f>
        <v/>
      </c>
      <c r="AO532" t="n" s="70"/>
      <c r="AP532" t="n" s="70"/>
      <c r="AQ532" t="n" s="70"/>
      <c r="AR532" t="n" s="70"/>
      <c r="AS532" t="n" s="70"/>
      <c r="AT532" t="n" s="38"/>
      <c r="AU532" t="n" s="38"/>
      <c r="AV532" t="n" s="38"/>
      <c r="AW532" t="n" s="38"/>
      <c r="AX532" t="n" s="38"/>
    </row>
    <row r="533" ht="16" customHeight="1" spans="1:91" s="90">
      <c r="AE533" t="n" s="42"/>
      <c r="AF533" t="n" s="70"/>
      <c r="AG533" t="n" s="70"/>
      <c r="AH533" t="n" s="70"/>
      <c r="AI533" t="n" s="70"/>
      <c r="AJ533" t="n" s="70"/>
      <c r="AK533" t="n" s="70"/>
      <c r="AL533" t="n" s="70"/>
      <c r="AM533" s="70">
        <f>(AL533-AL532)/AL533*100</f>
        <v/>
      </c>
      <c r="AN533" s="70">
        <f>(AK533-AK532)/AK533*100</f>
        <v/>
      </c>
      <c r="AO533" t="n" s="70"/>
      <c r="AP533" t="n" s="70"/>
      <c r="AQ533" t="n" s="70"/>
      <c r="AR533" t="n" s="70"/>
      <c r="AS533" t="n" s="70"/>
      <c r="AT533" t="n" s="38"/>
      <c r="AU533" t="n" s="38"/>
      <c r="AV533" t="n" s="38"/>
      <c r="AW533" t="n" s="38"/>
      <c r="AX533" t="n" s="38"/>
    </row>
    <row r="534" ht="16" customHeight="1" spans="1:91" s="90">
      <c r="AE534" t="n" s="42"/>
      <c r="AF534" t="n" s="70"/>
      <c r="AG534" t="n" s="70"/>
      <c r="AH534" t="n" s="70"/>
      <c r="AI534" t="n" s="70"/>
      <c r="AJ534" t="n" s="70"/>
      <c r="AK534" t="n" s="70"/>
      <c r="AL534" t="n" s="70"/>
      <c r="AM534" s="70">
        <f>(AL534-AL533)/AL534*100</f>
        <v/>
      </c>
      <c r="AN534" s="70">
        <f>(AK534-AK533)/AK534*100</f>
        <v/>
      </c>
      <c r="AO534" t="n" s="70"/>
      <c r="AP534" t="n" s="70"/>
      <c r="AQ534" t="n" s="70"/>
      <c r="AR534" t="n" s="70"/>
      <c r="AS534" t="n" s="70"/>
      <c r="AT534" t="n" s="38"/>
      <c r="AU534" t="n" s="38"/>
      <c r="AV534" t="n" s="38"/>
      <c r="AW534" t="n" s="38"/>
      <c r="AX534" t="n" s="38"/>
    </row>
    <row r="535" ht="16" customHeight="1" spans="1:91" s="90">
      <c r="AE535" t="n" s="42"/>
      <c r="AF535" t="n" s="70"/>
      <c r="AG535" t="n" s="70"/>
      <c r="AH535" t="n" s="70"/>
      <c r="AI535" t="n" s="70"/>
      <c r="AJ535" t="n" s="70"/>
      <c r="AK535" t="n" s="70"/>
      <c r="AL535" t="n" s="70"/>
      <c r="AM535" s="70">
        <f>(AL535-AL534)/AL535*100</f>
        <v/>
      </c>
      <c r="AN535" s="70">
        <f>(AK535-AK534)/AK535*100</f>
        <v/>
      </c>
      <c r="AO535" t="n" s="70"/>
      <c r="AP535" t="n" s="70"/>
      <c r="AQ535" t="n" s="70"/>
      <c r="AR535" t="n" s="70"/>
      <c r="AS535" t="n" s="70"/>
      <c r="AT535" t="n" s="38"/>
      <c r="AU535" t="n" s="38"/>
      <c r="AV535" t="n" s="38"/>
      <c r="AW535" t="n" s="38"/>
      <c r="AX535" t="n" s="38"/>
    </row>
    <row r="536" ht="16" customHeight="1" spans="1:91" s="90">
      <c r="AE536" t="n" s="42"/>
      <c r="AF536" t="n" s="70"/>
      <c r="AG536" t="n" s="70"/>
      <c r="AH536" t="n" s="70"/>
      <c r="AI536" t="n" s="70"/>
      <c r="AJ536" t="n" s="70"/>
      <c r="AK536" t="n" s="70"/>
      <c r="AL536" t="n" s="70"/>
      <c r="AM536" s="70">
        <f>(AL536-AL535)/AL536*100</f>
        <v/>
      </c>
      <c r="AN536" s="70">
        <f>(AK536-AK535)/AK536*100</f>
        <v/>
      </c>
      <c r="AO536" t="n" s="70"/>
      <c r="AP536" t="n" s="70"/>
      <c r="AQ536" t="n" s="70"/>
      <c r="AR536" t="n" s="70"/>
      <c r="AS536" t="n" s="70"/>
      <c r="AT536" t="n" s="38"/>
      <c r="AU536" t="n" s="38"/>
      <c r="AV536" t="n" s="38"/>
      <c r="AW536" t="n" s="38"/>
      <c r="AX536" t="n" s="38"/>
    </row>
    <row r="537" ht="16" customHeight="1" spans="1:91" s="90">
      <c r="AE537" t="n" s="42"/>
      <c r="AF537" t="n" s="70"/>
      <c r="AG537" t="n" s="70"/>
      <c r="AH537" t="n" s="70"/>
      <c r="AI537" t="n" s="70"/>
      <c r="AJ537" t="n" s="70"/>
      <c r="AK537" t="n" s="70"/>
      <c r="AL537" t="n" s="70"/>
      <c r="AM537" s="70">
        <f>(AL537-AL536)/AL537*100</f>
        <v/>
      </c>
      <c r="AN537" s="70">
        <f>(AK537-AK536)/AK537*100</f>
        <v/>
      </c>
      <c r="AO537" t="n" s="70"/>
      <c r="AP537" t="n" s="70"/>
      <c r="AQ537" t="n" s="70"/>
      <c r="AR537" t="n" s="70"/>
      <c r="AS537" t="n" s="70"/>
      <c r="AT537" t="n" s="38"/>
      <c r="AU537" t="n" s="38"/>
      <c r="AV537" t="n" s="38"/>
      <c r="AW537" t="n" s="38"/>
      <c r="AX537" t="n" s="38"/>
    </row>
    <row r="538" ht="16" customHeight="1" spans="1:91" s="90">
      <c r="AE538" t="n" s="42"/>
      <c r="AF538" t="n" s="70"/>
      <c r="AG538" t="n" s="70"/>
      <c r="AH538" t="n" s="70"/>
      <c r="AI538" t="n" s="70"/>
      <c r="AJ538" t="n" s="70"/>
      <c r="AK538" t="n" s="70"/>
      <c r="AL538" t="n" s="70"/>
      <c r="AM538" s="70">
        <f>(AL538-AL537)/AL538*100</f>
        <v/>
      </c>
      <c r="AN538" s="70">
        <f>(AK538-AK537)/AK538*100</f>
        <v/>
      </c>
      <c r="AO538" t="n" s="70"/>
      <c r="AP538" t="n" s="70"/>
      <c r="AQ538" t="n" s="70"/>
      <c r="AR538" t="n" s="70"/>
      <c r="AS538" t="n" s="70"/>
      <c r="AT538" t="n" s="38"/>
      <c r="AU538" t="n" s="38"/>
      <c r="AV538" t="n" s="38"/>
      <c r="AW538" t="n" s="38"/>
      <c r="AX538" t="n" s="38"/>
    </row>
    <row r="539" ht="16" customHeight="1" spans="1:91" s="90">
      <c r="AE539" t="n" s="42"/>
      <c r="AF539" t="n" s="70"/>
      <c r="AG539" t="n" s="70"/>
      <c r="AH539" t="n" s="70"/>
      <c r="AI539" t="n" s="70"/>
      <c r="AJ539" t="n" s="70"/>
      <c r="AK539" t="n" s="70"/>
      <c r="AL539" t="n" s="70"/>
      <c r="AM539" s="70">
        <f>(AL539-AL538)/AL539*100</f>
        <v/>
      </c>
      <c r="AN539" s="70">
        <f>(AK539-AK538)/AK539*100</f>
        <v/>
      </c>
      <c r="AO539" t="n" s="70"/>
      <c r="AP539" t="n" s="70"/>
      <c r="AQ539" t="n" s="70"/>
      <c r="AR539" t="n" s="70"/>
      <c r="AS539" t="n" s="70"/>
      <c r="AT539" t="n" s="38"/>
      <c r="AU539" t="n" s="38"/>
      <c r="AV539" t="n" s="38"/>
      <c r="AW539" t="n" s="38"/>
      <c r="AX539" t="n" s="38"/>
    </row>
    <row r="540" ht="16" customHeight="1" spans="1:91" s="90">
      <c r="AE540" t="n" s="42"/>
      <c r="AF540" t="n" s="70"/>
      <c r="AG540" t="n" s="70"/>
      <c r="AH540" t="n" s="70"/>
      <c r="AI540" t="n" s="70"/>
      <c r="AJ540" t="n" s="70"/>
      <c r="AK540" t="n" s="70"/>
      <c r="AL540" t="n" s="70"/>
      <c r="AM540" s="70">
        <f>(AL540-AL539)/AL540*100</f>
        <v/>
      </c>
      <c r="AN540" s="70">
        <f>(AK540-AK539)/AK540*100</f>
        <v/>
      </c>
      <c r="AO540" t="n" s="70"/>
      <c r="AP540" t="n" s="70"/>
      <c r="AQ540" t="n" s="70"/>
      <c r="AR540" t="n" s="70"/>
      <c r="AS540" t="n" s="70"/>
      <c r="AT540" t="n" s="38"/>
      <c r="AU540" t="n" s="38"/>
      <c r="AV540" t="n" s="38"/>
      <c r="AW540" t="n" s="38"/>
      <c r="AX540" t="n" s="38"/>
    </row>
    <row r="541" ht="16" customHeight="1" spans="1:91" s="90">
      <c r="AE541" t="n" s="42"/>
      <c r="AF541" t="n" s="70"/>
      <c r="AG541" t="n" s="70"/>
      <c r="AH541" t="n" s="70"/>
      <c r="AI541" t="n" s="70"/>
      <c r="AJ541" t="n" s="70"/>
      <c r="AK541" t="n" s="70"/>
      <c r="AL541" t="n" s="70"/>
      <c r="AM541" s="70">
        <f>(AL541-AL540)/AL541*100</f>
        <v/>
      </c>
      <c r="AN541" s="70">
        <f>(AK541-AK540)/AK541*100</f>
        <v/>
      </c>
      <c r="AO541" t="n" s="70"/>
      <c r="AP541" t="n" s="70"/>
      <c r="AQ541" t="n" s="70"/>
      <c r="AR541" t="n" s="70"/>
      <c r="AS541" t="n" s="70"/>
      <c r="AT541" t="n" s="38"/>
      <c r="AU541" t="n" s="38"/>
      <c r="AV541" t="n" s="38"/>
      <c r="AW541" t="n" s="38"/>
      <c r="AX541" t="n" s="38"/>
    </row>
    <row r="542" ht="16" customHeight="1" spans="1:91" s="90">
      <c r="AE542" t="n" s="42"/>
      <c r="AF542" t="n" s="70"/>
      <c r="AG542" t="n" s="70"/>
      <c r="AH542" t="n" s="70"/>
      <c r="AI542" t="n" s="70"/>
      <c r="AJ542" t="n" s="70"/>
      <c r="AK542" t="n" s="70"/>
      <c r="AL542" t="n" s="70"/>
      <c r="AM542" s="70">
        <f>(AL542-AL541)/AL542*100</f>
        <v/>
      </c>
      <c r="AN542" s="70">
        <f>(AK542-AK541)/AK542*100</f>
        <v/>
      </c>
      <c r="AO542" t="n" s="70"/>
      <c r="AP542" t="n" s="70"/>
      <c r="AQ542" t="n" s="70"/>
      <c r="AR542" t="n" s="70"/>
      <c r="AS542" t="n" s="70"/>
      <c r="AT542" t="n" s="38"/>
      <c r="AU542" t="n" s="38"/>
      <c r="AV542" t="n" s="38"/>
      <c r="AW542" t="n" s="38"/>
      <c r="AX542" t="n" s="38"/>
    </row>
    <row r="543" ht="16" customHeight="1" spans="1:91" s="90">
      <c r="AE543" t="n" s="42"/>
      <c r="AF543" t="n" s="70"/>
      <c r="AG543" t="n" s="70"/>
      <c r="AH543" t="n" s="70"/>
      <c r="AI543" t="n" s="70"/>
      <c r="AJ543" t="n" s="70"/>
      <c r="AK543" t="n" s="70"/>
      <c r="AL543" t="n" s="70"/>
      <c r="AM543" s="70">
        <f>(AL543-AL542)/AL543*100</f>
        <v/>
      </c>
      <c r="AN543" s="70">
        <f>(AK543-AK542)/AK543*100</f>
        <v/>
      </c>
      <c r="AO543" t="n" s="70"/>
      <c r="AP543" t="n" s="70"/>
      <c r="AQ543" t="n" s="70"/>
      <c r="AR543" t="n" s="70"/>
      <c r="AS543" t="n" s="70"/>
      <c r="AT543" t="n" s="38"/>
      <c r="AU543" t="n" s="38"/>
      <c r="AV543" t="n" s="38"/>
      <c r="AW543" t="n" s="38"/>
      <c r="AX543" t="n" s="38"/>
    </row>
    <row r="544" ht="16" customHeight="1" spans="1:91" s="90">
      <c r="AE544" t="n" s="42"/>
      <c r="AF544" t="n" s="70"/>
      <c r="AG544" t="n" s="70"/>
      <c r="AH544" t="n" s="70"/>
      <c r="AI544" t="n" s="70"/>
      <c r="AJ544" t="n" s="70"/>
      <c r="AK544" t="n" s="70"/>
      <c r="AL544" t="n" s="70"/>
      <c r="AM544" s="70">
        <f>(AL544-AL543)/AL544*100</f>
        <v/>
      </c>
      <c r="AN544" s="70">
        <f>(AK544-AK543)/AK544*100</f>
        <v/>
      </c>
      <c r="AO544" t="n" s="70"/>
      <c r="AP544" t="n" s="70"/>
      <c r="AQ544" t="n" s="70"/>
      <c r="AR544" t="n" s="70"/>
      <c r="AS544" t="n" s="70"/>
      <c r="AT544" t="n" s="38"/>
      <c r="AU544" t="n" s="38"/>
      <c r="AV544" t="n" s="38"/>
      <c r="AW544" t="n" s="38"/>
      <c r="AX544" t="n" s="38"/>
    </row>
    <row r="545" ht="16" customHeight="1" spans="1:91" s="90">
      <c r="AE545" t="n" s="42"/>
      <c r="AF545" t="n" s="70"/>
      <c r="AG545" t="n" s="70"/>
      <c r="AH545" t="n" s="70"/>
      <c r="AI545" t="n" s="70"/>
      <c r="AJ545" t="n" s="70"/>
      <c r="AK545" t="n" s="70"/>
      <c r="AL545" t="n" s="70"/>
      <c r="AM545" s="70">
        <f>(AL545-AL544)/AL545*100</f>
        <v/>
      </c>
      <c r="AN545" s="70">
        <f>(AK545-AK544)/AK545*100</f>
        <v/>
      </c>
      <c r="AO545" t="n" s="70"/>
      <c r="AP545" t="n" s="70"/>
      <c r="AQ545" t="n" s="70"/>
      <c r="AR545" t="n" s="70"/>
      <c r="AS545" t="n" s="70"/>
      <c r="AT545" t="n" s="38"/>
      <c r="AU545" t="n" s="38"/>
      <c r="AV545" t="n" s="38"/>
      <c r="AW545" t="n" s="38"/>
      <c r="AX545" t="n" s="38"/>
    </row>
    <row r="546" ht="16" customHeight="1" spans="1:91" s="90">
      <c r="AE546" t="n" s="42"/>
      <c r="AF546" t="n" s="70"/>
      <c r="AG546" t="n" s="70"/>
      <c r="AH546" t="n" s="70"/>
      <c r="AI546" t="n" s="70"/>
      <c r="AJ546" t="n" s="70"/>
      <c r="AK546" t="n" s="70"/>
      <c r="AL546" t="n" s="70"/>
      <c r="AM546" s="70">
        <f>(AL546-AL545)/AL546*100</f>
        <v/>
      </c>
      <c r="AN546" s="70">
        <f>(AK546-AK545)/AK546*100</f>
        <v/>
      </c>
      <c r="AO546" t="n" s="70"/>
      <c r="AP546" t="n" s="70"/>
      <c r="AQ546" t="n" s="70"/>
      <c r="AR546" t="n" s="70"/>
      <c r="AS546" t="n" s="70"/>
      <c r="AT546" t="n" s="38"/>
      <c r="AU546" t="n" s="38"/>
      <c r="AV546" t="n" s="38"/>
      <c r="AW546" t="n" s="38"/>
      <c r="AX546" t="n" s="38"/>
    </row>
    <row r="547" ht="16" customHeight="1" spans="1:91" s="90">
      <c r="AE547" t="n" s="42"/>
      <c r="AF547" t="n" s="70"/>
      <c r="AG547" t="n" s="70"/>
      <c r="AH547" t="n" s="70"/>
      <c r="AI547" t="n" s="70"/>
      <c r="AJ547" t="n" s="70"/>
      <c r="AK547" t="n" s="70"/>
      <c r="AL547" t="n" s="70"/>
      <c r="AM547" s="70">
        <f>(AL547-AL546)/AL547*100</f>
        <v/>
      </c>
      <c r="AN547" s="70">
        <f>(AK547-AK546)/AK547*100</f>
        <v/>
      </c>
      <c r="AO547" t="n" s="70"/>
      <c r="AP547" t="n" s="70"/>
      <c r="AQ547" t="n" s="70"/>
      <c r="AR547" t="n" s="70"/>
      <c r="AS547" t="n" s="70"/>
      <c r="AT547" t="n" s="38"/>
      <c r="AU547" t="n" s="38"/>
      <c r="AV547" t="n" s="38"/>
      <c r="AW547" t="n" s="38"/>
      <c r="AX547" t="n" s="38"/>
    </row>
    <row r="548" ht="16" customHeight="1" spans="1:91" s="90">
      <c r="AE548" t="n" s="42"/>
      <c r="AF548" t="n" s="70"/>
      <c r="AG548" t="n" s="70"/>
      <c r="AH548" t="n" s="70"/>
      <c r="AI548" t="n" s="70"/>
      <c r="AJ548" t="n" s="70"/>
      <c r="AK548" t="n" s="70"/>
      <c r="AL548" t="n" s="70"/>
      <c r="AM548" s="70">
        <f>(AL548-AL547)/AL548*100</f>
        <v/>
      </c>
      <c r="AN548" s="70">
        <f>(AK548-AK547)/AK548*100</f>
        <v/>
      </c>
      <c r="AO548" t="n" s="70"/>
      <c r="AP548" t="n" s="70"/>
      <c r="AQ548" t="n" s="70"/>
      <c r="AR548" t="n" s="70"/>
      <c r="AS548" t="n" s="70"/>
      <c r="AT548" t="n" s="38"/>
      <c r="AU548" t="n" s="38"/>
      <c r="AV548" t="n" s="38"/>
      <c r="AW548" t="n" s="38"/>
      <c r="AX548" t="n" s="38"/>
    </row>
    <row r="549" ht="16" customHeight="1" spans="1:91" s="90">
      <c r="AE549" t="n" s="42"/>
      <c r="AF549" t="n" s="70"/>
      <c r="AG549" t="n" s="70"/>
      <c r="AH549" t="n" s="70"/>
      <c r="AI549" t="n" s="70"/>
      <c r="AJ549" t="n" s="70"/>
      <c r="AK549" t="n" s="70"/>
      <c r="AL549" t="n" s="70"/>
      <c r="AM549" s="70">
        <f>(AL549-AL548)/AL549*100</f>
        <v/>
      </c>
      <c r="AN549" s="70">
        <f>(AK549-AK548)/AK549*100</f>
        <v/>
      </c>
      <c r="AO549" t="n" s="70"/>
      <c r="AP549" t="n" s="70"/>
      <c r="AQ549" t="n" s="70"/>
      <c r="AR549" t="n" s="70"/>
      <c r="AS549" t="n" s="70"/>
      <c r="AT549" t="n" s="38"/>
      <c r="AU549" t="n" s="38"/>
      <c r="AV549" t="n" s="38"/>
      <c r="AW549" t="n" s="38"/>
      <c r="AX549" t="n" s="38"/>
    </row>
    <row r="550" ht="16" customHeight="1" spans="1:91" s="90">
      <c r="AE550" t="n" s="42"/>
      <c r="AF550" t="n" s="70"/>
      <c r="AG550" t="n" s="70"/>
      <c r="AH550" t="n" s="70"/>
      <c r="AI550" t="n" s="70"/>
      <c r="AJ550" t="n" s="70"/>
      <c r="AK550" t="n" s="70"/>
      <c r="AL550" t="n" s="70"/>
      <c r="AM550" s="70">
        <f>(AL550-AL549)/AL550*100</f>
        <v/>
      </c>
      <c r="AN550" s="70">
        <f>(AK550-AK549)/AK550*100</f>
        <v/>
      </c>
      <c r="AO550" t="n" s="70"/>
      <c r="AP550" t="n" s="70"/>
      <c r="AQ550" t="n" s="70"/>
      <c r="AR550" t="n" s="70"/>
      <c r="AS550" t="n" s="70"/>
      <c r="AT550" t="n" s="38"/>
      <c r="AU550" t="n" s="38"/>
      <c r="AV550" t="n" s="38"/>
      <c r="AW550" t="n" s="38"/>
      <c r="AX550" t="n" s="38"/>
    </row>
    <row r="551" ht="16" customHeight="1" spans="1:91" s="90">
      <c r="AE551" t="n" s="42"/>
      <c r="AF551" t="n" s="70"/>
      <c r="AG551" t="n" s="70"/>
      <c r="AH551" t="n" s="70"/>
      <c r="AI551" t="n" s="70"/>
      <c r="AJ551" t="n" s="70"/>
      <c r="AK551" t="n" s="70"/>
      <c r="AL551" t="n" s="70"/>
      <c r="AM551" s="70">
        <f>(AL551-AL550)/AL551*100</f>
        <v/>
      </c>
      <c r="AN551" s="70">
        <f>(AK551-AK550)/AK551*100</f>
        <v/>
      </c>
      <c r="AO551" t="n" s="70"/>
      <c r="AP551" t="n" s="70"/>
      <c r="AQ551" t="n" s="70"/>
      <c r="AR551" t="n" s="70"/>
      <c r="AS551" t="n" s="70"/>
      <c r="AT551" t="n" s="38"/>
      <c r="AU551" t="n" s="38"/>
      <c r="AV551" t="n" s="38"/>
      <c r="AW551" t="n" s="38"/>
      <c r="AX551" t="n" s="38"/>
    </row>
    <row r="552" ht="16" customHeight="1" spans="1:91" s="90">
      <c r="AE552" t="n" s="42"/>
      <c r="AF552" t="n" s="70"/>
      <c r="AG552" t="n" s="70"/>
      <c r="AH552" t="n" s="70"/>
      <c r="AI552" t="n" s="70"/>
      <c r="AJ552" t="n" s="70"/>
      <c r="AK552" t="n" s="70"/>
      <c r="AL552" t="n" s="70"/>
      <c r="AM552" s="70">
        <f>(AL552-AL551)/AL552*100</f>
        <v/>
      </c>
      <c r="AN552" s="70">
        <f>(AK552-AK551)/AK552*100</f>
        <v/>
      </c>
      <c r="AO552" t="n" s="70"/>
      <c r="AP552" t="n" s="70"/>
      <c r="AQ552" t="n" s="70"/>
      <c r="AR552" t="n" s="70"/>
      <c r="AS552" t="n" s="70"/>
      <c r="AT552" t="n" s="38"/>
      <c r="AU552" t="n" s="38"/>
      <c r="AV552" t="n" s="38"/>
      <c r="AW552" t="n" s="38"/>
      <c r="AX552" t="n" s="38"/>
    </row>
    <row r="553" ht="16" customHeight="1" spans="1:91" s="90">
      <c r="AE553" t="n" s="42"/>
      <c r="AF553" t="n" s="70"/>
      <c r="AG553" t="n" s="70"/>
      <c r="AH553" t="n" s="70"/>
      <c r="AI553" t="n" s="70"/>
      <c r="AJ553" t="n" s="70"/>
      <c r="AK553" t="n" s="70"/>
      <c r="AL553" t="n" s="70"/>
      <c r="AM553" s="70">
        <f>(AL553-AL552)/AL553*100</f>
        <v/>
      </c>
      <c r="AN553" s="70">
        <f>(AK553-AK552)/AK553*100</f>
        <v/>
      </c>
      <c r="AO553" t="n" s="70"/>
      <c r="AP553" t="n" s="70"/>
      <c r="AQ553" t="n" s="70"/>
      <c r="AR553" t="n" s="70"/>
      <c r="AS553" t="n" s="70"/>
      <c r="AT553" t="n" s="38"/>
      <c r="AU553" t="n" s="38"/>
      <c r="AV553" t="n" s="38"/>
      <c r="AW553" t="n" s="38"/>
      <c r="AX553" t="n" s="38"/>
    </row>
    <row r="554" ht="16" customHeight="1" spans="1:91" s="90">
      <c r="AE554" t="n" s="42"/>
      <c r="AF554" t="n" s="70"/>
      <c r="AG554" t="n" s="70"/>
      <c r="AH554" t="n" s="70"/>
      <c r="AI554" t="n" s="70"/>
      <c r="AJ554" t="n" s="70"/>
      <c r="AK554" t="n" s="70"/>
      <c r="AL554" t="n" s="70"/>
      <c r="AM554" s="70">
        <f>(AL554-AL553)/AL554*100</f>
        <v/>
      </c>
      <c r="AN554" s="70">
        <f>(AK554-AK553)/AK554*100</f>
        <v/>
      </c>
      <c r="AO554" t="n" s="70"/>
      <c r="AP554" t="n" s="70"/>
      <c r="AQ554" t="n" s="70"/>
      <c r="AR554" t="n" s="70"/>
      <c r="AS554" t="n" s="70"/>
      <c r="AT554" t="n" s="38"/>
      <c r="AU554" t="n" s="38"/>
      <c r="AV554" t="n" s="38"/>
      <c r="AW554" t="n" s="38"/>
      <c r="AX554" t="n" s="38"/>
    </row>
    <row r="555" ht="16" customHeight="1" spans="1:91" s="90">
      <c r="AE555" t="n" s="42"/>
      <c r="AF555" t="n" s="70"/>
      <c r="AG555" t="n" s="70"/>
      <c r="AH555" t="n" s="70"/>
      <c r="AI555" t="n" s="70"/>
      <c r="AJ555" t="n" s="70"/>
      <c r="AK555" t="n" s="70"/>
      <c r="AL555" t="n" s="70"/>
      <c r="AM555" s="70">
        <f>(AL555-AL554)/AL555*100</f>
        <v/>
      </c>
      <c r="AN555" s="70">
        <f>(AK555-AK554)/AK555*100</f>
        <v/>
      </c>
      <c r="AO555" t="n" s="70"/>
      <c r="AP555" t="n" s="70"/>
      <c r="AQ555" t="n" s="70"/>
      <c r="AR555" t="n" s="70"/>
      <c r="AS555" t="n" s="70"/>
      <c r="AT555" t="n" s="38"/>
      <c r="AU555" t="n" s="38"/>
      <c r="AV555" t="n" s="38"/>
      <c r="AW555" t="n" s="38"/>
      <c r="AX555" t="n" s="38"/>
    </row>
    <row r="556" ht="16" customHeight="1" spans="1:91" s="90">
      <c r="AE556" t="n" s="42"/>
      <c r="AF556" t="n" s="70"/>
      <c r="AG556" t="n" s="70"/>
      <c r="AH556" t="n" s="70"/>
      <c r="AI556" t="n" s="70"/>
      <c r="AJ556" t="n" s="70"/>
      <c r="AK556" t="n" s="70"/>
      <c r="AL556" t="n" s="70"/>
      <c r="AM556" s="70">
        <f>(AL556-AL555)/AL556*100</f>
        <v/>
      </c>
      <c r="AN556" s="70">
        <f>(AK556-AK555)/AK556*100</f>
        <v/>
      </c>
      <c r="AO556" t="n" s="70"/>
      <c r="AP556" t="n" s="70"/>
      <c r="AQ556" t="n" s="70"/>
      <c r="AR556" t="n" s="70"/>
      <c r="AS556" t="n" s="70"/>
      <c r="AT556" t="n" s="38"/>
      <c r="AU556" t="n" s="38"/>
      <c r="AV556" t="n" s="38"/>
      <c r="AW556" t="n" s="38"/>
      <c r="AX556" t="n" s="38"/>
    </row>
    <row r="557" ht="16" customHeight="1" spans="1:91" s="90">
      <c r="AE557" t="n" s="42"/>
      <c r="AF557" t="n" s="70"/>
      <c r="AG557" t="n" s="70"/>
      <c r="AH557" t="n" s="70"/>
      <c r="AI557" t="n" s="70"/>
      <c r="AJ557" t="n" s="70"/>
      <c r="AK557" t="n" s="70"/>
      <c r="AL557" t="n" s="70"/>
      <c r="AM557" s="70">
        <f>(AL557-AL556)/AL557*100</f>
        <v/>
      </c>
      <c r="AN557" s="70">
        <f>(AK557-AK556)/AK557*100</f>
        <v/>
      </c>
      <c r="AO557" t="n" s="70"/>
      <c r="AP557" t="n" s="70"/>
      <c r="AQ557" t="n" s="70"/>
      <c r="AR557" t="n" s="70"/>
      <c r="AS557" t="n" s="70"/>
      <c r="AT557" t="n" s="38"/>
      <c r="AU557" t="n" s="38"/>
      <c r="AV557" t="n" s="38"/>
      <c r="AW557" t="n" s="38"/>
      <c r="AX557" t="n" s="38"/>
    </row>
    <row r="558" ht="16" customHeight="1" spans="1:91" s="90">
      <c r="AE558" t="n" s="42"/>
      <c r="AF558" t="n" s="70"/>
      <c r="AG558" t="n" s="70"/>
      <c r="AH558" t="n" s="70"/>
      <c r="AI558" t="n" s="70"/>
      <c r="AJ558" t="n" s="70"/>
      <c r="AK558" t="n" s="70"/>
      <c r="AL558" t="n" s="70"/>
      <c r="AM558" s="70">
        <f>(AL558-AL557)/AL558*100</f>
        <v/>
      </c>
      <c r="AN558" s="70">
        <f>(AK558-AK557)/AK558*100</f>
        <v/>
      </c>
      <c r="AO558" t="n" s="70"/>
      <c r="AP558" t="n" s="70"/>
      <c r="AQ558" t="n" s="70"/>
      <c r="AR558" t="n" s="70"/>
      <c r="AS558" t="n" s="70"/>
      <c r="AT558" t="n" s="38"/>
      <c r="AU558" t="n" s="38"/>
      <c r="AV558" t="n" s="38"/>
      <c r="AW558" t="n" s="38"/>
      <c r="AX558" t="n" s="38"/>
    </row>
    <row r="559" ht="16" customHeight="1" spans="1:91" s="90">
      <c r="AE559" t="n" s="42"/>
      <c r="AF559" t="n" s="70"/>
      <c r="AG559" t="n" s="70"/>
      <c r="AH559" t="n" s="70"/>
      <c r="AI559" t="n" s="70"/>
      <c r="AJ559" t="n" s="70"/>
      <c r="AK559" t="n" s="70"/>
      <c r="AL559" t="n" s="70"/>
      <c r="AM559" s="70">
        <f>(AL559-AL558)/AL559*100</f>
        <v/>
      </c>
      <c r="AN559" s="70">
        <f>(AK559-AK558)/AK559*100</f>
        <v/>
      </c>
      <c r="AO559" t="n" s="70"/>
      <c r="AP559" t="n" s="70"/>
      <c r="AQ559" t="n" s="70"/>
      <c r="AR559" t="n" s="70"/>
      <c r="AS559" t="n" s="70"/>
      <c r="AT559" t="n" s="38"/>
      <c r="AU559" t="n" s="38"/>
      <c r="AV559" t="n" s="38"/>
      <c r="AW559" t="n" s="38"/>
      <c r="AX559" t="n" s="38"/>
    </row>
    <row r="560" ht="16" customHeight="1" spans="1:91" s="90">
      <c r="AE560" t="n" s="42"/>
      <c r="AF560" t="n" s="70"/>
      <c r="AG560" t="n" s="70"/>
      <c r="AH560" t="n" s="70"/>
      <c r="AI560" t="n" s="70"/>
      <c r="AJ560" t="n" s="70"/>
      <c r="AK560" t="n" s="70"/>
      <c r="AL560" t="n" s="70"/>
      <c r="AM560" s="70">
        <f>(AL560-AL559)/AL560*100</f>
        <v/>
      </c>
      <c r="AN560" s="70">
        <f>(AK560-AK559)/AK560*100</f>
        <v/>
      </c>
      <c r="AO560" t="n" s="70"/>
      <c r="AP560" t="n" s="70"/>
      <c r="AQ560" t="n" s="70"/>
      <c r="AR560" t="n" s="70"/>
      <c r="AS560" t="n" s="70"/>
      <c r="AT560" t="n" s="38"/>
      <c r="AU560" t="n" s="38"/>
      <c r="AV560" t="n" s="38"/>
      <c r="AW560" t="n" s="38"/>
      <c r="AX560" t="n" s="38"/>
    </row>
    <row r="561" ht="16" customHeight="1" spans="1:91" s="90">
      <c r="AE561" t="n" s="42"/>
      <c r="AF561" t="n" s="70"/>
      <c r="AG561" t="n" s="70"/>
      <c r="AH561" t="n" s="70"/>
      <c r="AI561" t="n" s="70"/>
      <c r="AJ561" t="n" s="70"/>
      <c r="AK561" t="n" s="70"/>
      <c r="AL561" t="n" s="70"/>
      <c r="AM561" s="70">
        <f>(AL561-AL560)/AL561*100</f>
        <v/>
      </c>
      <c r="AN561" s="70">
        <f>(AK561-AK560)/AK561*100</f>
        <v/>
      </c>
      <c r="AO561" t="n" s="70"/>
      <c r="AP561" t="n" s="70"/>
      <c r="AQ561" t="n" s="70"/>
      <c r="AR561" t="n" s="70"/>
      <c r="AS561" t="n" s="70"/>
      <c r="AT561" t="n" s="38"/>
      <c r="AU561" t="n" s="38"/>
      <c r="AV561" t="n" s="38"/>
      <c r="AW561" t="n" s="38"/>
      <c r="AX561" t="n" s="38"/>
    </row>
    <row r="562" ht="16" customHeight="1" spans="1:91" s="90">
      <c r="AE562" t="n" s="42"/>
      <c r="AF562" t="n" s="70"/>
      <c r="AG562" t="n" s="70"/>
      <c r="AH562" t="n" s="70"/>
      <c r="AI562" t="n" s="70"/>
      <c r="AJ562" t="n" s="70"/>
      <c r="AK562" t="n" s="70"/>
      <c r="AL562" t="n" s="70"/>
      <c r="AM562" s="70">
        <f>(AL562-AL561)/AL562*100</f>
        <v/>
      </c>
      <c r="AN562" s="70">
        <f>(AK562-AK561)/AK562*100</f>
        <v/>
      </c>
      <c r="AO562" t="n" s="70"/>
      <c r="AP562" t="n" s="70"/>
      <c r="AQ562" t="n" s="70"/>
      <c r="AR562" t="n" s="70"/>
      <c r="AS562" t="n" s="70"/>
      <c r="AT562" t="n" s="38"/>
      <c r="AU562" t="n" s="38"/>
      <c r="AV562" t="n" s="38"/>
      <c r="AW562" t="n" s="38"/>
      <c r="AX562" t="n" s="38"/>
    </row>
    <row r="563" ht="16" customHeight="1" spans="1:91" s="90">
      <c r="AE563" t="n" s="42"/>
      <c r="AF563" t="n" s="70"/>
      <c r="AG563" t="n" s="70"/>
      <c r="AH563" t="n" s="70"/>
      <c r="AI563" t="n" s="70"/>
      <c r="AJ563" t="n" s="70"/>
      <c r="AK563" t="n" s="70"/>
      <c r="AL563" t="n" s="70"/>
      <c r="AM563" s="70">
        <f>(AL563-AL562)/AL563*100</f>
        <v/>
      </c>
      <c r="AN563" s="70">
        <f>(AK563-AK562)/AK563*100</f>
        <v/>
      </c>
      <c r="AO563" t="n" s="70"/>
      <c r="AP563" t="n" s="70"/>
      <c r="AQ563" t="n" s="70"/>
      <c r="AR563" t="n" s="70"/>
      <c r="AS563" t="n" s="70"/>
      <c r="AT563" t="n" s="38"/>
      <c r="AU563" t="n" s="38"/>
      <c r="AV563" t="n" s="38"/>
      <c r="AW563" t="n" s="38"/>
      <c r="AX563" t="n" s="38"/>
    </row>
    <row r="564" ht="16" customHeight="1" spans="1:91" s="90">
      <c r="AE564" t="n" s="42"/>
      <c r="AF564" t="n" s="70"/>
      <c r="AG564" t="n" s="70"/>
      <c r="AH564" t="n" s="70"/>
      <c r="AI564" t="n" s="70"/>
      <c r="AJ564" t="n" s="70"/>
      <c r="AK564" t="n" s="70"/>
      <c r="AL564" t="n" s="70"/>
      <c r="AM564" s="70">
        <f>(AL564-AL563)/AL564*100</f>
        <v/>
      </c>
      <c r="AN564" s="70">
        <f>(AK564-AK563)/AK564*100</f>
        <v/>
      </c>
      <c r="AO564" t="n" s="70"/>
      <c r="AP564" t="n" s="70"/>
      <c r="AQ564" t="n" s="70"/>
      <c r="AR564" t="n" s="70"/>
      <c r="AS564" t="n" s="70"/>
      <c r="AT564" t="n" s="38"/>
      <c r="AU564" t="n" s="38"/>
      <c r="AV564" t="n" s="38"/>
      <c r="AW564" t="n" s="38"/>
      <c r="AX564" t="n" s="38"/>
    </row>
    <row r="565" ht="16" customHeight="1" spans="1:91" s="90">
      <c r="AE565" t="n" s="42"/>
      <c r="AF565" t="n" s="70"/>
      <c r="AG565" t="n" s="70"/>
      <c r="AH565" t="n" s="70"/>
      <c r="AI565" t="n" s="70"/>
      <c r="AJ565" t="n" s="70"/>
      <c r="AK565" t="n" s="70"/>
      <c r="AL565" t="n" s="70"/>
      <c r="AM565" s="70">
        <f>(AL565-AL564)/AL565*100</f>
        <v/>
      </c>
      <c r="AN565" s="70">
        <f>(AK565-AK564)/AK565*100</f>
        <v/>
      </c>
      <c r="AO565" t="n" s="70"/>
      <c r="AP565" t="n" s="70"/>
      <c r="AQ565" t="n" s="70"/>
      <c r="AR565" t="n" s="70"/>
      <c r="AS565" t="n" s="70"/>
      <c r="AT565" t="n" s="38"/>
      <c r="AU565" t="n" s="38"/>
      <c r="AV565" t="n" s="38"/>
      <c r="AW565" t="n" s="38"/>
      <c r="AX565" t="n" s="38"/>
    </row>
    <row r="566" ht="16" customHeight="1" spans="1:91" s="90">
      <c r="AE566" t="n" s="42"/>
      <c r="AF566" t="n" s="70"/>
      <c r="AG566" t="n" s="70"/>
      <c r="AH566" t="n" s="70"/>
      <c r="AI566" t="n" s="70"/>
      <c r="AJ566" t="n" s="70"/>
      <c r="AK566" t="n" s="70"/>
      <c r="AL566" t="n" s="70"/>
      <c r="AM566" s="70">
        <f>(AL566-AL565)/AL566*100</f>
        <v/>
      </c>
      <c r="AN566" s="70">
        <f>(AK566-AK565)/AK566*100</f>
        <v/>
      </c>
      <c r="AO566" t="n" s="70"/>
      <c r="AP566" t="n" s="70"/>
      <c r="AQ566" t="n" s="70"/>
      <c r="AR566" t="n" s="70"/>
      <c r="AS566" t="n" s="70"/>
      <c r="AT566" t="n" s="38"/>
      <c r="AU566" t="n" s="38"/>
      <c r="AV566" t="n" s="38"/>
      <c r="AW566" t="n" s="38"/>
      <c r="AX566" t="n" s="38"/>
    </row>
    <row r="567" ht="16" customHeight="1" spans="1:91" s="90">
      <c r="AE567" t="n" s="42"/>
      <c r="AF567" t="n" s="70"/>
      <c r="AG567" t="n" s="70"/>
      <c r="AH567" t="n" s="70"/>
      <c r="AI567" t="n" s="70"/>
      <c r="AJ567" t="n" s="70"/>
      <c r="AK567" t="n" s="70"/>
      <c r="AL567" t="n" s="70"/>
      <c r="AM567" s="70">
        <f>(AL567-AL566)/AL567*100</f>
        <v/>
      </c>
      <c r="AN567" s="70">
        <f>(AK567-AK566)/AK567*100</f>
        <v/>
      </c>
      <c r="AO567" t="n" s="70"/>
      <c r="AP567" t="n" s="70"/>
      <c r="AQ567" t="n" s="70"/>
      <c r="AR567" t="n" s="70"/>
      <c r="AS567" t="n" s="70"/>
      <c r="AT567" t="n" s="38"/>
      <c r="AU567" t="n" s="38"/>
      <c r="AV567" t="n" s="38"/>
      <c r="AW567" t="n" s="38"/>
      <c r="AX567" t="n" s="38"/>
    </row>
    <row r="568" ht="16" customHeight="1" spans="1:91" s="90">
      <c r="AE568" t="n" s="42"/>
      <c r="AF568" t="n" s="70"/>
      <c r="AG568" t="n" s="70"/>
      <c r="AH568" t="n" s="70"/>
      <c r="AI568" t="n" s="70"/>
      <c r="AJ568" t="n" s="70"/>
      <c r="AK568" t="n" s="70"/>
      <c r="AL568" t="n" s="70"/>
      <c r="AM568" s="70">
        <f>(AL568-AL567)/AL568*100</f>
        <v/>
      </c>
      <c r="AN568" s="70">
        <f>(AK568-AK567)/AK568*100</f>
        <v/>
      </c>
      <c r="AO568" t="n" s="70"/>
      <c r="AP568" t="n" s="70"/>
      <c r="AQ568" t="n" s="70"/>
      <c r="AR568" t="n" s="70"/>
      <c r="AS568" t="n" s="70"/>
      <c r="AT568" t="n" s="38"/>
      <c r="AU568" t="n" s="38"/>
      <c r="AV568" t="n" s="38"/>
      <c r="AW568" t="n" s="38"/>
      <c r="AX568" t="n" s="38"/>
    </row>
    <row r="569" ht="16" customHeight="1" spans="1:91" s="90">
      <c r="AE569" t="n" s="42"/>
      <c r="AF569" t="n" s="70"/>
      <c r="AG569" t="n" s="70"/>
      <c r="AH569" t="n" s="70"/>
      <c r="AI569" t="n" s="70"/>
      <c r="AJ569" t="n" s="70"/>
      <c r="AK569" t="n" s="70"/>
      <c r="AL569" t="n" s="70"/>
      <c r="AM569" s="70">
        <f>(AL569-AL568)/AL569*100</f>
        <v/>
      </c>
      <c r="AN569" s="70">
        <f>(AK569-AK568)/AK569*100</f>
        <v/>
      </c>
      <c r="AO569" t="n" s="70"/>
      <c r="AP569" t="n" s="70"/>
      <c r="AQ569" t="n" s="70"/>
      <c r="AR569" t="n" s="70"/>
      <c r="AS569" t="n" s="70"/>
      <c r="AT569" t="n" s="38"/>
      <c r="AU569" t="n" s="38"/>
      <c r="AV569" t="n" s="38"/>
      <c r="AW569" t="n" s="38"/>
      <c r="AX569" t="n" s="38"/>
    </row>
    <row r="570" ht="16" customHeight="1" spans="1:91" s="90">
      <c r="AE570" t="n" s="42"/>
      <c r="AF570" t="n" s="70"/>
      <c r="AG570" t="n" s="70"/>
      <c r="AH570" t="n" s="70"/>
      <c r="AI570" t="n" s="70"/>
      <c r="AJ570" t="n" s="70"/>
      <c r="AK570" t="n" s="70"/>
      <c r="AL570" t="n" s="70"/>
      <c r="AM570" s="70">
        <f>(AL570-AL569)/AL570*100</f>
        <v/>
      </c>
      <c r="AN570" s="70">
        <f>(AK570-AK569)/AK570*100</f>
        <v/>
      </c>
      <c r="AO570" t="n" s="70"/>
      <c r="AP570" t="n" s="70"/>
      <c r="AQ570" t="n" s="70"/>
      <c r="AR570" t="n" s="70"/>
      <c r="AS570" t="n" s="70"/>
      <c r="AT570" t="n" s="38"/>
      <c r="AU570" t="n" s="38"/>
      <c r="AV570" t="n" s="38"/>
      <c r="AW570" t="n" s="38"/>
      <c r="AX570" t="n" s="38"/>
    </row>
    <row r="571" ht="16" customHeight="1" spans="1:91" s="90">
      <c r="AE571" t="n" s="42"/>
      <c r="AF571" t="n" s="70"/>
      <c r="AG571" t="n" s="70"/>
      <c r="AH571" t="n" s="70"/>
      <c r="AI571" t="n" s="70"/>
      <c r="AJ571" t="n" s="70"/>
      <c r="AK571" t="n" s="70"/>
      <c r="AL571" t="n" s="70"/>
      <c r="AM571" s="70">
        <f>(AL571-AL570)/AL571*100</f>
        <v/>
      </c>
      <c r="AN571" s="70">
        <f>(AK571-AK570)/AK571*100</f>
        <v/>
      </c>
      <c r="AO571" t="n" s="70"/>
      <c r="AP571" t="n" s="70"/>
      <c r="AQ571" t="n" s="70"/>
      <c r="AR571" t="n" s="70"/>
      <c r="AS571" t="n" s="70"/>
      <c r="AT571" t="n" s="38"/>
      <c r="AU571" t="n" s="38"/>
      <c r="AV571" t="n" s="38"/>
      <c r="AW571" t="n" s="38"/>
      <c r="AX571" t="n" s="38"/>
    </row>
    <row r="572" ht="16" customHeight="1" spans="1:91" s="90">
      <c r="AE572" t="n" s="42"/>
      <c r="AF572" t="n" s="70"/>
      <c r="AG572" t="n" s="70"/>
      <c r="AH572" t="n" s="70"/>
      <c r="AI572" t="n" s="70"/>
      <c r="AJ572" t="n" s="70"/>
      <c r="AK572" t="n" s="70"/>
      <c r="AL572" t="n" s="70"/>
      <c r="AM572" s="70">
        <f>(AL572-AL571)/AL572*100</f>
        <v/>
      </c>
      <c r="AN572" s="70">
        <f>(AK572-AK571)/AK572*100</f>
        <v/>
      </c>
      <c r="AO572" t="n" s="70"/>
      <c r="AP572" t="n" s="70"/>
      <c r="AQ572" t="n" s="70"/>
      <c r="AR572" t="n" s="70"/>
      <c r="AS572" t="n" s="70"/>
      <c r="AT572" t="n" s="38"/>
      <c r="AU572" t="n" s="38"/>
      <c r="AV572" t="n" s="38"/>
      <c r="AW572" t="n" s="38"/>
      <c r="AX572" t="n" s="38"/>
    </row>
    <row r="573" ht="16" customHeight="1" spans="1:91" s="90">
      <c r="AE573" t="n" s="42"/>
      <c r="AF573" t="n" s="70"/>
      <c r="AG573" t="n" s="70"/>
      <c r="AH573" t="n" s="70"/>
      <c r="AI573" t="n" s="70"/>
      <c r="AJ573" t="n" s="70"/>
      <c r="AK573" t="n" s="70"/>
      <c r="AL573" t="n" s="70"/>
      <c r="AM573" s="70">
        <f>(AL573-AL572)/AL573*100</f>
        <v/>
      </c>
      <c r="AN573" s="70">
        <f>(AK573-AK572)/AK573*100</f>
        <v/>
      </c>
      <c r="AO573" t="n" s="70"/>
      <c r="AP573" t="n" s="70"/>
      <c r="AQ573" t="n" s="70"/>
      <c r="AR573" t="n" s="70"/>
      <c r="AS573" t="n" s="70"/>
      <c r="AT573" t="n" s="38"/>
      <c r="AU573" t="n" s="38"/>
      <c r="AV573" t="n" s="38"/>
      <c r="AW573" t="n" s="38"/>
      <c r="AX573" t="n" s="38"/>
    </row>
    <row r="574" ht="16" customHeight="1" spans="1:91" s="90">
      <c r="AE574" t="n" s="42"/>
      <c r="AF574" t="n" s="70"/>
      <c r="AG574" t="n" s="70"/>
      <c r="AH574" t="n" s="70"/>
      <c r="AI574" t="n" s="70"/>
      <c r="AJ574" t="n" s="70"/>
      <c r="AK574" t="n" s="70"/>
      <c r="AL574" t="n" s="70"/>
      <c r="AM574" s="70">
        <f>(AL574-AL573)/AL574*100</f>
        <v/>
      </c>
      <c r="AN574" s="70">
        <f>(AK574-AK573)/AK574*100</f>
        <v/>
      </c>
      <c r="AO574" t="n" s="70"/>
      <c r="AP574" t="n" s="70"/>
      <c r="AQ574" t="n" s="70"/>
      <c r="AR574" t="n" s="70"/>
      <c r="AS574" t="n" s="70"/>
      <c r="AT574" t="n" s="38"/>
      <c r="AU574" t="n" s="38"/>
      <c r="AV574" t="n" s="38"/>
      <c r="AW574" t="n" s="38"/>
      <c r="AX574" t="n" s="38"/>
    </row>
    <row r="575" ht="16" customHeight="1" spans="1:91" s="90">
      <c r="AE575" t="n" s="42"/>
      <c r="AF575" t="n" s="70"/>
      <c r="AG575" t="n" s="70"/>
      <c r="AH575" t="n" s="70"/>
      <c r="AI575" t="n" s="70"/>
      <c r="AJ575" t="n" s="70"/>
      <c r="AK575" t="n" s="70"/>
      <c r="AL575" t="n" s="70"/>
      <c r="AM575" s="70">
        <f>(AL575-AL574)/AL575*100</f>
        <v/>
      </c>
      <c r="AN575" s="70">
        <f>(AK575-AK574)/AK575*100</f>
        <v/>
      </c>
      <c r="AO575" t="n" s="70"/>
      <c r="AP575" t="n" s="70"/>
      <c r="AQ575" t="n" s="70"/>
      <c r="AR575" t="n" s="70"/>
      <c r="AS575" t="n" s="70"/>
      <c r="AT575" t="n" s="38"/>
      <c r="AU575" t="n" s="38"/>
      <c r="AV575" t="n" s="38"/>
      <c r="AW575" t="n" s="38"/>
      <c r="AX575" t="n" s="38"/>
    </row>
    <row r="576" ht="16" customHeight="1" spans="1:91" s="90">
      <c r="AE576" t="n" s="42"/>
      <c r="AF576" t="n" s="70"/>
      <c r="AG576" t="n" s="70"/>
      <c r="AH576" t="n" s="70"/>
      <c r="AI576" t="n" s="70"/>
      <c r="AJ576" t="n" s="70"/>
      <c r="AK576" t="n" s="70"/>
      <c r="AL576" t="n" s="70"/>
      <c r="AM576" s="70">
        <f>(AL576-AL575)/AL576*100</f>
        <v/>
      </c>
      <c r="AN576" s="70">
        <f>(AK576-AK575)/AK576*100</f>
        <v/>
      </c>
      <c r="AO576" t="n" s="70"/>
      <c r="AP576" t="n" s="70"/>
      <c r="AQ576" t="n" s="70"/>
      <c r="AR576" t="n" s="70"/>
      <c r="AS576" t="n" s="70"/>
      <c r="AT576" t="n" s="38"/>
      <c r="AU576" t="n" s="38"/>
      <c r="AV576" t="n" s="38"/>
      <c r="AW576" t="n" s="38"/>
      <c r="AX576" t="n" s="38"/>
    </row>
    <row r="577" ht="16" customHeight="1" spans="1:91" s="90">
      <c r="AE577" t="n" s="42"/>
      <c r="AF577" t="n" s="70"/>
      <c r="AG577" t="n" s="70"/>
      <c r="AH577" t="n" s="70"/>
      <c r="AI577" t="n" s="70"/>
      <c r="AJ577" t="n" s="70"/>
      <c r="AK577" t="n" s="70"/>
      <c r="AL577" t="n" s="70"/>
      <c r="AM577" s="70">
        <f>(AL577-AL576)/AL577*100</f>
        <v/>
      </c>
      <c r="AN577" s="70">
        <f>(AK577-AK576)/AK577*100</f>
        <v/>
      </c>
      <c r="AO577" t="n" s="70"/>
      <c r="AP577" t="n" s="70"/>
      <c r="AQ577" t="n" s="70"/>
      <c r="AR577" t="n" s="70"/>
      <c r="AS577" t="n" s="70"/>
      <c r="AT577" t="n" s="38"/>
      <c r="AU577" t="n" s="38"/>
      <c r="AV577" t="n" s="38"/>
      <c r="AW577" t="n" s="38"/>
      <c r="AX577" t="n" s="38"/>
    </row>
    <row r="578" ht="16" customHeight="1" spans="1:91" s="90">
      <c r="AE578" t="n" s="42"/>
      <c r="AF578" t="n" s="70"/>
      <c r="AG578" t="n" s="70"/>
      <c r="AH578" t="n" s="70"/>
      <c r="AI578" t="n" s="70"/>
      <c r="AJ578" t="n" s="70"/>
      <c r="AK578" t="n" s="70"/>
      <c r="AL578" t="n" s="70"/>
      <c r="AM578" s="70">
        <f>(AL578-AL577)/AL578*100</f>
        <v/>
      </c>
      <c r="AN578" s="70">
        <f>(AK578-AK577)/AK578*100</f>
        <v/>
      </c>
      <c r="AO578" t="n" s="70"/>
      <c r="AP578" t="n" s="70"/>
      <c r="AQ578" t="n" s="70"/>
      <c r="AR578" t="n" s="70"/>
      <c r="AS578" t="n" s="70"/>
      <c r="AT578" t="n" s="38"/>
      <c r="AU578" t="n" s="38"/>
      <c r="AV578" t="n" s="38"/>
      <c r="AW578" t="n" s="38"/>
      <c r="AX578" t="n" s="38"/>
    </row>
    <row r="579" ht="16" customHeight="1" spans="1:91" s="90">
      <c r="AE579" t="n" s="42"/>
      <c r="AF579" t="n" s="70"/>
      <c r="AG579" t="n" s="70"/>
      <c r="AH579" t="n" s="70"/>
      <c r="AI579" t="n" s="70"/>
      <c r="AJ579" t="n" s="70"/>
      <c r="AK579" t="n" s="70"/>
      <c r="AL579" t="n" s="70"/>
      <c r="AM579" s="70">
        <f>(AL579-AL578)/AL579*100</f>
        <v/>
      </c>
      <c r="AN579" s="70">
        <f>(AK579-AK578)/AK579*100</f>
        <v/>
      </c>
      <c r="AO579" t="n" s="70"/>
      <c r="AP579" t="n" s="70"/>
      <c r="AQ579" t="n" s="70"/>
      <c r="AR579" t="n" s="70"/>
      <c r="AS579" t="n" s="70"/>
      <c r="AT579" t="n" s="38"/>
      <c r="AU579" t="n" s="38"/>
      <c r="AV579" t="n" s="38"/>
      <c r="AW579" t="n" s="38"/>
      <c r="AX579" t="n" s="38"/>
    </row>
    <row r="580" ht="16" customHeight="1" spans="1:91" s="90">
      <c r="AE580" t="n" s="42"/>
      <c r="AF580" t="n" s="70"/>
      <c r="AG580" t="n" s="70"/>
      <c r="AH580" t="n" s="70"/>
      <c r="AI580" t="n" s="70"/>
      <c r="AJ580" t="n" s="70"/>
      <c r="AK580" t="n" s="70"/>
      <c r="AL580" t="n" s="70"/>
      <c r="AM580" s="70">
        <f>(AL580-AL579)/AL580*100</f>
        <v/>
      </c>
      <c r="AN580" s="70">
        <f>(AK580-AK579)/AK580*100</f>
        <v/>
      </c>
      <c r="AO580" t="n" s="70"/>
      <c r="AP580" t="n" s="70"/>
      <c r="AQ580" t="n" s="70"/>
      <c r="AR580" t="n" s="70"/>
      <c r="AS580" t="n" s="70"/>
      <c r="AT580" t="n" s="38"/>
      <c r="AU580" t="n" s="38"/>
      <c r="AV580" t="n" s="38"/>
      <c r="AW580" t="n" s="38"/>
      <c r="AX580" t="n" s="38"/>
    </row>
    <row r="581" ht="16" customHeight="1" spans="1:91" s="90">
      <c r="AE581" t="n" s="42"/>
      <c r="AF581" t="n" s="70"/>
      <c r="AG581" t="n" s="70"/>
      <c r="AH581" t="n" s="70"/>
      <c r="AI581" t="n" s="70"/>
      <c r="AJ581" t="n" s="70"/>
      <c r="AK581" t="n" s="70"/>
      <c r="AL581" t="n" s="70"/>
      <c r="AM581" s="70">
        <f>(AL581-AL580)/AL581*100</f>
        <v/>
      </c>
      <c r="AN581" s="70">
        <f>(AK581-AK580)/AK581*100</f>
        <v/>
      </c>
      <c r="AO581" t="n" s="70"/>
      <c r="AP581" t="n" s="70"/>
      <c r="AQ581" t="n" s="70"/>
      <c r="AR581" t="n" s="70"/>
      <c r="AS581" t="n" s="70"/>
      <c r="AT581" t="n" s="38"/>
      <c r="AU581" t="n" s="38"/>
      <c r="AV581" t="n" s="38"/>
      <c r="AW581" t="n" s="38"/>
      <c r="AX581" t="n" s="38"/>
    </row>
    <row r="582" ht="16" customHeight="1" spans="1:91" s="90">
      <c r="AE582" t="n" s="42"/>
      <c r="AF582" t="n" s="70"/>
      <c r="AG582" t="n" s="70"/>
      <c r="AH582" t="n" s="70"/>
      <c r="AI582" t="n" s="70"/>
      <c r="AJ582" t="n" s="70"/>
      <c r="AK582" t="n" s="70"/>
      <c r="AL582" t="n" s="70"/>
      <c r="AM582" s="70">
        <f>(AL582-AL581)/AL582*100</f>
        <v/>
      </c>
      <c r="AN582" s="70">
        <f>(AK582-AK581)/AK582*100</f>
        <v/>
      </c>
      <c r="AO582" t="n" s="70"/>
      <c r="AP582" t="n" s="70"/>
      <c r="AQ582" t="n" s="70"/>
      <c r="AR582" t="n" s="70"/>
      <c r="AS582" t="n" s="70"/>
      <c r="AT582" t="n" s="38"/>
      <c r="AU582" t="n" s="38"/>
      <c r="AV582" t="n" s="38"/>
      <c r="AW582" t="n" s="38"/>
      <c r="AX582" t="n" s="38"/>
    </row>
    <row r="583" ht="16" customHeight="1" spans="1:91" s="90">
      <c r="AE583" t="n" s="42"/>
      <c r="AF583" t="n" s="70"/>
      <c r="AG583" t="n" s="70"/>
      <c r="AH583" t="n" s="70"/>
      <c r="AI583" t="n" s="70"/>
      <c r="AJ583" t="n" s="70"/>
      <c r="AK583" t="n" s="70"/>
      <c r="AL583" t="n" s="70"/>
      <c r="AM583" s="70">
        <f>(AL583-AL582)/AL583*100</f>
        <v/>
      </c>
      <c r="AN583" s="70">
        <f>(AK583-AK582)/AK583*100</f>
        <v/>
      </c>
      <c r="AO583" t="n" s="70"/>
      <c r="AP583" t="n" s="70"/>
      <c r="AQ583" t="n" s="70"/>
      <c r="AR583" t="n" s="70"/>
      <c r="AS583" t="n" s="70"/>
      <c r="AT583" t="n" s="38"/>
      <c r="AU583" t="n" s="38"/>
      <c r="AV583" t="n" s="38"/>
      <c r="AW583" t="n" s="38"/>
      <c r="AX583" t="n" s="38"/>
    </row>
    <row r="584" ht="16" customHeight="1" spans="1:91" s="90">
      <c r="AE584" t="n" s="42"/>
      <c r="AF584" t="n" s="70"/>
      <c r="AG584" t="n" s="70"/>
      <c r="AH584" t="n" s="70"/>
      <c r="AI584" t="n" s="70"/>
      <c r="AJ584" t="n" s="70"/>
      <c r="AK584" t="n" s="70"/>
      <c r="AL584" t="n" s="70"/>
      <c r="AM584" s="70">
        <f>(AL584-AL583)/AL584*100</f>
        <v/>
      </c>
      <c r="AN584" s="70">
        <f>(AK584-AK583)/AK584*100</f>
        <v/>
      </c>
      <c r="AO584" t="n" s="70"/>
      <c r="AP584" t="n" s="70"/>
      <c r="AQ584" t="n" s="70"/>
      <c r="AR584" t="n" s="70"/>
      <c r="AS584" t="n" s="70"/>
      <c r="AT584" t="n" s="38"/>
      <c r="AU584" t="n" s="38"/>
      <c r="AV584" t="n" s="38"/>
      <c r="AW584" t="n" s="38"/>
      <c r="AX584" t="n" s="38"/>
    </row>
    <row r="585" ht="16" customHeight="1" spans="1:91" s="90">
      <c r="AE585" t="n" s="42"/>
      <c r="AF585" t="n" s="70"/>
      <c r="AG585" t="n" s="70"/>
      <c r="AH585" t="n" s="70"/>
      <c r="AI585" t="n" s="70"/>
      <c r="AJ585" t="n" s="70"/>
      <c r="AK585" t="n" s="70"/>
      <c r="AL585" t="n" s="70"/>
      <c r="AM585" s="70">
        <f>(AL585-AL584)/AL585*100</f>
        <v/>
      </c>
      <c r="AN585" s="70">
        <f>(AK585-AK584)/AK585*100</f>
        <v/>
      </c>
      <c r="AO585" t="n" s="70"/>
      <c r="AP585" t="n" s="70"/>
      <c r="AQ585" t="n" s="70"/>
      <c r="AR585" t="n" s="70"/>
      <c r="AS585" t="n" s="70"/>
      <c r="AT585" t="n" s="38"/>
      <c r="AU585" t="n" s="38"/>
      <c r="AV585" t="n" s="38"/>
      <c r="AW585" t="n" s="38"/>
      <c r="AX585" t="n" s="38"/>
    </row>
    <row r="586" ht="16" customHeight="1" spans="1:91" s="90">
      <c r="AE586" t="n" s="42"/>
      <c r="AF586" t="n" s="70"/>
      <c r="AG586" t="n" s="70"/>
      <c r="AH586" t="n" s="70"/>
      <c r="AI586" t="n" s="70"/>
      <c r="AJ586" t="n" s="70"/>
      <c r="AK586" t="n" s="70"/>
      <c r="AL586" t="n" s="70"/>
      <c r="AM586" s="70">
        <f>(AL586-AL585)/AL586*100</f>
        <v/>
      </c>
      <c r="AN586" s="70">
        <f>(AK586-AK585)/AK586*100</f>
        <v/>
      </c>
      <c r="AO586" t="n" s="70"/>
      <c r="AP586" t="n" s="70"/>
      <c r="AQ586" t="n" s="70"/>
      <c r="AR586" t="n" s="70"/>
      <c r="AS586" t="n" s="70"/>
      <c r="AT586" t="n" s="38"/>
      <c r="AU586" t="n" s="38"/>
      <c r="AV586" t="n" s="38"/>
      <c r="AW586" t="n" s="38"/>
      <c r="AX586" t="n" s="38"/>
    </row>
    <row r="587" ht="16" customHeight="1" spans="1:91" s="90">
      <c r="AE587" t="n" s="42"/>
      <c r="AF587" t="n" s="70"/>
      <c r="AG587" t="n" s="70"/>
      <c r="AH587" t="n" s="70"/>
      <c r="AI587" t="n" s="70"/>
      <c r="AJ587" t="n" s="70"/>
      <c r="AK587" t="n" s="70"/>
      <c r="AL587" t="n" s="70"/>
      <c r="AM587" s="70">
        <f>(AL587-AL586)/AL587*100</f>
        <v/>
      </c>
      <c r="AN587" s="70">
        <f>(AK587-AK586)/AK587*100</f>
        <v/>
      </c>
      <c r="AO587" t="n" s="70"/>
      <c r="AP587" t="n" s="70"/>
      <c r="AQ587" t="n" s="70"/>
      <c r="AR587" t="n" s="70"/>
      <c r="AS587" t="n" s="70"/>
      <c r="AT587" t="n" s="38"/>
      <c r="AU587" t="n" s="38"/>
      <c r="AV587" t="n" s="38"/>
      <c r="AW587" t="n" s="38"/>
      <c r="AX587" t="n" s="38"/>
    </row>
    <row r="588" ht="16" customHeight="1" spans="1:91" s="90">
      <c r="AE588" t="n" s="42"/>
      <c r="AF588" t="n" s="70"/>
      <c r="AG588" t="n" s="70"/>
      <c r="AH588" t="n" s="70"/>
      <c r="AI588" t="n" s="70"/>
      <c r="AJ588" t="n" s="70"/>
      <c r="AK588" t="n" s="70"/>
      <c r="AL588" t="n" s="70"/>
      <c r="AM588" s="70">
        <f>(AL588-AL587)/AL588*100</f>
        <v/>
      </c>
      <c r="AN588" s="70">
        <f>(AK588-AK587)/AK588*100</f>
        <v/>
      </c>
      <c r="AO588" t="n" s="70"/>
      <c r="AP588" t="n" s="70"/>
      <c r="AQ588" t="n" s="70"/>
      <c r="AR588" t="n" s="70"/>
      <c r="AS588" t="n" s="70"/>
      <c r="AT588" t="n" s="38"/>
      <c r="AU588" t="n" s="38"/>
      <c r="AV588" t="n" s="38"/>
      <c r="AW588" t="n" s="38"/>
      <c r="AX588" t="n" s="38"/>
    </row>
    <row r="589" ht="16" customHeight="1" spans="1:91" s="90">
      <c r="AE589" t="n" s="42"/>
      <c r="AF589" t="n" s="70"/>
      <c r="AG589" t="n" s="70"/>
      <c r="AH589" t="n" s="70"/>
      <c r="AI589" t="n" s="70"/>
      <c r="AJ589" t="n" s="70"/>
      <c r="AK589" t="n" s="70"/>
      <c r="AL589" t="n" s="70"/>
      <c r="AM589" s="70">
        <f>(AL589-AL588)/AL589*100</f>
        <v/>
      </c>
      <c r="AN589" s="70">
        <f>(AK589-AK588)/AK589*100</f>
        <v/>
      </c>
      <c r="AO589" t="n" s="70"/>
      <c r="AP589" t="n" s="70"/>
      <c r="AQ589" t="n" s="70"/>
      <c r="AR589" t="n" s="70"/>
      <c r="AS589" t="n" s="70"/>
      <c r="AT589" t="n" s="38"/>
      <c r="AU589" t="n" s="38"/>
      <c r="AV589" t="n" s="38"/>
      <c r="AW589" t="n" s="38"/>
      <c r="AX589" t="n" s="38"/>
    </row>
    <row r="590" ht="16" customHeight="1" spans="1:91" s="90">
      <c r="AE590" t="n" s="42"/>
      <c r="AF590" t="n" s="70"/>
      <c r="AG590" t="n" s="70"/>
      <c r="AH590" t="n" s="70"/>
      <c r="AI590" t="n" s="70"/>
      <c r="AJ590" t="n" s="70"/>
      <c r="AK590" t="n" s="70"/>
      <c r="AL590" t="n" s="70"/>
      <c r="AM590" s="70">
        <f>(AL590-AL589)/AL590*100</f>
        <v/>
      </c>
      <c r="AN590" s="70">
        <f>(AK590-AK589)/AK590*100</f>
        <v/>
      </c>
      <c r="AO590" t="n" s="70"/>
      <c r="AP590" t="n" s="70"/>
      <c r="AQ590" t="n" s="70"/>
      <c r="AR590" t="n" s="70"/>
      <c r="AS590" t="n" s="70"/>
      <c r="AT590" t="n" s="38"/>
      <c r="AU590" t="n" s="38"/>
      <c r="AV590" t="n" s="38"/>
      <c r="AW590" t="n" s="38"/>
      <c r="AX590" t="n" s="38"/>
    </row>
    <row r="591" ht="16" customHeight="1" spans="1:91" s="90">
      <c r="AE591" t="n" s="42"/>
      <c r="AF591" t="n" s="70"/>
      <c r="AG591" t="n" s="70"/>
      <c r="AH591" t="n" s="70"/>
      <c r="AI591" t="n" s="70"/>
      <c r="AJ591" t="n" s="70"/>
      <c r="AK591" t="n" s="70"/>
      <c r="AL591" t="n" s="70"/>
      <c r="AM591" s="70">
        <f>(AL591-AL590)/AL591*100</f>
        <v/>
      </c>
      <c r="AN591" s="70">
        <f>(AK591-AK590)/AK591*100</f>
        <v/>
      </c>
      <c r="AO591" t="n" s="70"/>
      <c r="AP591" t="n" s="70"/>
      <c r="AQ591" t="n" s="70"/>
      <c r="AR591" t="n" s="70"/>
      <c r="AS591" t="n" s="70"/>
      <c r="AT591" t="n" s="38"/>
      <c r="AU591" t="n" s="38"/>
      <c r="AV591" t="n" s="38"/>
      <c r="AW591" t="n" s="38"/>
      <c r="AX591" t="n" s="38"/>
    </row>
    <row r="592" ht="16" customHeight="1" spans="1:91" s="90">
      <c r="AE592" t="n" s="42"/>
      <c r="AF592" t="n" s="70"/>
      <c r="AG592" t="n" s="70"/>
      <c r="AH592" t="n" s="70"/>
      <c r="AI592" t="n" s="70"/>
      <c r="AJ592" t="n" s="70"/>
      <c r="AK592" t="n" s="70"/>
      <c r="AL592" t="n" s="70"/>
      <c r="AM592" s="70">
        <f>(AL592-AL591)/AL592*100</f>
        <v/>
      </c>
      <c r="AN592" s="70">
        <f>(AK592-AK591)/AK592*100</f>
        <v/>
      </c>
      <c r="AO592" t="n" s="70"/>
      <c r="AP592" t="n" s="70"/>
      <c r="AQ592" t="n" s="70"/>
      <c r="AR592" t="n" s="70"/>
      <c r="AS592" t="n" s="70"/>
      <c r="AT592" t="n" s="38"/>
      <c r="AU592" t="n" s="38"/>
      <c r="AV592" t="n" s="38"/>
      <c r="AW592" t="n" s="38"/>
      <c r="AX592" t="n" s="38"/>
    </row>
    <row r="593" ht="16" customHeight="1" spans="1:91" s="90">
      <c r="AE593" t="n" s="42"/>
      <c r="AF593" t="n" s="70"/>
      <c r="AG593" t="n" s="70"/>
      <c r="AH593" t="n" s="70"/>
      <c r="AI593" t="n" s="70"/>
      <c r="AJ593" t="n" s="70"/>
      <c r="AK593" t="n" s="70"/>
      <c r="AL593" t="n" s="70"/>
      <c r="AM593" s="70">
        <f>(AL593-AL592)/AL593*100</f>
        <v/>
      </c>
      <c r="AN593" s="70">
        <f>(AK593-AK592)/AK593*100</f>
        <v/>
      </c>
      <c r="AO593" t="n" s="70"/>
      <c r="AP593" t="n" s="70"/>
      <c r="AQ593" t="n" s="70"/>
      <c r="AR593" t="n" s="70"/>
      <c r="AS593" t="n" s="70"/>
      <c r="AT593" t="n" s="38"/>
      <c r="AU593" t="n" s="38"/>
      <c r="AV593" t="n" s="38"/>
      <c r="AW593" t="n" s="38"/>
      <c r="AX593" t="n" s="38"/>
    </row>
    <row r="594" ht="16" customHeight="1" spans="1:91" s="90">
      <c r="AE594" t="n" s="42"/>
      <c r="AF594" t="n" s="70"/>
      <c r="AG594" t="n" s="70"/>
      <c r="AH594" t="n" s="70"/>
      <c r="AI594" t="n" s="70"/>
      <c r="AJ594" t="n" s="70"/>
      <c r="AK594" t="n" s="70"/>
      <c r="AL594" t="n" s="70"/>
      <c r="AM594" s="70">
        <f>(AL594-AL593)/AL594*100</f>
        <v/>
      </c>
      <c r="AN594" s="70">
        <f>(AK594-AK593)/AK594*100</f>
        <v/>
      </c>
      <c r="AO594" t="n" s="70"/>
      <c r="AP594" t="n" s="70"/>
      <c r="AQ594" t="n" s="70"/>
      <c r="AR594" t="n" s="70"/>
      <c r="AS594" t="n" s="70"/>
      <c r="AT594" t="n" s="38"/>
      <c r="AU594" t="n" s="38"/>
      <c r="AV594" t="n" s="38"/>
      <c r="AW594" t="n" s="38"/>
      <c r="AX594" t="n" s="38"/>
    </row>
    <row r="595" ht="16" customHeight="1" spans="1:91" s="90">
      <c r="AE595" t="n" s="42"/>
      <c r="AF595" t="n" s="70"/>
      <c r="AG595" t="n" s="70"/>
      <c r="AH595" t="n" s="70"/>
      <c r="AI595" t="n" s="70"/>
      <c r="AJ595" t="n" s="70"/>
      <c r="AK595" t="n" s="70"/>
      <c r="AL595" t="n" s="70"/>
      <c r="AM595" s="70">
        <f>(AL595-AL594)/AL595*100</f>
        <v/>
      </c>
      <c r="AN595" s="70">
        <f>(AK595-AK594)/AK595*100</f>
        <v/>
      </c>
      <c r="AO595" t="n" s="70"/>
      <c r="AP595" t="n" s="70"/>
      <c r="AQ595" t="n" s="70"/>
      <c r="AR595" t="n" s="70"/>
      <c r="AS595" t="n" s="70"/>
      <c r="AT595" t="n" s="38"/>
      <c r="AU595" t="n" s="38"/>
      <c r="AV595" t="n" s="38"/>
      <c r="AW595" t="n" s="38"/>
      <c r="AX595" t="n" s="38"/>
    </row>
    <row r="596" ht="16" customHeight="1" spans="1:91" s="90">
      <c r="AE596" t="n" s="42"/>
      <c r="AF596" t="n" s="70"/>
      <c r="AG596" t="n" s="70"/>
      <c r="AH596" t="n" s="70"/>
      <c r="AI596" t="n" s="70"/>
      <c r="AJ596" t="n" s="70"/>
      <c r="AK596" t="n" s="70"/>
      <c r="AL596" t="n" s="70"/>
      <c r="AM596" s="70">
        <f>(AL596-AL595)/AL596*100</f>
        <v/>
      </c>
      <c r="AN596" s="70">
        <f>(AK596-AK595)/AK596*100</f>
        <v/>
      </c>
      <c r="AO596" t="n" s="70"/>
      <c r="AP596" t="n" s="70"/>
      <c r="AQ596" t="n" s="70"/>
      <c r="AR596" t="n" s="70"/>
      <c r="AS596" t="n" s="70"/>
      <c r="AT596" t="n" s="38"/>
      <c r="AU596" t="n" s="38"/>
      <c r="AV596" t="n" s="38"/>
      <c r="AW596" t="n" s="38"/>
      <c r="AX596" t="n" s="38"/>
    </row>
    <row r="597" ht="16" customHeight="1" spans="1:91" s="90">
      <c r="AE597" t="n" s="42"/>
      <c r="AF597" t="n" s="70"/>
      <c r="AG597" t="n" s="70"/>
      <c r="AH597" t="n" s="70"/>
      <c r="AI597" t="n" s="70"/>
      <c r="AJ597" t="n" s="70"/>
      <c r="AK597" t="n" s="70"/>
      <c r="AL597" t="n" s="70"/>
      <c r="AM597" s="70">
        <f>(AL597-AL596)/AL597*100</f>
        <v/>
      </c>
      <c r="AN597" s="70">
        <f>(AK597-AK596)/AK597*100</f>
        <v/>
      </c>
      <c r="AO597" t="n" s="70"/>
      <c r="AP597" t="n" s="70"/>
      <c r="AQ597" t="n" s="70"/>
      <c r="AR597" t="n" s="70"/>
      <c r="AS597" t="n" s="70"/>
      <c r="AT597" t="n" s="38"/>
      <c r="AU597" t="n" s="38"/>
      <c r="AV597" t="n" s="38"/>
      <c r="AW597" t="n" s="38"/>
      <c r="AX597" t="n" s="38"/>
    </row>
    <row r="598" ht="16" customHeight="1" spans="1:91" s="90">
      <c r="AE598" t="n" s="42"/>
      <c r="AF598" t="n" s="70"/>
      <c r="AG598" t="n" s="70"/>
      <c r="AH598" t="n" s="70"/>
      <c r="AI598" t="n" s="70"/>
      <c r="AJ598" t="n" s="70"/>
      <c r="AK598" t="n" s="70"/>
      <c r="AL598" t="n" s="70"/>
      <c r="AM598" s="70">
        <f>(AL598-AL597)/AL598*100</f>
        <v/>
      </c>
      <c r="AN598" s="70">
        <f>(AK598-AK597)/AK598*100</f>
        <v/>
      </c>
      <c r="AO598" t="n" s="70"/>
      <c r="AP598" t="n" s="70"/>
      <c r="AQ598" t="n" s="70"/>
      <c r="AR598" t="n" s="70"/>
      <c r="AS598" t="n" s="70"/>
      <c r="AT598" t="n" s="38"/>
      <c r="AU598" t="n" s="38"/>
      <c r="AV598" t="n" s="38"/>
      <c r="AW598" t="n" s="38"/>
      <c r="AX598" t="n" s="38"/>
    </row>
    <row r="599" ht="16" customHeight="1" spans="1:91" s="90">
      <c r="AE599" t="n" s="42"/>
      <c r="AF599" t="n" s="70"/>
      <c r="AG599" t="n" s="70"/>
      <c r="AH599" t="n" s="70"/>
      <c r="AI599" t="n" s="70"/>
      <c r="AJ599" t="n" s="70"/>
      <c r="AK599" t="n" s="70"/>
      <c r="AL599" t="n" s="70"/>
      <c r="AM599" s="70">
        <f>(AL599-AL598)/AL599*100</f>
        <v/>
      </c>
      <c r="AN599" s="70">
        <f>(AK599-AK598)/AK599*100</f>
        <v/>
      </c>
      <c r="AO599" t="n" s="70"/>
      <c r="AP599" t="n" s="70"/>
      <c r="AQ599" t="n" s="70"/>
      <c r="AR599" t="n" s="70"/>
      <c r="AS599" t="n" s="70"/>
      <c r="AT599" t="n" s="38"/>
      <c r="AU599" t="n" s="38"/>
      <c r="AV599" t="n" s="38"/>
      <c r="AW599" t="n" s="38"/>
      <c r="AX599" t="n" s="38"/>
    </row>
    <row r="600" ht="16" customHeight="1" spans="1:91" s="90">
      <c r="AE600" t="n" s="42"/>
      <c r="AF600" t="n" s="70"/>
      <c r="AG600" t="n" s="70"/>
      <c r="AH600" t="n" s="70"/>
      <c r="AI600" t="n" s="70"/>
      <c r="AJ600" t="n" s="70"/>
      <c r="AK600" t="n" s="70"/>
      <c r="AL600" t="n" s="70"/>
      <c r="AM600" s="70">
        <f>(AL600-AL599)/AL600*100</f>
        <v/>
      </c>
      <c r="AN600" s="70">
        <f>(AK600-AK599)/AK600*100</f>
        <v/>
      </c>
      <c r="AO600" t="n" s="70"/>
      <c r="AP600" t="n" s="70"/>
      <c r="AQ600" t="n" s="70"/>
      <c r="AR600" t="n" s="70"/>
      <c r="AS600" t="n" s="70"/>
      <c r="AT600" t="n" s="38"/>
      <c r="AU600" t="n" s="38"/>
      <c r="AV600" t="n" s="38"/>
      <c r="AW600" t="n" s="38"/>
      <c r="AX600" t="n" s="38"/>
    </row>
    <row r="601" ht="16" customHeight="1" spans="1:91" s="90">
      <c r="AE601" t="n" s="42"/>
      <c r="AF601" t="n" s="70"/>
      <c r="AG601" t="n" s="70"/>
      <c r="AH601" t="n" s="70"/>
      <c r="AI601" t="n" s="70"/>
      <c r="AJ601" t="n" s="70"/>
      <c r="AK601" t="n" s="70"/>
      <c r="AL601" t="n" s="70"/>
      <c r="AM601" s="70">
        <f>(AL601-AL600)/AL601*100</f>
        <v/>
      </c>
      <c r="AN601" s="70">
        <f>(AK601-AK600)/AK601*100</f>
        <v/>
      </c>
      <c r="AO601" t="n" s="70"/>
      <c r="AP601" t="n" s="70"/>
      <c r="AQ601" t="n" s="70"/>
      <c r="AR601" t="n" s="70"/>
      <c r="AS601" t="n" s="70"/>
      <c r="AT601" t="n" s="38"/>
      <c r="AU601" t="n" s="38"/>
      <c r="AV601" t="n" s="38"/>
      <c r="AW601" t="n" s="38"/>
      <c r="AX601" t="n" s="38"/>
    </row>
    <row r="602" ht="16" customHeight="1" spans="1:91" s="90">
      <c r="AE602" t="n" s="42"/>
      <c r="AF602" t="n" s="70"/>
      <c r="AG602" t="n" s="70"/>
      <c r="AH602" t="n" s="70"/>
      <c r="AI602" t="n" s="70"/>
      <c r="AJ602" t="n" s="70"/>
      <c r="AK602" t="n" s="70"/>
      <c r="AL602" t="n" s="70"/>
      <c r="AM602" s="70">
        <f>(AL602-AL601)/AL602*100</f>
        <v/>
      </c>
      <c r="AN602" s="70">
        <f>(AK602-AK601)/AK602*100</f>
        <v/>
      </c>
      <c r="AO602" t="n" s="70"/>
      <c r="AP602" t="n" s="70"/>
      <c r="AQ602" t="n" s="70"/>
      <c r="AR602" t="n" s="70"/>
      <c r="AS602" t="n" s="70"/>
      <c r="AT602" t="n" s="38"/>
      <c r="AU602" t="n" s="38"/>
      <c r="AV602" t="n" s="38"/>
      <c r="AW602" t="n" s="38"/>
      <c r="AX602" t="n" s="38"/>
    </row>
    <row r="603" ht="16" customHeight="1" spans="1:91" s="90">
      <c r="AE603" t="n" s="42"/>
      <c r="AF603" t="n" s="70"/>
      <c r="AG603" t="n" s="70"/>
      <c r="AH603" t="n" s="70"/>
      <c r="AI603" t="n" s="70"/>
      <c r="AJ603" t="n" s="70"/>
      <c r="AK603" t="n" s="70"/>
      <c r="AL603" t="n" s="70"/>
      <c r="AM603" s="70">
        <f>(AL603-AL602)/AL603*100</f>
        <v/>
      </c>
      <c r="AN603" s="70">
        <f>(AK603-AK602)/AK603*100</f>
        <v/>
      </c>
      <c r="AO603" t="n" s="70"/>
      <c r="AP603" t="n" s="70"/>
      <c r="AQ603" t="n" s="70"/>
      <c r="AR603" t="n" s="70"/>
      <c r="AS603" t="n" s="70"/>
      <c r="AT603" t="n" s="38"/>
      <c r="AU603" t="n" s="38"/>
      <c r="AV603" t="n" s="38"/>
      <c r="AW603" t="n" s="38"/>
      <c r="AX603" t="n" s="38"/>
    </row>
    <row r="604" ht="16" customHeight="1" spans="1:91" s="90">
      <c r="AE604" t="n" s="42"/>
      <c r="AF604" t="n" s="70"/>
      <c r="AG604" t="n" s="70"/>
      <c r="AH604" t="n" s="70"/>
      <c r="AI604" t="n" s="70"/>
      <c r="AJ604" t="n" s="70"/>
      <c r="AK604" t="n" s="70"/>
      <c r="AL604" t="n" s="70"/>
      <c r="AM604" s="70">
        <f>(AL604-AL603)/AL604*100</f>
        <v/>
      </c>
      <c r="AN604" s="70">
        <f>(AK604-AK603)/AK604*100</f>
        <v/>
      </c>
      <c r="AO604" t="n" s="70"/>
      <c r="AP604" t="n" s="70"/>
      <c r="AQ604" t="n" s="70"/>
      <c r="AR604" t="n" s="70"/>
      <c r="AS604" t="n" s="70"/>
      <c r="AT604" t="n" s="38"/>
      <c r="AU604" t="n" s="38"/>
      <c r="AV604" t="n" s="38"/>
      <c r="AW604" t="n" s="38"/>
      <c r="AX604" t="n" s="38"/>
    </row>
    <row r="605" ht="16" customHeight="1" spans="1:91" s="90">
      <c r="AE605" t="n" s="42"/>
      <c r="AF605" t="n" s="70"/>
      <c r="AG605" t="n" s="70"/>
      <c r="AH605" t="n" s="70"/>
      <c r="AI605" t="n" s="70"/>
      <c r="AJ605" t="n" s="70"/>
      <c r="AK605" t="n" s="70"/>
      <c r="AL605" t="n" s="70"/>
      <c r="AM605" s="70">
        <f>(AL605-AL604)/AL605*100</f>
        <v/>
      </c>
      <c r="AN605" s="70">
        <f>(AK605-AK604)/AK605*100</f>
        <v/>
      </c>
      <c r="AO605" t="n" s="70"/>
      <c r="AP605" t="n" s="70"/>
      <c r="AQ605" t="n" s="70"/>
      <c r="AR605" t="n" s="70"/>
      <c r="AS605" t="n" s="70"/>
      <c r="AT605" t="n" s="38"/>
      <c r="AU605" t="n" s="38"/>
      <c r="AV605" t="n" s="38"/>
      <c r="AW605" t="n" s="38"/>
      <c r="AX605" t="n" s="38"/>
    </row>
    <row r="606" ht="16" customHeight="1" spans="1:91" s="90">
      <c r="AE606" t="n" s="42"/>
      <c r="AF606" t="n" s="70"/>
      <c r="AG606" t="n" s="70"/>
      <c r="AH606" t="n" s="70"/>
      <c r="AI606" t="n" s="70"/>
      <c r="AJ606" t="n" s="70"/>
      <c r="AK606" t="n" s="70"/>
      <c r="AL606" t="n" s="70"/>
      <c r="AM606" s="70">
        <f>(AL606-AL605)/AL606*100</f>
        <v/>
      </c>
      <c r="AN606" s="70">
        <f>(AK606-AK605)/AK606*100</f>
        <v/>
      </c>
      <c r="AO606" t="n" s="70"/>
      <c r="AP606" t="n" s="70"/>
      <c r="AQ606" t="n" s="70"/>
      <c r="AR606" t="n" s="70"/>
      <c r="AS606" t="n" s="70"/>
      <c r="AT606" t="n" s="38"/>
      <c r="AU606" t="n" s="38"/>
      <c r="AV606" t="n" s="38"/>
      <c r="AW606" t="n" s="38"/>
      <c r="AX606" t="n" s="38"/>
    </row>
    <row r="607" ht="16" customHeight="1" spans="1:91" s="90">
      <c r="AE607" t="n" s="42"/>
      <c r="AF607" t="n" s="70"/>
      <c r="AG607" t="n" s="70"/>
      <c r="AH607" t="n" s="70"/>
      <c r="AI607" t="n" s="70"/>
      <c r="AJ607" t="n" s="70"/>
      <c r="AK607" t="n" s="70"/>
      <c r="AL607" t="n" s="70"/>
      <c r="AM607" s="70">
        <f>(AL607-AL606)/AL607*100</f>
        <v/>
      </c>
      <c r="AN607" s="70">
        <f>(AK607-AK606)/AK607*100</f>
        <v/>
      </c>
      <c r="AO607" t="n" s="70"/>
      <c r="AP607" t="n" s="70"/>
      <c r="AQ607" t="n" s="70"/>
      <c r="AR607" t="n" s="70"/>
      <c r="AS607" t="n" s="70"/>
      <c r="AT607" t="n" s="38"/>
      <c r="AU607" t="n" s="38"/>
      <c r="AV607" t="n" s="38"/>
      <c r="AW607" t="n" s="38"/>
      <c r="AX607" t="n" s="38"/>
    </row>
    <row r="608" ht="16" customHeight="1" spans="1:91" s="90">
      <c r="AE608" t="n" s="42"/>
      <c r="AF608" t="n" s="70"/>
      <c r="AG608" t="n" s="70"/>
      <c r="AH608" t="n" s="70"/>
      <c r="AI608" t="n" s="70"/>
      <c r="AJ608" t="n" s="70"/>
      <c r="AK608" t="n" s="70"/>
      <c r="AL608" t="n" s="70"/>
      <c r="AM608" s="70">
        <f>(AL608-AL607)/AL608*100</f>
        <v/>
      </c>
      <c r="AN608" s="70">
        <f>(AK608-AK607)/AK608*100</f>
        <v/>
      </c>
      <c r="AO608" t="n" s="70"/>
      <c r="AP608" t="n" s="70"/>
      <c r="AQ608" t="n" s="70"/>
      <c r="AR608" t="n" s="70"/>
      <c r="AS608" t="n" s="70"/>
      <c r="AT608" t="n" s="38"/>
      <c r="AU608" t="n" s="38"/>
      <c r="AV608" t="n" s="38"/>
      <c r="AW608" t="n" s="38"/>
      <c r="AX608" t="n" s="38"/>
    </row>
    <row r="609" ht="16" customHeight="1" spans="1:91" s="90">
      <c r="AE609" t="n" s="42"/>
      <c r="AF609" t="n" s="70"/>
      <c r="AG609" t="n" s="70"/>
      <c r="AH609" t="n" s="70"/>
      <c r="AI609" t="n" s="70"/>
      <c r="AJ609" t="n" s="70"/>
      <c r="AK609" t="n" s="70"/>
      <c r="AL609" t="n" s="70"/>
      <c r="AM609" s="70">
        <f>(AL609-AL608)/AL609*100</f>
        <v/>
      </c>
      <c r="AN609" s="70">
        <f>(AK609-AK608)/AK609*100</f>
        <v/>
      </c>
      <c r="AO609" t="n" s="70"/>
      <c r="AP609" t="n" s="70"/>
      <c r="AQ609" t="n" s="70"/>
      <c r="AR609" t="n" s="70"/>
      <c r="AS609" t="n" s="70"/>
      <c r="AT609" t="n" s="38"/>
      <c r="AU609" t="n" s="38"/>
      <c r="AV609" t="n" s="38"/>
      <c r="AW609" t="n" s="38"/>
      <c r="AX609" t="n" s="38"/>
    </row>
    <row r="610" ht="16" customHeight="1" spans="1:91" s="90">
      <c r="AE610" t="n" s="42"/>
      <c r="AF610" t="n" s="70"/>
      <c r="AG610" t="n" s="70"/>
      <c r="AH610" t="n" s="70"/>
      <c r="AI610" t="n" s="70"/>
      <c r="AJ610" t="n" s="70"/>
      <c r="AK610" t="n" s="70"/>
      <c r="AL610" t="n" s="70"/>
      <c r="AM610" s="70">
        <f>(AL610-AL609)/AL610*100</f>
        <v/>
      </c>
      <c r="AN610" s="70">
        <f>(AK610-AK609)/AK610*100</f>
        <v/>
      </c>
      <c r="AO610" t="n" s="70"/>
      <c r="AP610" t="n" s="70"/>
      <c r="AQ610" t="n" s="70"/>
      <c r="AR610" t="n" s="70"/>
      <c r="AS610" t="n" s="70"/>
      <c r="AT610" t="n" s="38"/>
      <c r="AU610" t="n" s="38"/>
      <c r="AV610" t="n" s="38"/>
      <c r="AW610" t="n" s="38"/>
      <c r="AX610" t="n" s="38"/>
    </row>
    <row r="611" ht="16" customHeight="1" spans="1:91" s="90">
      <c r="AE611" t="n" s="42"/>
      <c r="AF611" t="n" s="70"/>
      <c r="AG611" t="n" s="70"/>
      <c r="AH611" t="n" s="70"/>
      <c r="AI611" t="n" s="70"/>
      <c r="AJ611" t="n" s="70"/>
      <c r="AK611" t="n" s="70"/>
      <c r="AL611" t="n" s="70"/>
      <c r="AM611" s="70">
        <f>(AL611-AL610)/AL611*100</f>
        <v/>
      </c>
      <c r="AN611" s="70">
        <f>(AK611-AK610)/AK611*100</f>
        <v/>
      </c>
      <c r="AO611" t="n" s="70"/>
      <c r="AP611" t="n" s="70"/>
      <c r="AQ611" t="n" s="70"/>
      <c r="AR611" t="n" s="70"/>
      <c r="AS611" t="n" s="70"/>
      <c r="AT611" t="n" s="38"/>
      <c r="AU611" t="n" s="38"/>
      <c r="AV611" t="n" s="38"/>
      <c r="AW611" t="n" s="38"/>
      <c r="AX611" t="n" s="38"/>
    </row>
    <row r="612" ht="16" customHeight="1" spans="1:91" s="90">
      <c r="AE612" t="n" s="42"/>
      <c r="AF612" t="n" s="70"/>
      <c r="AG612" t="n" s="70"/>
      <c r="AH612" t="n" s="70"/>
      <c r="AI612" t="n" s="70"/>
      <c r="AJ612" t="n" s="70"/>
      <c r="AK612" t="n" s="70"/>
      <c r="AL612" t="n" s="70"/>
      <c r="AM612" s="70">
        <f>(AL612-AL611)/AL612*100</f>
        <v/>
      </c>
      <c r="AN612" s="70">
        <f>(AK612-AK611)/AK612*100</f>
        <v/>
      </c>
      <c r="AO612" t="n" s="70"/>
      <c r="AP612" t="n" s="70"/>
      <c r="AQ612" t="n" s="70"/>
      <c r="AR612" t="n" s="70"/>
      <c r="AS612" t="n" s="70"/>
      <c r="AT612" t="n" s="38"/>
      <c r="AU612" t="n" s="38"/>
      <c r="AV612" t="n" s="38"/>
      <c r="AW612" t="n" s="38"/>
      <c r="AX612" t="n" s="38"/>
    </row>
    <row r="613" ht="16" customHeight="1" spans="1:91" s="90">
      <c r="AE613" t="n" s="42"/>
      <c r="AF613" t="n" s="70"/>
      <c r="AG613" t="n" s="70"/>
      <c r="AH613" t="n" s="70"/>
      <c r="AI613" t="n" s="70"/>
      <c r="AJ613" t="n" s="70"/>
      <c r="AK613" t="n" s="70"/>
      <c r="AL613" t="n" s="70"/>
      <c r="AM613" s="70">
        <f>(AL613-AL612)/AL613*100</f>
        <v/>
      </c>
      <c r="AN613" s="70">
        <f>(AK613-AK612)/AK613*100</f>
        <v/>
      </c>
      <c r="AO613" t="n" s="70"/>
      <c r="AP613" t="n" s="70"/>
      <c r="AQ613" t="n" s="70"/>
      <c r="AR613" t="n" s="70"/>
      <c r="AS613" t="n" s="70"/>
      <c r="AT613" t="n" s="38"/>
      <c r="AU613" t="n" s="38"/>
      <c r="AV613" t="n" s="38"/>
      <c r="AW613" t="n" s="38"/>
      <c r="AX613" t="n" s="38"/>
    </row>
    <row r="614" ht="16" customHeight="1" spans="1:91" s="90">
      <c r="AE614" t="n" s="42"/>
      <c r="AF614" t="n" s="70"/>
      <c r="AG614" t="n" s="70"/>
      <c r="AH614" t="n" s="70"/>
      <c r="AI614" t="n" s="70"/>
      <c r="AJ614" t="n" s="70"/>
      <c r="AK614" t="n" s="70"/>
      <c r="AL614" t="n" s="70"/>
      <c r="AM614" s="70">
        <f>(AL614-AL613)/AL614*100</f>
        <v/>
      </c>
      <c r="AN614" s="70">
        <f>(AK614-AK613)/AK614*100</f>
        <v/>
      </c>
      <c r="AO614" t="n" s="70"/>
      <c r="AP614" t="n" s="70"/>
      <c r="AQ614" t="n" s="70"/>
      <c r="AR614" t="n" s="70"/>
      <c r="AS614" t="n" s="70"/>
      <c r="AT614" t="n" s="38"/>
      <c r="AU614" t="n" s="38"/>
      <c r="AV614" t="n" s="38"/>
      <c r="AW614" t="n" s="38"/>
      <c r="AX614" t="n" s="38"/>
    </row>
    <row r="615" ht="16" customHeight="1" spans="1:91" s="90">
      <c r="AE615" t="n" s="42"/>
      <c r="AF615" t="n" s="70"/>
      <c r="AG615" t="n" s="70"/>
      <c r="AH615" t="n" s="70"/>
      <c r="AI615" t="n" s="70"/>
      <c r="AJ615" t="n" s="70"/>
      <c r="AK615" t="n" s="70"/>
      <c r="AL615" t="n" s="70"/>
      <c r="AM615" s="70">
        <f>(AL615-AL614)/AL615*100</f>
        <v/>
      </c>
      <c r="AN615" s="70">
        <f>(AK615-AK614)/AK615*100</f>
        <v/>
      </c>
      <c r="AO615" t="n" s="70"/>
      <c r="AP615" t="n" s="70"/>
      <c r="AQ615" t="n" s="70"/>
      <c r="AR615" t="n" s="70"/>
      <c r="AS615" t="n" s="70"/>
      <c r="AT615" t="n" s="38"/>
      <c r="AU615" t="n" s="38"/>
      <c r="AV615" t="n" s="38"/>
      <c r="AW615" t="n" s="38"/>
      <c r="AX615" t="n" s="38"/>
    </row>
    <row r="616" ht="16" customHeight="1" spans="1:91" s="90">
      <c r="AE616" t="n" s="42"/>
      <c r="AF616" t="n" s="70"/>
      <c r="AG616" t="n" s="70"/>
      <c r="AH616" t="n" s="70"/>
      <c r="AI616" t="n" s="70"/>
      <c r="AJ616" t="n" s="70"/>
      <c r="AK616" t="n" s="70"/>
      <c r="AL616" t="n" s="70"/>
      <c r="AM616" s="70">
        <f>(AL616-AL615)/AL616*100</f>
        <v/>
      </c>
      <c r="AN616" s="70">
        <f>(AK616-AK615)/AK616*100</f>
        <v/>
      </c>
      <c r="AO616" t="n" s="70"/>
      <c r="AP616" t="n" s="70"/>
      <c r="AQ616" t="n" s="70"/>
      <c r="AR616" t="n" s="70"/>
      <c r="AS616" t="n" s="70"/>
      <c r="AT616" t="n" s="38"/>
      <c r="AU616" t="n" s="38"/>
      <c r="AV616" t="n" s="38"/>
      <c r="AW616" t="n" s="38"/>
      <c r="AX616" t="n" s="38"/>
    </row>
    <row r="617" ht="16" customHeight="1" spans="1:91" s="90">
      <c r="AE617" t="n" s="42"/>
      <c r="AF617" t="n" s="70"/>
      <c r="AG617" t="n" s="70"/>
      <c r="AH617" t="n" s="70"/>
      <c r="AI617" t="n" s="70"/>
      <c r="AJ617" t="n" s="70"/>
      <c r="AK617" t="n" s="70"/>
      <c r="AL617" t="n" s="70"/>
      <c r="AM617" s="70">
        <f>(AL617-AL616)/AL617*100</f>
        <v/>
      </c>
      <c r="AN617" s="70">
        <f>(AK617-AK616)/AK617*100</f>
        <v/>
      </c>
      <c r="AO617" t="n" s="70"/>
      <c r="AP617" t="n" s="70"/>
      <c r="AQ617" t="n" s="70"/>
      <c r="AR617" t="n" s="70"/>
      <c r="AS617" t="n" s="70"/>
      <c r="AT617" t="n" s="38"/>
      <c r="AU617" t="n" s="38"/>
      <c r="AV617" t="n" s="38"/>
      <c r="AW617" t="n" s="38"/>
      <c r="AX617" t="n" s="38"/>
    </row>
    <row r="618" ht="16" customHeight="1" spans="1:91" s="90">
      <c r="AE618" t="n" s="42"/>
      <c r="AF618" t="n" s="70"/>
      <c r="AG618" t="n" s="70"/>
      <c r="AH618" t="n" s="70"/>
      <c r="AI618" t="n" s="70"/>
      <c r="AJ618" t="n" s="70"/>
      <c r="AK618" t="n" s="70"/>
      <c r="AL618" t="n" s="70"/>
      <c r="AM618" s="70">
        <f>(AL618-AL617)/AL618*100</f>
        <v/>
      </c>
      <c r="AN618" s="70">
        <f>(AK618-AK617)/AK618*100</f>
        <v/>
      </c>
      <c r="AO618" t="n" s="70"/>
      <c r="AP618" t="n" s="70"/>
      <c r="AQ618" t="n" s="70"/>
      <c r="AR618" t="n" s="70"/>
      <c r="AS618" t="n" s="70"/>
      <c r="AT618" t="n" s="38"/>
      <c r="AU618" t="n" s="38"/>
      <c r="AV618" t="n" s="38"/>
      <c r="AW618" t="n" s="38"/>
      <c r="AX618" t="n" s="38"/>
    </row>
    <row r="619" ht="16" customHeight="1" spans="1:91" s="90">
      <c r="AE619" t="n" s="42"/>
      <c r="AF619" t="n" s="70"/>
      <c r="AG619" t="n" s="70"/>
      <c r="AH619" t="n" s="70"/>
      <c r="AI619" t="n" s="70"/>
      <c r="AJ619" t="n" s="70"/>
      <c r="AK619" t="n" s="70"/>
      <c r="AL619" t="n" s="70"/>
      <c r="AM619" s="70">
        <f>(AL619-AL618)/AL619*100</f>
        <v/>
      </c>
      <c r="AN619" s="70">
        <f>(AK619-AK618)/AK619*100</f>
        <v/>
      </c>
      <c r="AO619" t="n" s="70"/>
      <c r="AP619" t="n" s="70"/>
      <c r="AQ619" t="n" s="70"/>
      <c r="AR619" t="n" s="70"/>
      <c r="AS619" t="n" s="70"/>
      <c r="AT619" t="n" s="38"/>
      <c r="AU619" t="n" s="38"/>
      <c r="AV619" t="n" s="38"/>
      <c r="AW619" t="n" s="38"/>
      <c r="AX619" t="n" s="38"/>
    </row>
    <row r="620" ht="16" customHeight="1" spans="1:91" s="90">
      <c r="AE620" t="n" s="42"/>
      <c r="AF620" t="n" s="70"/>
      <c r="AG620" t="n" s="70"/>
      <c r="AH620" t="n" s="70"/>
      <c r="AI620" t="n" s="70"/>
      <c r="AJ620" t="n" s="70"/>
      <c r="AK620" t="n" s="70"/>
      <c r="AL620" t="n" s="70"/>
      <c r="AM620" s="70">
        <f>(AL620-AL619)/AL620*100</f>
        <v/>
      </c>
      <c r="AN620" s="70">
        <f>(AK620-AK619)/AK620*100</f>
        <v/>
      </c>
      <c r="AO620" t="n" s="70"/>
      <c r="AP620" t="n" s="70"/>
      <c r="AQ620" t="n" s="70"/>
      <c r="AR620" t="n" s="70"/>
      <c r="AS620" t="n" s="70"/>
      <c r="AT620" t="n" s="38"/>
      <c r="AU620" t="n" s="38"/>
      <c r="AV620" t="n" s="38"/>
      <c r="AW620" t="n" s="38"/>
      <c r="AX620" t="n" s="38"/>
    </row>
    <row r="621" ht="16" customHeight="1" spans="1:91" s="90">
      <c r="AE621" t="n" s="42"/>
      <c r="AF621" t="n" s="70"/>
      <c r="AG621" t="n" s="70"/>
      <c r="AH621" t="n" s="70"/>
      <c r="AI621" t="n" s="70"/>
      <c r="AJ621" t="n" s="70"/>
      <c r="AK621" t="n" s="70"/>
      <c r="AL621" t="n" s="70"/>
      <c r="AM621" s="70">
        <f>(AL621-AL620)/AL621*100</f>
        <v/>
      </c>
      <c r="AN621" s="70">
        <f>(AK621-AK620)/AK621*100</f>
        <v/>
      </c>
      <c r="AO621" t="n" s="70"/>
      <c r="AP621" t="n" s="70"/>
      <c r="AQ621" t="n" s="70"/>
      <c r="AR621" t="n" s="70"/>
      <c r="AS621" t="n" s="70"/>
      <c r="AT621" t="n" s="38"/>
      <c r="AU621" t="n" s="38"/>
      <c r="AV621" t="n" s="38"/>
      <c r="AW621" t="n" s="38"/>
      <c r="AX621" t="n" s="38"/>
    </row>
    <row r="622" ht="16" customHeight="1" spans="1:91" s="90">
      <c r="AE622" t="n" s="42"/>
      <c r="AF622" t="n" s="70"/>
      <c r="AG622" t="n" s="70"/>
      <c r="AH622" t="n" s="70"/>
      <c r="AI622" t="n" s="70"/>
      <c r="AJ622" t="n" s="70"/>
      <c r="AK622" t="n" s="70"/>
      <c r="AL622" t="n" s="70"/>
      <c r="AM622" s="70">
        <f>(AL622-AL621)/AL622*100</f>
        <v/>
      </c>
      <c r="AN622" s="70">
        <f>(AK622-AK621)/AK622*100</f>
        <v/>
      </c>
      <c r="AO622" t="n" s="70"/>
      <c r="AP622" t="n" s="70"/>
      <c r="AQ622" t="n" s="70"/>
      <c r="AR622" t="n" s="70"/>
      <c r="AS622" t="n" s="70"/>
      <c r="AT622" t="n" s="38"/>
      <c r="AU622" t="n" s="38"/>
      <c r="AV622" t="n" s="38"/>
      <c r="AW622" t="n" s="38"/>
      <c r="AX622" t="n" s="38"/>
    </row>
    <row r="623" ht="16" customHeight="1" spans="1:91" s="90">
      <c r="AE623" t="n" s="42"/>
      <c r="AF623" t="n" s="70"/>
      <c r="AG623" t="n" s="70"/>
      <c r="AH623" t="n" s="70"/>
      <c r="AI623" t="n" s="70"/>
      <c r="AJ623" t="n" s="70"/>
      <c r="AK623" t="n" s="70"/>
      <c r="AL623" t="n" s="70"/>
      <c r="AM623" s="70">
        <f>(AL623-AL622)/AL623*100</f>
        <v/>
      </c>
      <c r="AN623" s="70">
        <f>(AK623-AK622)/AK623*100</f>
        <v/>
      </c>
      <c r="AO623" t="n" s="70"/>
      <c r="AP623" t="n" s="70"/>
      <c r="AQ623" t="n" s="70"/>
      <c r="AR623" t="n" s="70"/>
      <c r="AS623" t="n" s="70"/>
      <c r="AT623" t="n" s="38"/>
      <c r="AU623" t="n" s="38"/>
      <c r="AV623" t="n" s="38"/>
      <c r="AW623" t="n" s="38"/>
      <c r="AX623" t="n" s="38"/>
    </row>
    <row r="624" ht="16" customHeight="1" spans="1:91" s="90">
      <c r="AE624" t="n" s="42"/>
      <c r="AF624" t="n" s="70"/>
      <c r="AG624" t="n" s="70"/>
      <c r="AH624" t="n" s="70"/>
      <c r="AI624" t="n" s="70"/>
      <c r="AJ624" t="n" s="70"/>
      <c r="AK624" t="n" s="70"/>
      <c r="AL624" t="n" s="70"/>
      <c r="AM624" s="70">
        <f>(AL624-AL623)/AL624*100</f>
        <v/>
      </c>
      <c r="AN624" s="70">
        <f>(AK624-AK623)/AK624*100</f>
        <v/>
      </c>
      <c r="AO624" t="n" s="70"/>
      <c r="AP624" t="n" s="70"/>
      <c r="AQ624" t="n" s="70"/>
      <c r="AR624" t="n" s="70"/>
      <c r="AS624" t="n" s="70"/>
      <c r="AT624" t="n" s="38"/>
      <c r="AU624" t="n" s="38"/>
      <c r="AV624" t="n" s="38"/>
      <c r="AW624" t="n" s="38"/>
      <c r="AX624" t="n" s="38"/>
    </row>
    <row r="625" ht="16" customHeight="1" spans="1:91" s="90">
      <c r="AE625" t="n" s="42"/>
      <c r="AF625" t="n" s="70"/>
      <c r="AG625" t="n" s="70"/>
      <c r="AH625" t="n" s="70"/>
      <c r="AI625" t="n" s="70"/>
      <c r="AJ625" t="n" s="70"/>
      <c r="AK625" t="n" s="70"/>
      <c r="AL625" t="n" s="70"/>
      <c r="AM625" s="70">
        <f>(AL625-AL624)/AL625*100</f>
        <v/>
      </c>
      <c r="AN625" s="70">
        <f>(AK625-AK624)/AK625*100</f>
        <v/>
      </c>
      <c r="AO625" t="n" s="70"/>
      <c r="AP625" t="n" s="70"/>
      <c r="AQ625" t="n" s="70"/>
      <c r="AR625" t="n" s="70"/>
      <c r="AS625" t="n" s="70"/>
      <c r="AT625" t="n" s="38"/>
      <c r="AU625" t="n" s="38"/>
      <c r="AV625" t="n" s="38"/>
      <c r="AW625" t="n" s="38"/>
      <c r="AX625" t="n" s="38"/>
    </row>
    <row r="626" ht="16" customHeight="1" spans="1:91" s="90">
      <c r="AE626" t="n" s="42"/>
      <c r="AF626" t="n" s="70"/>
      <c r="AG626" t="n" s="70"/>
      <c r="AH626" t="n" s="70"/>
      <c r="AI626" t="n" s="70"/>
      <c r="AJ626" t="n" s="70"/>
      <c r="AK626" t="n" s="70"/>
      <c r="AL626" t="n" s="70"/>
      <c r="AM626" s="70">
        <f>(AL626-AL625)/AL626*100</f>
        <v/>
      </c>
      <c r="AN626" s="70">
        <f>(AK626-AK625)/AK626*100</f>
        <v/>
      </c>
      <c r="AO626" t="n" s="70"/>
      <c r="AP626" t="n" s="70"/>
      <c r="AQ626" t="n" s="70"/>
      <c r="AR626" t="n" s="70"/>
      <c r="AS626" t="n" s="70"/>
      <c r="AT626" t="n" s="38"/>
      <c r="AU626" t="n" s="38"/>
      <c r="AV626" t="n" s="38"/>
      <c r="AW626" t="n" s="38"/>
      <c r="AX626" t="n" s="38"/>
    </row>
    <row r="627" ht="16" customHeight="1" spans="1:91" s="90">
      <c r="AE627" t="n" s="42"/>
      <c r="AF627" t="n" s="70"/>
      <c r="AG627" t="n" s="70"/>
      <c r="AH627" t="n" s="70"/>
      <c r="AI627" t="n" s="70"/>
      <c r="AJ627" t="n" s="70"/>
      <c r="AK627" t="n" s="70"/>
      <c r="AL627" t="n" s="70"/>
      <c r="AM627" s="70">
        <f>(AL627-AL626)/AL627*100</f>
        <v/>
      </c>
      <c r="AN627" s="70">
        <f>(AK627-AK626)/AK627*100</f>
        <v/>
      </c>
      <c r="AO627" t="n" s="70"/>
      <c r="AP627" t="n" s="70"/>
      <c r="AQ627" t="n" s="70"/>
      <c r="AR627" t="n" s="70"/>
      <c r="AS627" t="n" s="70"/>
      <c r="AT627" t="n" s="38"/>
      <c r="AU627" t="n" s="38"/>
      <c r="AV627" t="n" s="38"/>
      <c r="AW627" t="n" s="38"/>
      <c r="AX627" t="n" s="38"/>
    </row>
    <row r="628" ht="16" customHeight="1" spans="1:91" s="90">
      <c r="AE628" t="n" s="42"/>
      <c r="AF628" t="n" s="70"/>
      <c r="AG628" t="n" s="70"/>
      <c r="AH628" t="n" s="70"/>
      <c r="AI628" t="n" s="70"/>
      <c r="AJ628" t="n" s="70"/>
      <c r="AK628" t="n" s="70"/>
      <c r="AL628" t="n" s="70"/>
      <c r="AM628" s="70">
        <f>(AL628-AL627)/AL628*100</f>
        <v/>
      </c>
      <c r="AN628" s="70">
        <f>(AK628-AK627)/AK628*100</f>
        <v/>
      </c>
      <c r="AO628" t="n" s="70"/>
      <c r="AP628" t="n" s="70"/>
      <c r="AQ628" t="n" s="70"/>
      <c r="AR628" t="n" s="70"/>
      <c r="AS628" t="n" s="70"/>
      <c r="AT628" t="n" s="38"/>
      <c r="AU628" t="n" s="38"/>
      <c r="AV628" t="n" s="38"/>
      <c r="AW628" t="n" s="38"/>
      <c r="AX628" t="n" s="38"/>
    </row>
    <row r="629" ht="16" customHeight="1" spans="1:91" s="90">
      <c r="AE629" t="n" s="42"/>
      <c r="AF629" t="n" s="70"/>
      <c r="AG629" t="n" s="70"/>
      <c r="AH629" t="n" s="70"/>
      <c r="AI629" t="n" s="70"/>
      <c r="AJ629" t="n" s="70"/>
      <c r="AK629" t="n" s="70"/>
      <c r="AL629" t="n" s="70"/>
      <c r="AM629" s="70">
        <f>(AL629-AL628)/AL629*100</f>
        <v/>
      </c>
      <c r="AN629" s="70">
        <f>(AK629-AK628)/AK629*100</f>
        <v/>
      </c>
      <c r="AO629" t="n" s="70"/>
      <c r="AP629" t="n" s="70"/>
      <c r="AQ629" t="n" s="70"/>
      <c r="AR629" t="n" s="70"/>
      <c r="AS629" t="n" s="70"/>
      <c r="AT629" t="n" s="38"/>
      <c r="AU629" t="n" s="38"/>
      <c r="AV629" t="n" s="38"/>
      <c r="AW629" t="n" s="38"/>
      <c r="AX629" t="n" s="38"/>
    </row>
    <row r="630" ht="16" customHeight="1" spans="1:91" s="90">
      <c r="AE630" t="n" s="42"/>
      <c r="AF630" t="n" s="70"/>
      <c r="AG630" t="n" s="70"/>
      <c r="AH630" t="n" s="70"/>
      <c r="AI630" t="n" s="70"/>
      <c r="AJ630" t="n" s="70"/>
      <c r="AK630" t="n" s="70"/>
      <c r="AL630" t="n" s="70"/>
      <c r="AM630" s="70">
        <f>(AL630-AL629)/AL630*100</f>
        <v/>
      </c>
      <c r="AN630" s="70">
        <f>(AK630-AK629)/AK630*100</f>
        <v/>
      </c>
      <c r="AO630" t="n" s="70"/>
      <c r="AP630" t="n" s="70"/>
      <c r="AQ630" t="n" s="70"/>
      <c r="AR630" t="n" s="70"/>
      <c r="AS630" t="n" s="70"/>
      <c r="AT630" t="n" s="38"/>
      <c r="AU630" t="n" s="38"/>
      <c r="AV630" t="n" s="38"/>
      <c r="AW630" t="n" s="38"/>
      <c r="AX630" t="n" s="38"/>
    </row>
    <row r="631" ht="16" customHeight="1" spans="1:91" s="90">
      <c r="AE631" t="n" s="42"/>
      <c r="AF631" t="n" s="70"/>
      <c r="AG631" t="n" s="70"/>
      <c r="AH631" t="n" s="70"/>
      <c r="AI631" t="n" s="70"/>
      <c r="AJ631" t="n" s="70"/>
      <c r="AK631" t="n" s="70"/>
      <c r="AL631" t="n" s="70"/>
      <c r="AM631" s="70">
        <f>(AL631-AL630)/AL631*100</f>
        <v/>
      </c>
      <c r="AN631" s="70">
        <f>(AK631-AK630)/AK631*100</f>
        <v/>
      </c>
      <c r="AO631" t="n" s="70"/>
      <c r="AP631" t="n" s="70"/>
      <c r="AQ631" t="n" s="70"/>
      <c r="AR631" t="n" s="70"/>
      <c r="AS631" t="n" s="70"/>
      <c r="AT631" t="n" s="38"/>
      <c r="AU631" t="n" s="38"/>
      <c r="AV631" t="n" s="38"/>
      <c r="AW631" t="n" s="38"/>
      <c r="AX631" t="n" s="38"/>
    </row>
    <row r="632" ht="16" customHeight="1" spans="1:91" s="90">
      <c r="AE632" t="n" s="42"/>
      <c r="AF632" t="n" s="70"/>
      <c r="AG632" t="n" s="70"/>
      <c r="AH632" t="n" s="70"/>
      <c r="AI632" t="n" s="70"/>
      <c r="AJ632" t="n" s="70"/>
      <c r="AK632" t="n" s="70"/>
      <c r="AL632" t="n" s="70"/>
      <c r="AM632" s="70">
        <f>(AL632-AL631)/AL632*100</f>
        <v/>
      </c>
      <c r="AN632" s="70">
        <f>(AK632-AK631)/AK632*100</f>
        <v/>
      </c>
      <c r="AO632" t="n" s="70"/>
      <c r="AP632" t="n" s="70"/>
      <c r="AQ632" t="n" s="70"/>
      <c r="AR632" t="n" s="70"/>
      <c r="AS632" t="n" s="70"/>
      <c r="AT632" t="n" s="38"/>
      <c r="AU632" t="n" s="38"/>
      <c r="AV632" t="n" s="38"/>
      <c r="AW632" t="n" s="38"/>
      <c r="AX632" t="n" s="38"/>
    </row>
    <row r="633" ht="16" customHeight="1" spans="1:91" s="90">
      <c r="AE633" t="n" s="42"/>
      <c r="AF633" t="n" s="70"/>
      <c r="AG633" t="n" s="70"/>
      <c r="AH633" t="n" s="70"/>
      <c r="AI633" t="n" s="70"/>
      <c r="AJ633" t="n" s="70"/>
      <c r="AK633" t="n" s="70"/>
      <c r="AL633" t="n" s="70"/>
      <c r="AM633" s="70">
        <f>(AL633-AL632)/AL633*100</f>
        <v/>
      </c>
      <c r="AN633" s="70">
        <f>(AK633-AK632)/AK633*100</f>
        <v/>
      </c>
      <c r="AO633" t="n" s="70"/>
      <c r="AP633" t="n" s="70"/>
      <c r="AQ633" t="n" s="70"/>
      <c r="AR633" t="n" s="70"/>
      <c r="AS633" t="n" s="70"/>
      <c r="AT633" t="n" s="38"/>
      <c r="AU633" t="n" s="38"/>
      <c r="AV633" t="n" s="38"/>
      <c r="AW633" t="n" s="38"/>
      <c r="AX633" t="n" s="38"/>
    </row>
    <row r="634" ht="16" customHeight="1" spans="1:91" s="90">
      <c r="AE634" t="n" s="42"/>
      <c r="AF634" t="n" s="70"/>
      <c r="AG634" t="n" s="70"/>
      <c r="AH634" t="n" s="70"/>
      <c r="AI634" t="n" s="70"/>
      <c r="AJ634" t="n" s="70"/>
      <c r="AK634" t="n" s="70"/>
      <c r="AL634" t="n" s="70"/>
      <c r="AM634" s="70">
        <f>(AL634-AL633)/AL634*100</f>
        <v/>
      </c>
      <c r="AN634" s="70">
        <f>(AK634-AK633)/AK634*100</f>
        <v/>
      </c>
      <c r="AO634" t="n" s="70"/>
      <c r="AP634" t="n" s="70"/>
      <c r="AQ634" t="n" s="70"/>
      <c r="AR634" t="n" s="70"/>
      <c r="AS634" t="n" s="70"/>
      <c r="AT634" t="n" s="38"/>
      <c r="AU634" t="n" s="38"/>
      <c r="AV634" t="n" s="38"/>
      <c r="AW634" t="n" s="38"/>
      <c r="AX634" t="n" s="38"/>
    </row>
    <row r="635" ht="16" customHeight="1" spans="1:91" s="90">
      <c r="AE635" t="n" s="42"/>
      <c r="AF635" t="n" s="70"/>
      <c r="AG635" t="n" s="70"/>
      <c r="AH635" t="n" s="70"/>
      <c r="AI635" t="n" s="70"/>
      <c r="AJ635" t="n" s="70"/>
      <c r="AK635" t="n" s="70"/>
      <c r="AL635" t="n" s="70"/>
      <c r="AM635" s="70">
        <f>(AL635-AL634)/AL635*100</f>
        <v/>
      </c>
      <c r="AN635" s="70">
        <f>(AK635-AK634)/AK635*100</f>
        <v/>
      </c>
      <c r="AO635" t="n" s="70"/>
      <c r="AP635" t="n" s="70"/>
      <c r="AQ635" t="n" s="70"/>
      <c r="AR635" t="n" s="70"/>
      <c r="AS635" t="n" s="70"/>
      <c r="AT635" t="n" s="38"/>
      <c r="AU635" t="n" s="38"/>
      <c r="AV635" t="n" s="38"/>
      <c r="AW635" t="n" s="38"/>
      <c r="AX635" t="n" s="38"/>
    </row>
    <row r="636" ht="16" customHeight="1" spans="1:91" s="90">
      <c r="AE636" t="n" s="42"/>
      <c r="AF636" t="n" s="70"/>
      <c r="AG636" t="n" s="70"/>
      <c r="AH636" t="n" s="70"/>
      <c r="AI636" t="n" s="70"/>
      <c r="AJ636" t="n" s="70"/>
      <c r="AK636" t="n" s="70"/>
      <c r="AL636" t="n" s="70"/>
      <c r="AM636" s="70">
        <f>(AL636-AL635)/AL636*100</f>
        <v/>
      </c>
      <c r="AN636" s="70">
        <f>(AK636-AK635)/AK636*100</f>
        <v/>
      </c>
      <c r="AO636" t="n" s="70"/>
      <c r="AP636" t="n" s="70"/>
      <c r="AQ636" t="n" s="70"/>
      <c r="AR636" t="n" s="70"/>
      <c r="AS636" t="n" s="70"/>
      <c r="AT636" t="n" s="38"/>
      <c r="AU636" t="n" s="38"/>
      <c r="AV636" t="n" s="38"/>
      <c r="AW636" t="n" s="38"/>
      <c r="AX636" t="n" s="38"/>
    </row>
    <row r="637" ht="16" customHeight="1" spans="1:91" s="90">
      <c r="AE637" t="n" s="42"/>
      <c r="AF637" t="n" s="70"/>
      <c r="AG637" t="n" s="70"/>
      <c r="AH637" t="n" s="70"/>
      <c r="AI637" t="n" s="70"/>
      <c r="AJ637" t="n" s="70"/>
      <c r="AK637" t="n" s="70"/>
      <c r="AL637" t="n" s="70"/>
      <c r="AM637" s="70">
        <f>(AL637-AL636)/AL637*100</f>
        <v/>
      </c>
      <c r="AN637" s="70">
        <f>(AK637-AK636)/AK637*100</f>
        <v/>
      </c>
      <c r="AO637" t="n" s="70"/>
      <c r="AP637" t="n" s="70"/>
      <c r="AQ637" t="n" s="70"/>
      <c r="AR637" t="n" s="70"/>
      <c r="AS637" t="n" s="70"/>
      <c r="AT637" t="n" s="38"/>
      <c r="AU637" t="n" s="38"/>
      <c r="AV637" t="n" s="38"/>
      <c r="AW637" t="n" s="38"/>
      <c r="AX637" t="n" s="38"/>
    </row>
    <row r="638" ht="16" customHeight="1" spans="1:91" s="90">
      <c r="AE638" t="n" s="42"/>
      <c r="AF638" t="n" s="70"/>
      <c r="AG638" t="n" s="70"/>
      <c r="AH638" t="n" s="70"/>
      <c r="AI638" t="n" s="70"/>
      <c r="AJ638" t="n" s="70"/>
      <c r="AK638" t="n" s="70"/>
      <c r="AL638" t="n" s="70"/>
      <c r="AM638" s="70">
        <f>(AL638-AL637)/AL638*100</f>
        <v/>
      </c>
      <c r="AN638" s="70">
        <f>(AK638-AK637)/AK638*100</f>
        <v/>
      </c>
      <c r="AO638" t="n" s="70"/>
      <c r="AP638" t="n" s="70"/>
      <c r="AQ638" t="n" s="70"/>
      <c r="AR638" t="n" s="70"/>
      <c r="AS638" t="n" s="70"/>
      <c r="AT638" t="n" s="38"/>
      <c r="AU638" t="n" s="38"/>
      <c r="AV638" t="n" s="38"/>
      <c r="AW638" t="n" s="38"/>
      <c r="AX638" t="n" s="38"/>
    </row>
    <row r="639" ht="16" customHeight="1" spans="1:91" s="90">
      <c r="AE639" t="n" s="42"/>
      <c r="AF639" t="n" s="70"/>
      <c r="AG639" t="n" s="70"/>
      <c r="AH639" t="n" s="70"/>
      <c r="AI639" t="n" s="70"/>
      <c r="AJ639" t="n" s="70"/>
      <c r="AK639" t="n" s="70"/>
      <c r="AL639" t="n" s="70"/>
      <c r="AM639" s="70">
        <f>(AL639-AL638)/AL639*100</f>
        <v/>
      </c>
      <c r="AN639" s="70">
        <f>(AK639-AK638)/AK639*100</f>
        <v/>
      </c>
      <c r="AO639" t="n" s="70"/>
      <c r="AP639" t="n" s="70"/>
      <c r="AQ639" t="n" s="70"/>
      <c r="AR639" t="n" s="70"/>
      <c r="AS639" t="n" s="70"/>
      <c r="AT639" t="n" s="38"/>
      <c r="AU639" t="n" s="38"/>
      <c r="AV639" t="n" s="38"/>
      <c r="AW639" t="n" s="38"/>
      <c r="AX639" t="n" s="38"/>
    </row>
    <row r="640" ht="16" customHeight="1" spans="1:91" s="90">
      <c r="AE640" t="n" s="42"/>
      <c r="AF640" t="n" s="70"/>
      <c r="AG640" t="n" s="70"/>
      <c r="AH640" t="n" s="70"/>
      <c r="AI640" t="n" s="70"/>
      <c r="AJ640" t="n" s="70"/>
      <c r="AK640" t="n" s="70"/>
      <c r="AL640" t="n" s="70"/>
      <c r="AM640" s="70">
        <f>(AL640-AL639)/AL640*100</f>
        <v/>
      </c>
      <c r="AN640" s="70">
        <f>(AK640-AK639)/AK640*100</f>
        <v/>
      </c>
      <c r="AO640" t="n" s="70"/>
      <c r="AP640" t="n" s="70"/>
      <c r="AQ640" t="n" s="70"/>
      <c r="AR640" t="n" s="70"/>
      <c r="AS640" t="n" s="70"/>
      <c r="AT640" t="n" s="38"/>
      <c r="AU640" t="n" s="38"/>
      <c r="AV640" t="n" s="38"/>
      <c r="AW640" t="n" s="38"/>
      <c r="AX640" t="n" s="38"/>
    </row>
    <row r="641" ht="16" customHeight="1" spans="1:91" s="90">
      <c r="AE641" t="n" s="42"/>
      <c r="AF641" t="n" s="70"/>
      <c r="AG641" t="n" s="70"/>
      <c r="AH641" t="n" s="70"/>
      <c r="AI641" t="n" s="70"/>
      <c r="AJ641" t="n" s="70"/>
      <c r="AK641" t="n" s="70"/>
      <c r="AL641" t="n" s="70"/>
      <c r="AM641" s="70">
        <f>(AL641-AL640)/AL641*100</f>
        <v/>
      </c>
      <c r="AN641" s="70">
        <f>(AK641-AK640)/AK641*100</f>
        <v/>
      </c>
      <c r="AO641" t="n" s="70"/>
      <c r="AP641" t="n" s="70"/>
      <c r="AQ641" t="n" s="70"/>
      <c r="AR641" t="n" s="70"/>
      <c r="AS641" t="n" s="70"/>
      <c r="AT641" t="n" s="38"/>
      <c r="AU641" t="n" s="38"/>
      <c r="AV641" t="n" s="38"/>
      <c r="AW641" t="n" s="38"/>
      <c r="AX641" t="n" s="38"/>
    </row>
    <row r="642" ht="16" customHeight="1" spans="1:91" s="90">
      <c r="AE642" t="n" s="42"/>
      <c r="AF642" t="n" s="70"/>
      <c r="AG642" t="n" s="70"/>
      <c r="AH642" t="n" s="70"/>
      <c r="AI642" t="n" s="70"/>
      <c r="AJ642" t="n" s="70"/>
      <c r="AK642" t="n" s="70"/>
      <c r="AL642" t="n" s="70"/>
      <c r="AM642" s="70">
        <f>(AL642-AL641)/AL642*100</f>
        <v/>
      </c>
      <c r="AN642" s="70">
        <f>(AK642-AK641)/AK642*100</f>
        <v/>
      </c>
      <c r="AO642" t="n" s="70"/>
      <c r="AP642" t="n" s="70"/>
      <c r="AQ642" t="n" s="70"/>
      <c r="AR642" t="n" s="70"/>
      <c r="AS642" t="n" s="70"/>
      <c r="AT642" t="n" s="38"/>
      <c r="AU642" t="n" s="38"/>
      <c r="AV642" t="n" s="38"/>
      <c r="AW642" t="n" s="38"/>
      <c r="AX642" t="n" s="38"/>
    </row>
    <row r="643" ht="16" customHeight="1" spans="1:91" s="90">
      <c r="AE643" t="n" s="42"/>
      <c r="AF643" t="n" s="70"/>
      <c r="AG643" t="n" s="70"/>
      <c r="AH643" t="n" s="70"/>
      <c r="AI643" t="n" s="70"/>
      <c r="AJ643" t="n" s="70"/>
      <c r="AK643" t="n" s="70"/>
      <c r="AL643" t="n" s="70"/>
      <c r="AM643" s="70">
        <f>(AL643-AL642)/AL643*100</f>
        <v/>
      </c>
      <c r="AN643" s="70">
        <f>(AK643-AK642)/AK643*100</f>
        <v/>
      </c>
      <c r="AO643" t="n" s="70"/>
      <c r="AP643" t="n" s="70"/>
      <c r="AQ643" t="n" s="70"/>
      <c r="AR643" t="n" s="70"/>
      <c r="AS643" t="n" s="70"/>
      <c r="AT643" t="n" s="38"/>
      <c r="AU643" t="n" s="38"/>
      <c r="AV643" t="n" s="38"/>
      <c r="AW643" t="n" s="38"/>
      <c r="AX643" t="n" s="38"/>
    </row>
    <row r="644" ht="16" customHeight="1" spans="1:91" s="90">
      <c r="AE644" t="n" s="42"/>
      <c r="AF644" t="n" s="70"/>
      <c r="AG644" t="n" s="70"/>
      <c r="AH644" t="n" s="70"/>
      <c r="AI644" t="n" s="70"/>
      <c r="AJ644" t="n" s="70"/>
      <c r="AK644" t="n" s="70"/>
      <c r="AL644" t="n" s="70"/>
      <c r="AM644" s="70">
        <f>(AL644-AL643)/AL644*100</f>
        <v/>
      </c>
      <c r="AN644" s="70">
        <f>(AK644-AK643)/AK644*100</f>
        <v/>
      </c>
      <c r="AO644" t="n" s="70"/>
      <c r="AP644" t="n" s="70"/>
      <c r="AQ644" t="n" s="70"/>
      <c r="AR644" t="n" s="70"/>
      <c r="AS644" t="n" s="70"/>
      <c r="AT644" t="n" s="38"/>
      <c r="AU644" t="n" s="38"/>
      <c r="AV644" t="n" s="38"/>
      <c r="AW644" t="n" s="38"/>
      <c r="AX644" t="n" s="38"/>
    </row>
    <row r="645" ht="16" customHeight="1" spans="1:91" s="90">
      <c r="AE645" t="n" s="42"/>
      <c r="AF645" t="n" s="70"/>
      <c r="AG645" t="n" s="70"/>
      <c r="AH645" t="n" s="70"/>
      <c r="AI645" t="n" s="70"/>
      <c r="AJ645" t="n" s="70"/>
      <c r="AK645" t="n" s="70"/>
      <c r="AL645" t="n" s="70"/>
      <c r="AM645" s="70">
        <f>(AL645-AL644)/AL645*100</f>
        <v/>
      </c>
      <c r="AN645" s="70">
        <f>(AK645-AK644)/AK645*100</f>
        <v/>
      </c>
      <c r="AO645" t="n" s="70"/>
      <c r="AP645" t="n" s="70"/>
      <c r="AQ645" t="n" s="70"/>
      <c r="AR645" t="n" s="70"/>
      <c r="AS645" t="n" s="70"/>
      <c r="AT645" t="n" s="38"/>
      <c r="AU645" t="n" s="38"/>
      <c r="AV645" t="n" s="38"/>
      <c r="AW645" t="n" s="38"/>
      <c r="AX645" t="n" s="38"/>
    </row>
    <row r="646" ht="16" customHeight="1" spans="1:91" s="90">
      <c r="AE646" t="n" s="42"/>
      <c r="AF646" t="n" s="70"/>
      <c r="AG646" t="n" s="70"/>
      <c r="AH646" t="n" s="70"/>
      <c r="AI646" t="n" s="70"/>
      <c r="AJ646" t="n" s="70"/>
      <c r="AK646" t="n" s="70"/>
      <c r="AL646" t="n" s="70"/>
      <c r="AM646" s="70">
        <f>(AL646-AL645)/AL646*100</f>
        <v/>
      </c>
      <c r="AN646" s="70">
        <f>(AK646-AK645)/AK646*100</f>
        <v/>
      </c>
      <c r="AO646" t="n" s="70"/>
      <c r="AP646" t="n" s="70"/>
      <c r="AQ646" t="n" s="70"/>
      <c r="AR646" t="n" s="70"/>
      <c r="AS646" t="n" s="70"/>
      <c r="AT646" t="n" s="38"/>
      <c r="AU646" t="n" s="38"/>
      <c r="AV646" t="n" s="38"/>
      <c r="AW646" t="n" s="38"/>
      <c r="AX646" t="n" s="38"/>
    </row>
    <row r="647" ht="16" customHeight="1" spans="1:91" s="90">
      <c r="AE647" t="n" s="42"/>
      <c r="AF647" t="n" s="70"/>
      <c r="AG647" t="n" s="70"/>
      <c r="AH647" t="n" s="70"/>
      <c r="AI647" t="n" s="70"/>
      <c r="AJ647" t="n" s="70"/>
      <c r="AK647" t="n" s="70"/>
      <c r="AL647" t="n" s="70"/>
      <c r="AM647" s="70">
        <f>(AL647-AL646)/AL647*100</f>
        <v/>
      </c>
      <c r="AN647" s="70">
        <f>(AK647-AK646)/AK647*100</f>
        <v/>
      </c>
      <c r="AO647" t="n" s="70"/>
      <c r="AP647" t="n" s="70"/>
      <c r="AQ647" t="n" s="70"/>
      <c r="AR647" t="n" s="70"/>
      <c r="AS647" t="n" s="70"/>
      <c r="AT647" t="n" s="38"/>
      <c r="AU647" t="n" s="38"/>
      <c r="AV647" t="n" s="38"/>
      <c r="AW647" t="n" s="38"/>
      <c r="AX647" t="n" s="38"/>
    </row>
    <row r="648" ht="16" customHeight="1" spans="1:91" s="90">
      <c r="AE648" t="n" s="42"/>
      <c r="AF648" t="n" s="70"/>
      <c r="AG648" t="n" s="70"/>
      <c r="AH648" t="n" s="70"/>
      <c r="AI648" t="n" s="70"/>
      <c r="AJ648" t="n" s="70"/>
      <c r="AK648" t="n" s="70"/>
      <c r="AL648" t="n" s="70"/>
      <c r="AM648" s="70">
        <f>(AL648-AL647)/AL648*100</f>
        <v/>
      </c>
      <c r="AN648" s="70">
        <f>(AK648-AK647)/AK648*100</f>
        <v/>
      </c>
      <c r="AO648" t="n" s="70"/>
      <c r="AP648" t="n" s="70"/>
      <c r="AQ648" t="n" s="70"/>
      <c r="AR648" t="n" s="70"/>
      <c r="AS648" t="n" s="70"/>
      <c r="AT648" t="n" s="38"/>
      <c r="AU648" t="n" s="38"/>
      <c r="AV648" t="n" s="38"/>
      <c r="AW648" t="n" s="38"/>
      <c r="AX648" t="n" s="38"/>
    </row>
    <row r="649" ht="16" customHeight="1" spans="1:91" s="90">
      <c r="AE649" t="n" s="42"/>
      <c r="AF649" t="n" s="70"/>
      <c r="AG649" t="n" s="70"/>
      <c r="AH649" t="n" s="70"/>
      <c r="AI649" t="n" s="70"/>
      <c r="AJ649" t="n" s="70"/>
      <c r="AK649" t="n" s="70"/>
      <c r="AL649" t="n" s="70"/>
      <c r="AM649" s="70">
        <f>(AL649-AL648)/AL649*100</f>
        <v/>
      </c>
      <c r="AN649" s="70">
        <f>(AK649-AK648)/AK649*100</f>
        <v/>
      </c>
      <c r="AO649" t="n" s="70"/>
      <c r="AP649" t="n" s="70"/>
      <c r="AQ649" t="n" s="70"/>
      <c r="AR649" t="n" s="70"/>
      <c r="AS649" t="n" s="70"/>
      <c r="AT649" t="n" s="38"/>
      <c r="AU649" t="n" s="38"/>
      <c r="AV649" t="n" s="38"/>
      <c r="AW649" t="n" s="38"/>
      <c r="AX649" t="n" s="38"/>
    </row>
    <row r="650" ht="16" customHeight="1" spans="1:91" s="90">
      <c r="AE650" t="n" s="42"/>
      <c r="AF650" t="n" s="70"/>
      <c r="AG650" t="n" s="70"/>
      <c r="AH650" t="n" s="70"/>
      <c r="AI650" t="n" s="70"/>
      <c r="AJ650" t="n" s="70"/>
      <c r="AK650" t="n" s="70"/>
      <c r="AL650" t="n" s="70"/>
      <c r="AM650" s="70">
        <f>(AL650-AL649)/AL650*100</f>
        <v/>
      </c>
      <c r="AN650" s="70">
        <f>(AK650-AK649)/AK650*100</f>
        <v/>
      </c>
      <c r="AO650" t="n" s="70"/>
      <c r="AP650" t="n" s="70"/>
      <c r="AQ650" t="n" s="70"/>
      <c r="AR650" t="n" s="70"/>
      <c r="AS650" t="n" s="70"/>
      <c r="AT650" t="n" s="38"/>
      <c r="AU650" t="n" s="38"/>
      <c r="AV650" t="n" s="38"/>
      <c r="AW650" t="n" s="38"/>
      <c r="AX650" t="n" s="38"/>
    </row>
    <row r="651" ht="16" customHeight="1" spans="1:91" s="90">
      <c r="AE651" t="n" s="42"/>
      <c r="AF651" t="n" s="70"/>
      <c r="AG651" t="n" s="70"/>
      <c r="AH651" t="n" s="70"/>
      <c r="AI651" t="n" s="70"/>
      <c r="AJ651" t="n" s="70"/>
      <c r="AK651" t="n" s="70"/>
      <c r="AL651" t="n" s="70"/>
      <c r="AM651" s="70">
        <f>(AL651-AL650)/AL651*100</f>
        <v/>
      </c>
      <c r="AN651" s="70">
        <f>(AK651-AK650)/AK651*100</f>
        <v/>
      </c>
      <c r="AO651" t="n" s="70"/>
      <c r="AP651" t="n" s="70"/>
      <c r="AQ651" t="n" s="70"/>
      <c r="AR651" t="n" s="70"/>
      <c r="AS651" t="n" s="70"/>
      <c r="AT651" t="n" s="38"/>
      <c r="AU651" t="n" s="38"/>
      <c r="AV651" t="n" s="38"/>
      <c r="AW651" t="n" s="38"/>
      <c r="AX651" t="n" s="38"/>
    </row>
    <row r="652" ht="16" customHeight="1" spans="1:91" s="90">
      <c r="AE652" t="n" s="42"/>
      <c r="AF652" t="n" s="70"/>
      <c r="AG652" t="n" s="70"/>
      <c r="AH652" t="n" s="70"/>
      <c r="AI652" t="n" s="70"/>
      <c r="AJ652" t="n" s="70"/>
      <c r="AK652" t="n" s="70"/>
      <c r="AL652" t="n" s="70"/>
      <c r="AM652" s="70">
        <f>(AL652-AL651)/AL652*100</f>
        <v/>
      </c>
      <c r="AN652" s="70">
        <f>(AK652-AK651)/AK652*100</f>
        <v/>
      </c>
      <c r="AO652" t="n" s="70"/>
      <c r="AP652" t="n" s="70"/>
      <c r="AQ652" t="n" s="70"/>
      <c r="AR652" t="n" s="70"/>
      <c r="AS652" t="n" s="70"/>
      <c r="AT652" t="n" s="38"/>
      <c r="AU652" t="n" s="38"/>
      <c r="AV652" t="n" s="38"/>
      <c r="AW652" t="n" s="38"/>
      <c r="AX652" t="n" s="38"/>
    </row>
    <row r="653" ht="16" customHeight="1" spans="1:91" s="90">
      <c r="AE653" t="n" s="42"/>
      <c r="AF653" t="n" s="70"/>
      <c r="AG653" t="n" s="70"/>
      <c r="AH653" t="n" s="70"/>
      <c r="AI653" t="n" s="70"/>
      <c r="AJ653" t="n" s="70"/>
      <c r="AK653" t="n" s="70"/>
      <c r="AL653" t="n" s="70"/>
      <c r="AM653" s="70">
        <f>(AL653-AL652)/AL653*100</f>
        <v/>
      </c>
      <c r="AN653" s="70">
        <f>(AK653-AK652)/AK653*100</f>
        <v/>
      </c>
      <c r="AO653" t="n" s="70"/>
      <c r="AP653" t="n" s="70"/>
      <c r="AQ653" t="n" s="70"/>
      <c r="AR653" t="n" s="70"/>
      <c r="AS653" t="n" s="70"/>
      <c r="AT653" t="n" s="38"/>
      <c r="AU653" t="n" s="38"/>
      <c r="AV653" t="n" s="38"/>
      <c r="AW653" t="n" s="38"/>
      <c r="AX653" t="n" s="38"/>
    </row>
    <row r="654" ht="16" customHeight="1" spans="1:91" s="90">
      <c r="AE654" t="n" s="42"/>
      <c r="AF654" t="n" s="70"/>
      <c r="AG654" t="n" s="70"/>
      <c r="AH654" t="n" s="70"/>
      <c r="AI654" t="n" s="70"/>
      <c r="AJ654" t="n" s="70"/>
      <c r="AK654" t="n" s="70"/>
      <c r="AL654" t="n" s="70"/>
      <c r="AM654" s="70">
        <f>(AL654-AL653)/AL654*100</f>
        <v/>
      </c>
      <c r="AN654" s="70">
        <f>(AK654-AK653)/AK654*100</f>
        <v/>
      </c>
      <c r="AO654" t="n" s="70"/>
      <c r="AP654" t="n" s="70"/>
      <c r="AQ654" t="n" s="70"/>
      <c r="AR654" t="n" s="70"/>
      <c r="AS654" t="n" s="70"/>
      <c r="AT654" t="n" s="38"/>
      <c r="AU654" t="n" s="38"/>
      <c r="AV654" t="n" s="38"/>
      <c r="AW654" t="n" s="38"/>
      <c r="AX654" t="n" s="38"/>
    </row>
    <row r="655" ht="16" customHeight="1" spans="1:91" s="90">
      <c r="AE655" t="n" s="42"/>
      <c r="AF655" t="n" s="70"/>
      <c r="AG655" t="n" s="70"/>
      <c r="AH655" t="n" s="70"/>
      <c r="AI655" t="n" s="70"/>
      <c r="AJ655" t="n" s="70"/>
      <c r="AK655" t="n" s="70"/>
      <c r="AL655" t="n" s="70"/>
      <c r="AM655" s="70">
        <f>(AL655-AL654)/AL655*100</f>
        <v/>
      </c>
      <c r="AN655" s="70">
        <f>(AK655-AK654)/AK655*100</f>
        <v/>
      </c>
      <c r="AO655" t="n" s="70"/>
      <c r="AP655" t="n" s="70"/>
      <c r="AQ655" t="n" s="70"/>
      <c r="AR655" t="n" s="70"/>
      <c r="AS655" t="n" s="70"/>
      <c r="AT655" t="n" s="38"/>
      <c r="AU655" t="n" s="38"/>
      <c r="AV655" t="n" s="38"/>
      <c r="AW655" t="n" s="38"/>
      <c r="AX655" t="n" s="38"/>
    </row>
    <row r="656" ht="16" customHeight="1" spans="1:91" s="90">
      <c r="AE656" t="n" s="42"/>
      <c r="AF656" t="n" s="70"/>
      <c r="AG656" t="n" s="70"/>
      <c r="AH656" t="n" s="70"/>
      <c r="AI656" t="n" s="70"/>
      <c r="AJ656" t="n" s="70"/>
      <c r="AK656" t="n" s="70"/>
      <c r="AL656" t="n" s="70"/>
      <c r="AM656" s="70">
        <f>(AL656-AL655)/AL656*100</f>
        <v/>
      </c>
      <c r="AN656" s="70">
        <f>(AK656-AK655)/AK656*100</f>
        <v/>
      </c>
      <c r="AO656" t="n" s="70"/>
      <c r="AP656" t="n" s="70"/>
      <c r="AQ656" t="n" s="70"/>
      <c r="AR656" t="n" s="70"/>
      <c r="AS656" t="n" s="70"/>
      <c r="AT656" t="n" s="38"/>
      <c r="AU656" t="n" s="38"/>
      <c r="AV656" t="n" s="38"/>
      <c r="AW656" t="n" s="38"/>
      <c r="AX656" t="n" s="38"/>
    </row>
    <row r="657" ht="16" customHeight="1" spans="1:91" s="90">
      <c r="AE657" t="n" s="42"/>
      <c r="AF657" t="n" s="70"/>
      <c r="AG657" t="n" s="70"/>
      <c r="AH657" t="n" s="70"/>
      <c r="AI657" t="n" s="70"/>
      <c r="AJ657" t="n" s="70"/>
      <c r="AK657" t="n" s="70"/>
      <c r="AL657" t="n" s="70"/>
      <c r="AM657" s="70">
        <f>(AL657-AL656)/AL657*100</f>
        <v/>
      </c>
      <c r="AN657" s="70">
        <f>(AK657-AK656)/AK657*100</f>
        <v/>
      </c>
      <c r="AO657" t="n" s="70"/>
      <c r="AP657" t="n" s="70"/>
      <c r="AQ657" t="n" s="70"/>
      <c r="AR657" t="n" s="70"/>
      <c r="AS657" t="n" s="70"/>
      <c r="AT657" t="n" s="38"/>
      <c r="AU657" t="n" s="38"/>
      <c r="AV657" t="n" s="38"/>
      <c r="AW657" t="n" s="38"/>
      <c r="AX657" t="n" s="38"/>
    </row>
    <row r="658" ht="16" customHeight="1" spans="1:91" s="90">
      <c r="AE658" t="n" s="42"/>
      <c r="AF658" t="n" s="70"/>
      <c r="AG658" t="n" s="70"/>
      <c r="AH658" t="n" s="70"/>
      <c r="AI658" t="n" s="70"/>
      <c r="AJ658" t="n" s="70"/>
      <c r="AK658" t="n" s="70"/>
      <c r="AL658" t="n" s="70"/>
      <c r="AM658" s="70">
        <f>(AL658-AL657)/AL658*100</f>
        <v/>
      </c>
      <c r="AN658" s="70">
        <f>(AK658-AK657)/AK658*100</f>
        <v/>
      </c>
      <c r="AO658" t="n" s="70"/>
      <c r="AP658" t="n" s="70"/>
      <c r="AQ658" t="n" s="70"/>
      <c r="AR658" t="n" s="70"/>
      <c r="AS658" t="n" s="70"/>
      <c r="AT658" t="n" s="38"/>
      <c r="AU658" t="n" s="38"/>
      <c r="AV658" t="n" s="38"/>
      <c r="AW658" t="n" s="38"/>
      <c r="AX658" t="n" s="38"/>
    </row>
    <row r="659" ht="16" customHeight="1" spans="1:91" s="90">
      <c r="AE659" t="n" s="42"/>
      <c r="AF659" t="n" s="70"/>
      <c r="AG659" t="n" s="70"/>
      <c r="AH659" t="n" s="70"/>
      <c r="AI659" t="n" s="70"/>
      <c r="AJ659" t="n" s="70"/>
      <c r="AK659" t="n" s="70"/>
      <c r="AL659" t="n" s="70"/>
      <c r="AM659" s="70">
        <f>(AL659-AL658)/AL659*100</f>
        <v/>
      </c>
      <c r="AN659" s="70">
        <f>(AK659-AK658)/AK659*100</f>
        <v/>
      </c>
      <c r="AO659" t="n" s="70"/>
      <c r="AP659" t="n" s="70"/>
      <c r="AQ659" t="n" s="70"/>
      <c r="AR659" t="n" s="70"/>
      <c r="AS659" t="n" s="70"/>
      <c r="AT659" t="n" s="38"/>
      <c r="AU659" t="n" s="38"/>
      <c r="AV659" t="n" s="38"/>
      <c r="AW659" t="n" s="38"/>
      <c r="AX659" t="n" s="38"/>
    </row>
    <row r="660" ht="16" customHeight="1" spans="1:91" s="90">
      <c r="AE660" t="n" s="42"/>
      <c r="AF660" t="n" s="70"/>
      <c r="AG660" t="n" s="70"/>
      <c r="AH660" t="n" s="70"/>
      <c r="AI660" t="n" s="70"/>
      <c r="AJ660" t="n" s="70"/>
      <c r="AK660" t="n" s="70"/>
      <c r="AL660" t="n" s="70"/>
      <c r="AM660" s="70">
        <f>(AL660-AL659)/AL660*100</f>
        <v/>
      </c>
      <c r="AN660" s="70">
        <f>(AK660-AK659)/AK660*100</f>
        <v/>
      </c>
      <c r="AO660" t="n" s="70"/>
      <c r="AP660" t="n" s="70"/>
      <c r="AQ660" t="n" s="70"/>
      <c r="AR660" t="n" s="70"/>
      <c r="AS660" t="n" s="70"/>
      <c r="AT660" t="n" s="38"/>
      <c r="AU660" t="n" s="38"/>
      <c r="AV660" t="n" s="38"/>
      <c r="AW660" t="n" s="38"/>
      <c r="AX660" t="n" s="38"/>
    </row>
    <row r="661" ht="16" customHeight="1" spans="1:91" s="90">
      <c r="AE661" t="n" s="42"/>
      <c r="AF661" t="n" s="70"/>
      <c r="AG661" t="n" s="70"/>
      <c r="AH661" t="n" s="70"/>
      <c r="AI661" t="n" s="70"/>
      <c r="AJ661" t="n" s="70"/>
      <c r="AK661" t="n" s="70"/>
      <c r="AL661" t="n" s="70"/>
      <c r="AM661" s="70">
        <f>(AL661-AL660)/AL661*100</f>
        <v/>
      </c>
      <c r="AN661" s="70">
        <f>(AK661-AK660)/AK661*100</f>
        <v/>
      </c>
      <c r="AO661" t="n" s="70"/>
      <c r="AP661" t="n" s="70"/>
      <c r="AQ661" t="n" s="70"/>
      <c r="AR661" t="n" s="70"/>
      <c r="AS661" t="n" s="70"/>
      <c r="AT661" t="n" s="38"/>
      <c r="AU661" t="n" s="38"/>
      <c r="AV661" t="n" s="38"/>
      <c r="AW661" t="n" s="38"/>
      <c r="AX661" t="n" s="38"/>
    </row>
    <row r="662" ht="16" customHeight="1" spans="1:91" s="90">
      <c r="AE662" t="n" s="42"/>
      <c r="AF662" t="n" s="70"/>
      <c r="AG662" t="n" s="70"/>
      <c r="AH662" t="n" s="70"/>
      <c r="AI662" t="n" s="70"/>
      <c r="AJ662" t="n" s="70"/>
      <c r="AK662" t="n" s="70"/>
      <c r="AL662" t="n" s="70"/>
      <c r="AM662" s="70">
        <f>(AL662-AL661)/AL662*100</f>
        <v/>
      </c>
      <c r="AN662" s="70">
        <f>(AK662-AK661)/AK662*100</f>
        <v/>
      </c>
      <c r="AO662" t="n" s="70"/>
      <c r="AP662" t="n" s="70"/>
      <c r="AQ662" t="n" s="70"/>
      <c r="AR662" t="n" s="70"/>
      <c r="AS662" t="n" s="70"/>
      <c r="AT662" t="n" s="38"/>
      <c r="AU662" t="n" s="38"/>
      <c r="AV662" t="n" s="38"/>
      <c r="AW662" t="n" s="38"/>
      <c r="AX662" t="n" s="38"/>
    </row>
    <row r="663" ht="16" customHeight="1" spans="1:91" s="90">
      <c r="AE663" t="n" s="42"/>
      <c r="AF663" t="n" s="70"/>
      <c r="AG663" t="n" s="70"/>
      <c r="AH663" t="n" s="70"/>
      <c r="AI663" t="n" s="70"/>
      <c r="AJ663" t="n" s="70"/>
      <c r="AK663" t="n" s="70"/>
      <c r="AL663" t="n" s="70"/>
      <c r="AM663" s="70">
        <f>(AL663-AL662)/AL663*100</f>
        <v/>
      </c>
      <c r="AN663" s="70">
        <f>(AK663-AK662)/AK663*100</f>
        <v/>
      </c>
      <c r="AO663" t="n" s="70"/>
      <c r="AP663" t="n" s="70"/>
      <c r="AQ663" t="n" s="70"/>
      <c r="AR663" t="n" s="70"/>
      <c r="AS663" t="n" s="70"/>
      <c r="AT663" t="n" s="38"/>
      <c r="AU663" t="n" s="38"/>
      <c r="AV663" t="n" s="38"/>
      <c r="AW663" t="n" s="38"/>
      <c r="AX663" t="n" s="38"/>
    </row>
    <row r="664" ht="16" customHeight="1" spans="1:91" s="90">
      <c r="AE664" t="n" s="42"/>
      <c r="AF664" t="n" s="70"/>
      <c r="AG664" t="n" s="70"/>
      <c r="AH664" t="n" s="70"/>
      <c r="AI664" t="n" s="70"/>
      <c r="AJ664" t="n" s="70"/>
      <c r="AK664" t="n" s="70"/>
      <c r="AL664" t="n" s="70"/>
      <c r="AM664" s="70">
        <f>(AL664-AL663)/AL664*100</f>
        <v/>
      </c>
      <c r="AN664" s="70">
        <f>(AK664-AK663)/AK664*100</f>
        <v/>
      </c>
      <c r="AO664" t="n" s="70"/>
      <c r="AP664" t="n" s="70"/>
      <c r="AQ664" t="n" s="70"/>
      <c r="AR664" t="n" s="70"/>
      <c r="AS664" t="n" s="70"/>
      <c r="AT664" t="n" s="38"/>
      <c r="AU664" t="n" s="38"/>
      <c r="AV664" t="n" s="38"/>
      <c r="AW664" t="n" s="38"/>
      <c r="AX664" t="n" s="38"/>
    </row>
    <row r="665" ht="16" customHeight="1" spans="1:91" s="90">
      <c r="AE665" t="n" s="42"/>
      <c r="AF665" t="n" s="70"/>
      <c r="AG665" t="n" s="70"/>
      <c r="AH665" t="n" s="70"/>
      <c r="AI665" t="n" s="70"/>
      <c r="AJ665" t="n" s="70"/>
      <c r="AK665" t="n" s="70"/>
      <c r="AL665" t="n" s="70"/>
      <c r="AM665" s="70">
        <f>(AL665-AL664)/AL665*100</f>
        <v/>
      </c>
      <c r="AN665" s="70">
        <f>(AK665-AK664)/AK665*100</f>
        <v/>
      </c>
      <c r="AO665" t="n" s="70"/>
      <c r="AP665" t="n" s="70"/>
      <c r="AQ665" t="n" s="70"/>
      <c r="AR665" t="n" s="70"/>
      <c r="AS665" t="n" s="70"/>
      <c r="AT665" t="n" s="38"/>
      <c r="AU665" t="n" s="38"/>
      <c r="AV665" t="n" s="38"/>
      <c r="AW665" t="n" s="38"/>
      <c r="AX665" t="n" s="38"/>
    </row>
    <row r="666" ht="16" customHeight="1" spans="1:91" s="90">
      <c r="AE666" t="n" s="42"/>
      <c r="AF666" t="n" s="70"/>
      <c r="AG666" t="n" s="70"/>
      <c r="AH666" t="n" s="70"/>
      <c r="AI666" t="n" s="70"/>
      <c r="AJ666" t="n" s="70"/>
      <c r="AK666" t="n" s="70"/>
      <c r="AL666" t="n" s="70"/>
      <c r="AM666" s="70">
        <f>(AL666-AL665)/AL666*100</f>
        <v/>
      </c>
      <c r="AN666" s="70">
        <f>(AK666-AK665)/AK666*100</f>
        <v/>
      </c>
      <c r="AO666" t="n" s="70"/>
      <c r="AP666" t="n" s="70"/>
      <c r="AQ666" t="n" s="70"/>
      <c r="AR666" t="n" s="70"/>
      <c r="AS666" t="n" s="70"/>
      <c r="AT666" t="n" s="38"/>
      <c r="AU666" t="n" s="38"/>
      <c r="AV666" t="n" s="38"/>
      <c r="AW666" t="n" s="38"/>
      <c r="AX666" t="n" s="38"/>
    </row>
    <row r="667" ht="16" customHeight="1" spans="1:91" s="90">
      <c r="AE667" t="n" s="42"/>
      <c r="AF667" t="n" s="70"/>
      <c r="AG667" t="n" s="70"/>
      <c r="AH667" t="n" s="70"/>
      <c r="AI667" t="n" s="70"/>
      <c r="AJ667" t="n" s="70"/>
      <c r="AK667" t="n" s="70"/>
      <c r="AL667" t="n" s="70"/>
      <c r="AM667" s="70">
        <f>(AL667-AL666)/AL667*100</f>
        <v/>
      </c>
      <c r="AN667" s="70">
        <f>(AK667-AK666)/AK667*100</f>
        <v/>
      </c>
      <c r="AO667" t="n" s="70"/>
      <c r="AP667" t="n" s="70"/>
      <c r="AQ667" t="n" s="70"/>
      <c r="AR667" t="n" s="70"/>
      <c r="AS667" t="n" s="70"/>
      <c r="AT667" t="n" s="38"/>
      <c r="AU667" t="n" s="38"/>
      <c r="AV667" t="n" s="38"/>
      <c r="AW667" t="n" s="38"/>
      <c r="AX667" t="n" s="38"/>
    </row>
    <row r="668" ht="16" customHeight="1" spans="1:91" s="90">
      <c r="AE668" t="n" s="42"/>
      <c r="AF668" t="n" s="70"/>
      <c r="AG668" t="n" s="70"/>
      <c r="AH668" t="n" s="70"/>
      <c r="AI668" t="n" s="70"/>
      <c r="AJ668" t="n" s="70"/>
      <c r="AK668" t="n" s="70"/>
      <c r="AL668" t="n" s="70"/>
      <c r="AM668" s="70">
        <f>(AL668-AL667)/AL668*100</f>
        <v/>
      </c>
      <c r="AN668" s="70">
        <f>(AK668-AK667)/AK668*100</f>
        <v/>
      </c>
      <c r="AO668" t="n" s="70"/>
      <c r="AP668" t="n" s="70"/>
      <c r="AQ668" t="n" s="70"/>
      <c r="AR668" t="n" s="70"/>
      <c r="AS668" t="n" s="70"/>
      <c r="AT668" t="n" s="38"/>
      <c r="AU668" t="n" s="38"/>
      <c r="AV668" t="n" s="38"/>
      <c r="AW668" t="n" s="38"/>
      <c r="AX668" t="n" s="38"/>
    </row>
    <row r="669" ht="16" customHeight="1" spans="1:91" s="90">
      <c r="AE669" t="n" s="42"/>
      <c r="AF669" t="n" s="70"/>
      <c r="AG669" t="n" s="70"/>
      <c r="AH669" t="n" s="70"/>
      <c r="AI669" t="n" s="70"/>
      <c r="AJ669" t="n" s="70"/>
      <c r="AK669" t="n" s="70"/>
      <c r="AL669" t="n" s="70"/>
      <c r="AM669" s="70">
        <f>(AL669-AL668)/AL669*100</f>
        <v/>
      </c>
      <c r="AN669" s="70">
        <f>(AK669-AK668)/AK669*100</f>
        <v/>
      </c>
      <c r="AO669" t="n" s="70"/>
      <c r="AP669" t="n" s="70"/>
      <c r="AQ669" t="n" s="70"/>
      <c r="AR669" t="n" s="70"/>
      <c r="AS669" t="n" s="70"/>
      <c r="AT669" t="n" s="38"/>
      <c r="AU669" t="n" s="38"/>
      <c r="AV669" t="n" s="38"/>
      <c r="AW669" t="n" s="38"/>
      <c r="AX669" t="n" s="38"/>
    </row>
    <row r="670" ht="16" customHeight="1" spans="1:91" s="90">
      <c r="AE670" t="n" s="42"/>
      <c r="AF670" t="n" s="70"/>
      <c r="AG670" t="n" s="70"/>
      <c r="AH670" t="n" s="70"/>
      <c r="AI670" t="n" s="70"/>
      <c r="AJ670" t="n" s="70"/>
      <c r="AK670" t="n" s="70"/>
      <c r="AL670" t="n" s="70"/>
      <c r="AM670" s="70">
        <f>(AL670-AL669)/AL670*100</f>
        <v/>
      </c>
      <c r="AN670" s="70">
        <f>(AK670-AK669)/AK670*100</f>
        <v/>
      </c>
      <c r="AO670" t="n" s="70"/>
      <c r="AP670" t="n" s="70"/>
      <c r="AQ670" t="n" s="70"/>
      <c r="AR670" t="n" s="70"/>
      <c r="AS670" t="n" s="70"/>
      <c r="AT670" t="n" s="38"/>
      <c r="AU670" t="n" s="38"/>
      <c r="AV670" t="n" s="38"/>
      <c r="AW670" t="n" s="38"/>
      <c r="AX670" t="n" s="38"/>
    </row>
    <row r="671" ht="16" customHeight="1" spans="1:91" s="90">
      <c r="AE671" t="n" s="42"/>
      <c r="AF671" t="n" s="70"/>
      <c r="AG671" t="n" s="70"/>
      <c r="AH671" t="n" s="70"/>
      <c r="AI671" t="n" s="70"/>
      <c r="AJ671" t="n" s="70"/>
      <c r="AK671" t="n" s="70"/>
      <c r="AL671" t="n" s="70"/>
      <c r="AM671" s="70">
        <f>(AL671-AL670)/AL671*100</f>
        <v/>
      </c>
      <c r="AN671" s="70">
        <f>(AK671-AK670)/AK671*100</f>
        <v/>
      </c>
      <c r="AO671" t="n" s="70"/>
      <c r="AP671" t="n" s="70"/>
      <c r="AQ671" t="n" s="70"/>
      <c r="AR671" t="n" s="70"/>
      <c r="AS671" t="n" s="70"/>
      <c r="AT671" t="n" s="38"/>
      <c r="AU671" t="n" s="38"/>
      <c r="AV671" t="n" s="38"/>
      <c r="AW671" t="n" s="38"/>
      <c r="AX671" t="n" s="38"/>
    </row>
    <row r="672" ht="16" customHeight="1" spans="1:91" s="90">
      <c r="AE672" t="n" s="42"/>
      <c r="AF672" t="n" s="70"/>
      <c r="AG672" t="n" s="70"/>
      <c r="AH672" t="n" s="70"/>
      <c r="AI672" t="n" s="70"/>
      <c r="AJ672" t="n" s="70"/>
      <c r="AK672" t="n" s="70"/>
      <c r="AL672" t="n" s="70"/>
      <c r="AM672" s="70">
        <f>(AL672-AL671)/AL672*100</f>
        <v/>
      </c>
      <c r="AN672" s="70">
        <f>(AK672-AK671)/AK672*100</f>
        <v/>
      </c>
      <c r="AO672" t="n" s="70"/>
      <c r="AP672" t="n" s="70"/>
      <c r="AQ672" t="n" s="70"/>
      <c r="AR672" t="n" s="70"/>
      <c r="AS672" t="n" s="70"/>
      <c r="AT672" t="n" s="38"/>
      <c r="AU672" t="n" s="38"/>
      <c r="AV672" t="n" s="38"/>
      <c r="AW672" t="n" s="38"/>
      <c r="AX672" t="n" s="38"/>
    </row>
    <row r="673" ht="16" customHeight="1" spans="1:91" s="90">
      <c r="AE673" t="n" s="42"/>
      <c r="AF673" t="n" s="70"/>
      <c r="AG673" t="n" s="70"/>
      <c r="AH673" t="n" s="70"/>
      <c r="AI673" t="n" s="70"/>
      <c r="AJ673" t="n" s="70"/>
      <c r="AK673" t="n" s="70"/>
      <c r="AL673" t="n" s="70"/>
      <c r="AM673" s="70">
        <f>(AL673-AL672)/AL673*100</f>
        <v/>
      </c>
      <c r="AN673" s="70">
        <f>(AK673-AK672)/AK673*100</f>
        <v/>
      </c>
      <c r="AO673" t="n" s="70"/>
      <c r="AP673" t="n" s="70"/>
      <c r="AQ673" t="n" s="70"/>
      <c r="AR673" t="n" s="70"/>
      <c r="AS673" t="n" s="70"/>
      <c r="AT673" t="n" s="38"/>
      <c r="AU673" t="n" s="38"/>
      <c r="AV673" t="n" s="38"/>
      <c r="AW673" t="n" s="38"/>
      <c r="AX673" t="n" s="38"/>
    </row>
    <row r="674" ht="16" customHeight="1" spans="1:91" s="90">
      <c r="AE674" t="n" s="42"/>
      <c r="AF674" t="n" s="70"/>
      <c r="AG674" t="n" s="70"/>
      <c r="AH674" t="n" s="70"/>
      <c r="AI674" t="n" s="70"/>
      <c r="AJ674" t="n" s="70"/>
      <c r="AK674" t="n" s="70"/>
      <c r="AL674" t="n" s="70"/>
      <c r="AM674" s="70">
        <f>(AL674-AL673)/AL674*100</f>
        <v/>
      </c>
      <c r="AN674" s="70">
        <f>(AK674-AK673)/AK674*100</f>
        <v/>
      </c>
      <c r="AO674" t="n" s="70"/>
      <c r="AP674" t="n" s="70"/>
      <c r="AQ674" t="n" s="70"/>
      <c r="AR674" t="n" s="70"/>
      <c r="AS674" t="n" s="70"/>
      <c r="AT674" t="n" s="38"/>
      <c r="AU674" t="n" s="38"/>
      <c r="AV674" t="n" s="38"/>
      <c r="AW674" t="n" s="38"/>
      <c r="AX674" t="n" s="38"/>
    </row>
    <row r="675" ht="16" customHeight="1" spans="1:91" s="90">
      <c r="AE675" t="n" s="42"/>
      <c r="AF675" t="n" s="70"/>
      <c r="AG675" t="n" s="70"/>
      <c r="AH675" t="n" s="70"/>
      <c r="AI675" t="n" s="70"/>
      <c r="AJ675" t="n" s="70"/>
      <c r="AK675" t="n" s="70"/>
      <c r="AL675" t="n" s="70"/>
      <c r="AM675" s="70">
        <f>(AL675-AL674)/AL675*100</f>
        <v/>
      </c>
      <c r="AN675" s="70">
        <f>(AK675-AK674)/AK675*100</f>
        <v/>
      </c>
      <c r="AO675" t="n" s="70"/>
      <c r="AP675" t="n" s="70"/>
      <c r="AQ675" t="n" s="70"/>
      <c r="AR675" t="n" s="70"/>
      <c r="AS675" t="n" s="70"/>
      <c r="AT675" t="n" s="38"/>
      <c r="AU675" t="n" s="38"/>
      <c r="AV675" t="n" s="38"/>
      <c r="AW675" t="n" s="38"/>
      <c r="AX675" t="n" s="38"/>
    </row>
    <row r="676" ht="16" customHeight="1" spans="1:91" s="90">
      <c r="AE676" t="n" s="42"/>
      <c r="AF676" t="n" s="70"/>
      <c r="AG676" t="n" s="70"/>
      <c r="AH676" t="n" s="70"/>
      <c r="AI676" t="n" s="70"/>
      <c r="AJ676" t="n" s="70"/>
      <c r="AK676" t="n" s="70"/>
      <c r="AL676" t="n" s="70"/>
      <c r="AM676" s="70">
        <f>(AL676-AL675)/AL676*100</f>
        <v/>
      </c>
      <c r="AN676" s="70">
        <f>(AK676-AK675)/AK676*100</f>
        <v/>
      </c>
      <c r="AO676" t="n" s="70"/>
      <c r="AP676" t="n" s="70"/>
      <c r="AQ676" t="n" s="70"/>
      <c r="AR676" t="n" s="70"/>
      <c r="AS676" t="n" s="70"/>
      <c r="AT676" t="n" s="38"/>
      <c r="AU676" t="n" s="38"/>
      <c r="AV676" t="n" s="38"/>
      <c r="AW676" t="n" s="38"/>
      <c r="AX676" t="n" s="38"/>
    </row>
    <row r="677" ht="16" customHeight="1" spans="1:91" s="90">
      <c r="AE677" t="n" s="42"/>
      <c r="AF677" t="n" s="70"/>
      <c r="AG677" t="n" s="70"/>
      <c r="AH677" t="n" s="70"/>
      <c r="AI677" t="n" s="70"/>
      <c r="AJ677" t="n" s="70"/>
      <c r="AK677" t="n" s="70"/>
      <c r="AL677" t="n" s="70"/>
      <c r="AM677" s="70">
        <f>(AL677-AL676)/AL677*100</f>
        <v/>
      </c>
      <c r="AN677" s="70">
        <f>(AK677-AK676)/AK677*100</f>
        <v/>
      </c>
      <c r="AO677" t="n" s="70"/>
      <c r="AP677" t="n" s="70"/>
      <c r="AQ677" t="n" s="70"/>
      <c r="AR677" t="n" s="70"/>
      <c r="AS677" t="n" s="70"/>
      <c r="AT677" t="n" s="38"/>
      <c r="AU677" t="n" s="38"/>
      <c r="AV677" t="n" s="38"/>
      <c r="AW677" t="n" s="38"/>
      <c r="AX677" t="n" s="38"/>
    </row>
    <row r="678" ht="16" customHeight="1" spans="1:91" s="90">
      <c r="AE678" t="n" s="42"/>
      <c r="AF678" t="n" s="70"/>
      <c r="AG678" t="n" s="70"/>
      <c r="AH678" t="n" s="70"/>
      <c r="AI678" t="n" s="70"/>
      <c r="AJ678" t="n" s="70"/>
      <c r="AK678" t="n" s="70"/>
      <c r="AL678" t="n" s="70"/>
      <c r="AM678" s="70">
        <f>(AL678-AL677)/AL678*100</f>
        <v/>
      </c>
      <c r="AN678" s="70">
        <f>(AK678-AK677)/AK678*100</f>
        <v/>
      </c>
      <c r="AO678" t="n" s="70"/>
      <c r="AP678" t="n" s="70"/>
      <c r="AQ678" t="n" s="70"/>
      <c r="AR678" t="n" s="70"/>
      <c r="AS678" t="n" s="70"/>
      <c r="AT678" t="n" s="38"/>
      <c r="AU678" t="n" s="38"/>
      <c r="AV678" t="n" s="38"/>
      <c r="AW678" t="n" s="38"/>
      <c r="AX678" t="n" s="38"/>
    </row>
    <row r="679" ht="16" customHeight="1" spans="1:91" s="90">
      <c r="AE679" t="n" s="42"/>
      <c r="AF679" t="n" s="70"/>
      <c r="AG679" t="n" s="70"/>
      <c r="AH679" t="n" s="70"/>
      <c r="AI679" t="n" s="70"/>
      <c r="AJ679" t="n" s="70"/>
      <c r="AK679" t="n" s="70"/>
      <c r="AL679" t="n" s="70"/>
      <c r="AM679" s="70">
        <f>(AL679-AL678)/AL679*100</f>
        <v/>
      </c>
      <c r="AN679" s="70">
        <f>(AK679-AK678)/AK679*100</f>
        <v/>
      </c>
      <c r="AO679" t="n" s="70"/>
      <c r="AP679" t="n" s="70"/>
      <c r="AQ679" t="n" s="70"/>
      <c r="AR679" t="n" s="70"/>
      <c r="AS679" t="n" s="70"/>
      <c r="AT679" t="n" s="38"/>
      <c r="AU679" t="n" s="38"/>
      <c r="AV679" t="n" s="38"/>
      <c r="AW679" t="n" s="38"/>
      <c r="AX679" t="n" s="38"/>
    </row>
    <row r="680" ht="16" customHeight="1" spans="1:91" s="90">
      <c r="AE680" t="n" s="42"/>
      <c r="AF680" t="n" s="70"/>
      <c r="AG680" t="n" s="70"/>
      <c r="AH680" t="n" s="70"/>
      <c r="AI680" t="n" s="70"/>
      <c r="AJ680" t="n" s="70"/>
      <c r="AK680" t="n" s="70"/>
      <c r="AL680" t="n" s="70"/>
      <c r="AM680" s="70">
        <f>(AL680-AL679)/AL680*100</f>
        <v/>
      </c>
      <c r="AN680" s="70">
        <f>(AK680-AK679)/AK680*100</f>
        <v/>
      </c>
      <c r="AO680" t="n" s="70"/>
      <c r="AP680" t="n" s="70"/>
      <c r="AQ680" t="n" s="70"/>
      <c r="AR680" t="n" s="70"/>
      <c r="AS680" t="n" s="70"/>
      <c r="AT680" t="n" s="38"/>
      <c r="AU680" t="n" s="38"/>
      <c r="AV680" t="n" s="38"/>
      <c r="AW680" t="n" s="38"/>
      <c r="AX680" t="n" s="38"/>
    </row>
    <row r="681" ht="16" customHeight="1" spans="1:91" s="90">
      <c r="AE681" t="n" s="42"/>
      <c r="AF681" t="n" s="70"/>
      <c r="AG681" t="n" s="70"/>
      <c r="AH681" t="n" s="70"/>
      <c r="AI681" t="n" s="70"/>
      <c r="AJ681" t="n" s="70"/>
      <c r="AK681" t="n" s="70"/>
      <c r="AL681" t="n" s="70"/>
      <c r="AM681" s="70">
        <f>(AL681-AL680)/AL681*100</f>
        <v/>
      </c>
      <c r="AN681" s="70">
        <f>(AK681-AK680)/AK681*100</f>
        <v/>
      </c>
      <c r="AO681" t="n" s="70"/>
      <c r="AP681" t="n" s="70"/>
      <c r="AQ681" t="n" s="70"/>
      <c r="AR681" t="n" s="70"/>
      <c r="AS681" t="n" s="70"/>
      <c r="AT681" t="n" s="38"/>
      <c r="AU681" t="n" s="38"/>
      <c r="AV681" t="n" s="38"/>
      <c r="AW681" t="n" s="38"/>
      <c r="AX681" t="n" s="38"/>
    </row>
    <row r="682" ht="16" customHeight="1" spans="1:91" s="90">
      <c r="AE682" t="n" s="42"/>
      <c r="AF682" t="n" s="70"/>
      <c r="AG682" t="n" s="70"/>
      <c r="AH682" t="n" s="70"/>
      <c r="AI682" t="n" s="70"/>
      <c r="AJ682" t="n" s="70"/>
      <c r="AK682" t="n" s="70"/>
      <c r="AL682" t="n" s="70"/>
      <c r="AM682" s="70">
        <f>(AL682-AL681)/AL682*100</f>
        <v/>
      </c>
      <c r="AN682" s="70">
        <f>(AK682-AK681)/AK682*100</f>
        <v/>
      </c>
      <c r="AO682" t="n" s="70"/>
      <c r="AP682" t="n" s="70"/>
      <c r="AQ682" t="n" s="70"/>
      <c r="AR682" t="n" s="70"/>
      <c r="AS682" t="n" s="70"/>
      <c r="AT682" t="n" s="38"/>
      <c r="AU682" t="n" s="38"/>
      <c r="AV682" t="n" s="38"/>
      <c r="AW682" t="n" s="38"/>
      <c r="AX682" t="n" s="38"/>
    </row>
    <row r="683" ht="16" customHeight="1" spans="1:91" s="90">
      <c r="AE683" t="n" s="42"/>
      <c r="AF683" t="n" s="70"/>
      <c r="AG683" t="n" s="70"/>
      <c r="AH683" t="n" s="70"/>
      <c r="AI683" t="n" s="70"/>
      <c r="AJ683" t="n" s="70"/>
      <c r="AK683" t="n" s="70"/>
      <c r="AL683" t="n" s="70"/>
      <c r="AM683" s="70">
        <f>(AL683-AL682)/AL683*100</f>
        <v/>
      </c>
      <c r="AN683" s="70">
        <f>(AK683-AK682)/AK683*100</f>
        <v/>
      </c>
      <c r="AO683" t="n" s="70"/>
      <c r="AP683" t="n" s="70"/>
      <c r="AQ683" t="n" s="70"/>
      <c r="AR683" t="n" s="70"/>
      <c r="AS683" t="n" s="70"/>
      <c r="AT683" t="n" s="38"/>
      <c r="AU683" t="n" s="38"/>
      <c r="AV683" t="n" s="38"/>
      <c r="AW683" t="n" s="38"/>
      <c r="AX683" t="n" s="38"/>
    </row>
    <row r="684" ht="16" customHeight="1" spans="1:91" s="90">
      <c r="AE684" t="n" s="42"/>
      <c r="AF684" t="n" s="70"/>
      <c r="AG684" t="n" s="70"/>
      <c r="AH684" t="n" s="70"/>
      <c r="AI684" t="n" s="70"/>
      <c r="AJ684" t="n" s="70"/>
      <c r="AK684" t="n" s="70"/>
      <c r="AL684" t="n" s="70"/>
      <c r="AM684" s="70">
        <f>(AL684-AL683)/AL684*100</f>
        <v/>
      </c>
      <c r="AN684" s="70">
        <f>(AK684-AK683)/AK684*100</f>
        <v/>
      </c>
      <c r="AO684" t="n" s="70"/>
      <c r="AP684" t="n" s="70"/>
      <c r="AQ684" t="n" s="70"/>
      <c r="AR684" t="n" s="70"/>
      <c r="AS684" t="n" s="70"/>
      <c r="AT684" t="n" s="38"/>
      <c r="AU684" t="n" s="38"/>
      <c r="AV684" t="n" s="38"/>
      <c r="AW684" t="n" s="38"/>
      <c r="AX684" t="n" s="38"/>
    </row>
    <row r="685" ht="16" customHeight="1" spans="1:91" s="90">
      <c r="AE685" t="n" s="42"/>
      <c r="AF685" t="n" s="70"/>
      <c r="AG685" t="n" s="70"/>
      <c r="AH685" t="n" s="70"/>
      <c r="AI685" t="n" s="70"/>
      <c r="AJ685" t="n" s="70"/>
      <c r="AK685" t="n" s="70"/>
      <c r="AL685" t="n" s="70"/>
      <c r="AM685" s="70">
        <f>(AL685-AL684)/AL685*100</f>
        <v/>
      </c>
      <c r="AN685" s="70">
        <f>(AK685-AK684)/AK685*100</f>
        <v/>
      </c>
      <c r="AO685" t="n" s="70"/>
      <c r="AP685" t="n" s="70"/>
      <c r="AQ685" t="n" s="70"/>
      <c r="AR685" t="n" s="70"/>
      <c r="AS685" t="n" s="70"/>
      <c r="AT685" t="n" s="38"/>
      <c r="AU685" t="n" s="38"/>
      <c r="AV685" t="n" s="38"/>
      <c r="AW685" t="n" s="38"/>
      <c r="AX685" t="n" s="38"/>
    </row>
    <row r="686" ht="16" customHeight="1" spans="1:91" s="90">
      <c r="AE686" t="n" s="42"/>
      <c r="AF686" t="n" s="70"/>
      <c r="AG686" t="n" s="70"/>
      <c r="AH686" t="n" s="70"/>
      <c r="AI686" t="n" s="70"/>
      <c r="AJ686" t="n" s="70"/>
      <c r="AK686" t="n" s="70"/>
      <c r="AL686" t="n" s="70"/>
      <c r="AM686" s="70">
        <f>(AL686-AL685)/AL686*100</f>
        <v/>
      </c>
      <c r="AN686" s="70">
        <f>(AK686-AK685)/AK686*100</f>
        <v/>
      </c>
      <c r="AO686" t="n" s="70"/>
      <c r="AP686" t="n" s="70"/>
      <c r="AQ686" t="n" s="70"/>
      <c r="AR686" t="n" s="70"/>
      <c r="AS686" t="n" s="70"/>
      <c r="AT686" t="n" s="38"/>
      <c r="AU686" t="n" s="38"/>
      <c r="AV686" t="n" s="38"/>
      <c r="AW686" t="n" s="38"/>
      <c r="AX686" t="n" s="38"/>
    </row>
    <row r="687" ht="16" customHeight="1" spans="1:91" s="90">
      <c r="AE687" t="n" s="42"/>
      <c r="AF687" t="n" s="70"/>
      <c r="AG687" t="n" s="70"/>
      <c r="AH687" t="n" s="70"/>
      <c r="AI687" t="n" s="70"/>
      <c r="AJ687" t="n" s="70"/>
      <c r="AK687" t="n" s="70"/>
      <c r="AL687" t="n" s="70"/>
      <c r="AM687" s="70">
        <f>(AL687-AL686)/AL687*100</f>
        <v/>
      </c>
      <c r="AN687" s="70">
        <f>(AK687-AK686)/AK687*100</f>
        <v/>
      </c>
      <c r="AO687" t="n" s="70"/>
      <c r="AP687" t="n" s="70"/>
      <c r="AQ687" t="n" s="70"/>
      <c r="AR687" t="n" s="70"/>
      <c r="AS687" t="n" s="70"/>
      <c r="AT687" t="n" s="38"/>
      <c r="AU687" t="n" s="38"/>
      <c r="AV687" t="n" s="38"/>
      <c r="AW687" t="n" s="38"/>
      <c r="AX687" t="n" s="38"/>
    </row>
    <row r="688" ht="16" customHeight="1" spans="1:91" s="90">
      <c r="AE688" t="n" s="42"/>
      <c r="AF688" t="n" s="70"/>
      <c r="AG688" t="n" s="70"/>
      <c r="AH688" t="n" s="70"/>
      <c r="AI688" t="n" s="70"/>
      <c r="AJ688" t="n" s="70"/>
      <c r="AK688" t="n" s="70"/>
      <c r="AL688" t="n" s="70"/>
      <c r="AM688" s="70">
        <f>(AL688-AL687)/AL688*100</f>
        <v/>
      </c>
      <c r="AN688" s="70">
        <f>(AK688-AK687)/AK688*100</f>
        <v/>
      </c>
      <c r="AO688" t="n" s="70"/>
      <c r="AP688" t="n" s="70"/>
      <c r="AQ688" t="n" s="70"/>
      <c r="AR688" t="n" s="70"/>
      <c r="AS688" t="n" s="70"/>
      <c r="AT688" t="n" s="38"/>
      <c r="AU688" t="n" s="38"/>
      <c r="AV688" t="n" s="38"/>
      <c r="AW688" t="n" s="38"/>
      <c r="AX688" t="n" s="38"/>
    </row>
    <row r="689" ht="16" customHeight="1" spans="1:91" s="90">
      <c r="AE689" t="n" s="42"/>
      <c r="AF689" t="n" s="70"/>
      <c r="AG689" t="n" s="70"/>
      <c r="AH689" t="n" s="70"/>
      <c r="AI689" t="n" s="70"/>
      <c r="AJ689" t="n" s="70"/>
      <c r="AK689" t="n" s="70"/>
      <c r="AL689" t="n" s="70"/>
      <c r="AM689" s="70">
        <f>(AL689-AL688)/AL689*100</f>
        <v/>
      </c>
      <c r="AN689" s="70">
        <f>(AK689-AK688)/AK689*100</f>
        <v/>
      </c>
      <c r="AO689" t="n" s="70"/>
      <c r="AP689" t="n" s="70"/>
      <c r="AQ689" t="n" s="70"/>
      <c r="AR689" t="n" s="70"/>
      <c r="AS689" t="n" s="70"/>
      <c r="AT689" t="n" s="38"/>
      <c r="AU689" t="n" s="38"/>
      <c r="AV689" t="n" s="38"/>
      <c r="AW689" t="n" s="38"/>
      <c r="AX689" t="n" s="38"/>
    </row>
    <row r="690" ht="16" customHeight="1" spans="1:91" s="90">
      <c r="AE690" t="n" s="42"/>
      <c r="AF690" t="n" s="70"/>
      <c r="AG690" t="n" s="70"/>
      <c r="AH690" t="n" s="70"/>
      <c r="AI690" t="n" s="70"/>
      <c r="AJ690" t="n" s="70"/>
      <c r="AK690" t="n" s="70"/>
      <c r="AL690" t="n" s="70"/>
      <c r="AM690" s="70">
        <f>(AL690-AL689)/AL690*100</f>
        <v/>
      </c>
      <c r="AN690" s="70">
        <f>(AK690-AK689)/AK690*100</f>
        <v/>
      </c>
      <c r="AO690" t="n" s="70"/>
      <c r="AP690" t="n" s="70"/>
      <c r="AQ690" t="n" s="70"/>
      <c r="AR690" t="n" s="70"/>
      <c r="AS690" t="n" s="70"/>
      <c r="AT690" t="n" s="38"/>
      <c r="AU690" t="n" s="38"/>
      <c r="AV690" t="n" s="38"/>
      <c r="AW690" t="n" s="38"/>
      <c r="AX690" t="n" s="38"/>
    </row>
    <row r="691" ht="16" customHeight="1" spans="1:91" s="90">
      <c r="AE691" t="n" s="42"/>
      <c r="AF691" t="n" s="70"/>
      <c r="AG691" t="n" s="70"/>
      <c r="AH691" t="n" s="70"/>
      <c r="AI691" t="n" s="70"/>
      <c r="AJ691" t="n" s="70"/>
      <c r="AK691" t="n" s="70"/>
      <c r="AL691" t="n" s="70"/>
      <c r="AM691" s="70">
        <f>(AL691-AL690)/AL691*100</f>
        <v/>
      </c>
      <c r="AN691" s="70">
        <f>(AK691-AK690)/AK691*100</f>
        <v/>
      </c>
      <c r="AO691" t="n" s="70"/>
      <c r="AP691" t="n" s="70"/>
      <c r="AQ691" t="n" s="70"/>
      <c r="AR691" t="n" s="70"/>
      <c r="AS691" t="n" s="70"/>
      <c r="AT691" t="n" s="38"/>
      <c r="AU691" t="n" s="38"/>
      <c r="AV691" t="n" s="38"/>
      <c r="AW691" t="n" s="38"/>
      <c r="AX691" t="n" s="38"/>
    </row>
    <row r="692" ht="16" customHeight="1" spans="1:91" s="90">
      <c r="AE692" t="n" s="42"/>
      <c r="AF692" t="n" s="70"/>
      <c r="AG692" t="n" s="70"/>
      <c r="AH692" t="n" s="70"/>
      <c r="AI692" t="n" s="70"/>
      <c r="AJ692" t="n" s="70"/>
      <c r="AK692" t="n" s="70"/>
      <c r="AL692" t="n" s="70"/>
      <c r="AM692" s="70">
        <f>(AL692-AL691)/AL692*100</f>
        <v/>
      </c>
      <c r="AN692" s="70">
        <f>(AK692-AK691)/AK692*100</f>
        <v/>
      </c>
      <c r="AO692" t="n" s="70"/>
      <c r="AP692" t="n" s="70"/>
      <c r="AQ692" t="n" s="70"/>
      <c r="AR692" t="n" s="70"/>
      <c r="AS692" t="n" s="70"/>
      <c r="AT692" t="n" s="38"/>
      <c r="AU692" t="n" s="38"/>
      <c r="AV692" t="n" s="38"/>
      <c r="AW692" t="n" s="38"/>
      <c r="AX692" t="n" s="38"/>
    </row>
    <row r="693" ht="16" customHeight="1" spans="1:91" s="90">
      <c r="AE693" t="n" s="42"/>
      <c r="AF693" t="n" s="70"/>
      <c r="AG693" t="n" s="70"/>
      <c r="AH693" t="n" s="70"/>
      <c r="AI693" t="n" s="70"/>
      <c r="AJ693" t="n" s="70"/>
      <c r="AK693" t="n" s="70"/>
      <c r="AL693" t="n" s="70"/>
      <c r="AM693" s="70">
        <f>(AL693-AL692)/AL693*100</f>
        <v/>
      </c>
      <c r="AN693" s="70">
        <f>(AK693-AK692)/AK693*100</f>
        <v/>
      </c>
      <c r="AO693" t="n" s="70"/>
      <c r="AP693" t="n" s="70"/>
      <c r="AQ693" t="n" s="70"/>
      <c r="AR693" t="n" s="70"/>
      <c r="AS693" t="n" s="70"/>
      <c r="AT693" t="n" s="38"/>
      <c r="AU693" t="n" s="38"/>
      <c r="AV693" t="n" s="38"/>
      <c r="AW693" t="n" s="38"/>
      <c r="AX693" t="n" s="38"/>
    </row>
    <row r="694" ht="16" customHeight="1" spans="1:91" s="90">
      <c r="AE694" t="n" s="42"/>
      <c r="AF694" t="n" s="70"/>
      <c r="AG694" t="n" s="70"/>
      <c r="AH694" t="n" s="70"/>
      <c r="AI694" t="n" s="70"/>
      <c r="AJ694" t="n" s="70"/>
      <c r="AK694" t="n" s="70"/>
      <c r="AL694" t="n" s="70"/>
      <c r="AM694" s="70">
        <f>(AL694-AL693)/AL694*100</f>
        <v/>
      </c>
      <c r="AN694" s="70">
        <f>(AK694-AK693)/AK694*100</f>
        <v/>
      </c>
      <c r="AO694" t="n" s="70"/>
      <c r="AP694" t="n" s="70"/>
      <c r="AQ694" t="n" s="70"/>
      <c r="AR694" t="n" s="70"/>
      <c r="AS694" t="n" s="70"/>
      <c r="AT694" t="n" s="38"/>
      <c r="AU694" t="n" s="38"/>
      <c r="AV694" t="n" s="38"/>
      <c r="AW694" t="n" s="38"/>
      <c r="AX694" t="n" s="38"/>
    </row>
    <row r="695" ht="16" customHeight="1" spans="1:91" s="90">
      <c r="AE695" t="n" s="42"/>
      <c r="AF695" t="n" s="70"/>
      <c r="AG695" t="n" s="70"/>
      <c r="AH695" t="n" s="70"/>
      <c r="AI695" t="n" s="70"/>
      <c r="AJ695" t="n" s="70"/>
      <c r="AK695" t="n" s="70"/>
      <c r="AL695" t="n" s="70"/>
      <c r="AM695" s="70">
        <f>(AL695-AL694)/AL695*100</f>
        <v/>
      </c>
      <c r="AN695" s="70">
        <f>(AK695-AK694)/AK695*100</f>
        <v/>
      </c>
      <c r="AO695" t="n" s="70"/>
      <c r="AP695" t="n" s="70"/>
      <c r="AQ695" t="n" s="70"/>
      <c r="AR695" t="n" s="70"/>
      <c r="AS695" t="n" s="70"/>
      <c r="AT695" t="n" s="38"/>
      <c r="AU695" t="n" s="38"/>
      <c r="AV695" t="n" s="38"/>
      <c r="AW695" t="n" s="38"/>
      <c r="AX695" t="n" s="38"/>
    </row>
    <row r="696" ht="16" customHeight="1" spans="1:91" s="90">
      <c r="AE696" t="n" s="42"/>
      <c r="AF696" t="n" s="70"/>
      <c r="AG696" t="n" s="70"/>
      <c r="AH696" t="n" s="70"/>
      <c r="AI696" t="n" s="70"/>
      <c r="AJ696" t="n" s="70"/>
      <c r="AK696" t="n" s="70"/>
      <c r="AL696" t="n" s="70"/>
      <c r="AM696" s="70">
        <f>(AL696-AL695)/AL696*100</f>
        <v/>
      </c>
      <c r="AN696" s="70">
        <f>(AK696-AK695)/AK696*100</f>
        <v/>
      </c>
      <c r="AO696" t="n" s="70"/>
      <c r="AP696" t="n" s="70"/>
      <c r="AQ696" t="n" s="70"/>
      <c r="AR696" t="n" s="70"/>
      <c r="AS696" t="n" s="70"/>
      <c r="AT696" t="n" s="38"/>
      <c r="AU696" t="n" s="38"/>
      <c r="AV696" t="n" s="38"/>
      <c r="AW696" t="n" s="38"/>
      <c r="AX696" t="n" s="38"/>
    </row>
    <row r="697" ht="16" customHeight="1" spans="1:91" s="90">
      <c r="AE697" t="n" s="42"/>
      <c r="AF697" t="n" s="70"/>
      <c r="AG697" t="n" s="70"/>
      <c r="AH697" t="n" s="70"/>
      <c r="AI697" t="n" s="70"/>
      <c r="AJ697" t="n" s="70"/>
      <c r="AK697" t="n" s="70"/>
      <c r="AL697" t="n" s="70"/>
      <c r="AM697" s="70">
        <f>(AL697-AL696)/AL697*100</f>
        <v/>
      </c>
      <c r="AN697" s="70">
        <f>(AK697-AK696)/AK697*100</f>
        <v/>
      </c>
      <c r="AO697" t="n" s="70"/>
      <c r="AP697" t="n" s="70"/>
      <c r="AQ697" t="n" s="70"/>
      <c r="AR697" t="n" s="70"/>
      <c r="AS697" t="n" s="70"/>
      <c r="AT697" t="n" s="38"/>
      <c r="AU697" t="n" s="38"/>
      <c r="AV697" t="n" s="38"/>
      <c r="AW697" t="n" s="38"/>
      <c r="AX697" t="n" s="38"/>
    </row>
    <row r="698" ht="16" customHeight="1" spans="1:91" s="90">
      <c r="AE698" t="n" s="42"/>
      <c r="AF698" t="n" s="70"/>
      <c r="AG698" t="n" s="70"/>
      <c r="AH698" t="n" s="70"/>
      <c r="AI698" t="n" s="70"/>
      <c r="AJ698" t="n" s="70"/>
      <c r="AK698" t="n" s="70"/>
      <c r="AL698" t="n" s="70"/>
      <c r="AM698" s="70">
        <f>(AL698-AL697)/AL698*100</f>
        <v/>
      </c>
      <c r="AN698" s="70">
        <f>(AK698-AK697)/AK698*100</f>
        <v/>
      </c>
      <c r="AO698" t="n" s="70"/>
      <c r="AP698" t="n" s="70"/>
      <c r="AQ698" t="n" s="70"/>
      <c r="AR698" t="n" s="70"/>
      <c r="AS698" t="n" s="70"/>
      <c r="AT698" t="n" s="38"/>
      <c r="AU698" t="n" s="38"/>
      <c r="AV698" t="n" s="38"/>
      <c r="AW698" t="n" s="38"/>
      <c r="AX698" t="n" s="38"/>
    </row>
    <row r="699" ht="16" customHeight="1" spans="1:91" s="90">
      <c r="AE699" t="n" s="42"/>
      <c r="AF699" t="n" s="70"/>
      <c r="AG699" t="n" s="70"/>
      <c r="AH699" t="n" s="70"/>
      <c r="AI699" t="n" s="70"/>
      <c r="AJ699" t="n" s="70"/>
      <c r="AK699" t="n" s="70"/>
      <c r="AL699" t="n" s="70"/>
      <c r="AM699" s="70">
        <f>(AL699-AL698)/AL699*100</f>
        <v/>
      </c>
      <c r="AN699" s="70">
        <f>(AK699-AK698)/AK699*100</f>
        <v/>
      </c>
      <c r="AO699" t="n" s="70"/>
      <c r="AP699" t="n" s="70"/>
      <c r="AQ699" t="n" s="70"/>
      <c r="AR699" t="n" s="70"/>
      <c r="AS699" t="n" s="70"/>
      <c r="AT699" t="n" s="38"/>
      <c r="AU699" t="n" s="38"/>
      <c r="AV699" t="n" s="38"/>
      <c r="AW699" t="n" s="38"/>
      <c r="AX699" t="n" s="38"/>
    </row>
    <row r="700" ht="16" customHeight="1" spans="1:91" s="90">
      <c r="AE700" t="n" s="42"/>
      <c r="AF700" t="n" s="70"/>
      <c r="AG700" t="n" s="70"/>
      <c r="AH700" t="n" s="70"/>
      <c r="AI700" t="n" s="70"/>
      <c r="AJ700" t="n" s="70"/>
      <c r="AK700" t="n" s="70"/>
      <c r="AL700" t="n" s="70"/>
      <c r="AM700" s="70">
        <f>(AL700-AL699)/AL700*100</f>
        <v/>
      </c>
      <c r="AN700" s="70">
        <f>(AK700-AK699)/AK700*100</f>
        <v/>
      </c>
      <c r="AO700" t="n" s="70"/>
      <c r="AP700" t="n" s="70"/>
      <c r="AQ700" t="n" s="70"/>
      <c r="AR700" t="n" s="70"/>
      <c r="AS700" t="n" s="70"/>
      <c r="AT700" t="n" s="38"/>
      <c r="AU700" t="n" s="38"/>
      <c r="AV700" t="n" s="38"/>
      <c r="AW700" t="n" s="38"/>
      <c r="AX700" t="n" s="38"/>
    </row>
    <row r="701" ht="16" customHeight="1" spans="1:91" s="90">
      <c r="AE701" t="n" s="42"/>
      <c r="AF701" t="n" s="70"/>
      <c r="AG701" t="n" s="70"/>
      <c r="AH701" t="n" s="70"/>
      <c r="AI701" t="n" s="70"/>
      <c r="AJ701" t="n" s="70"/>
      <c r="AK701" t="n" s="70"/>
      <c r="AL701" t="n" s="70"/>
      <c r="AM701" s="70">
        <f>(AL701-AL700)/AL701*100</f>
        <v/>
      </c>
      <c r="AN701" s="70">
        <f>(AK701-AK700)/AK701*100</f>
        <v/>
      </c>
      <c r="AO701" t="n" s="70"/>
      <c r="AP701" t="n" s="70"/>
      <c r="AQ701" t="n" s="70"/>
      <c r="AR701" t="n" s="70"/>
      <c r="AS701" t="n" s="70"/>
      <c r="AT701" t="n" s="38"/>
      <c r="AU701" t="n" s="38"/>
      <c r="AV701" t="n" s="38"/>
      <c r="AW701" t="n" s="38"/>
      <c r="AX701" t="n" s="38"/>
    </row>
    <row r="702" ht="16" customHeight="1" spans="1:91" s="90">
      <c r="AE702" t="n" s="42"/>
      <c r="AF702" t="n" s="70"/>
      <c r="AG702" t="n" s="70"/>
      <c r="AH702" t="n" s="70"/>
      <c r="AI702" t="n" s="70"/>
      <c r="AJ702" t="n" s="70"/>
      <c r="AK702" t="n" s="70"/>
      <c r="AL702" t="n" s="70"/>
      <c r="AM702" s="70">
        <f>(AL702-AL701)/AL702*100</f>
        <v/>
      </c>
      <c r="AN702" s="70">
        <f>(AK702-AK701)/AK702*100</f>
        <v/>
      </c>
      <c r="AO702" t="n" s="70"/>
      <c r="AP702" t="n" s="70"/>
      <c r="AQ702" t="n" s="70"/>
      <c r="AR702" t="n" s="70"/>
      <c r="AS702" t="n" s="70"/>
      <c r="AT702" t="n" s="38"/>
      <c r="AU702" t="n" s="38"/>
      <c r="AV702" t="n" s="38"/>
      <c r="AW702" t="n" s="38"/>
      <c r="AX702" t="n" s="38"/>
    </row>
    <row r="703" ht="16" customHeight="1" spans="1:91" s="90">
      <c r="AE703" t="n" s="42"/>
      <c r="AF703" t="n" s="70"/>
      <c r="AG703" t="n" s="70"/>
      <c r="AH703" t="n" s="70"/>
      <c r="AI703" t="n" s="70"/>
      <c r="AJ703" t="n" s="70"/>
      <c r="AK703" t="n" s="70"/>
      <c r="AL703" t="n" s="70"/>
      <c r="AM703" s="70">
        <f>(AL703-AL702)/AL703*100</f>
        <v/>
      </c>
      <c r="AN703" s="70">
        <f>(AK703-AK702)/AK703*100</f>
        <v/>
      </c>
      <c r="AO703" t="n" s="70"/>
      <c r="AP703" t="n" s="70"/>
      <c r="AQ703" t="n" s="70"/>
      <c r="AR703" t="n" s="70"/>
      <c r="AS703" t="n" s="70"/>
      <c r="AT703" t="n" s="38"/>
      <c r="AU703" t="n" s="38"/>
      <c r="AV703" t="n" s="38"/>
      <c r="AW703" t="n" s="38"/>
      <c r="AX703" t="n" s="38"/>
    </row>
    <row r="704" ht="16" customHeight="1" spans="1:91" s="90">
      <c r="AE704" t="n" s="42"/>
      <c r="AF704" t="n" s="70"/>
      <c r="AG704" t="n" s="70"/>
      <c r="AH704" t="n" s="70"/>
      <c r="AI704" t="n" s="70"/>
      <c r="AJ704" t="n" s="70"/>
      <c r="AK704" t="n" s="70"/>
      <c r="AL704" t="n" s="70"/>
      <c r="AM704" s="70">
        <f>(AL704-AL703)/AL704*100</f>
        <v/>
      </c>
      <c r="AN704" s="70">
        <f>(AK704-AK703)/AK704*100</f>
        <v/>
      </c>
      <c r="AO704" t="n" s="70"/>
      <c r="AP704" t="n" s="70"/>
      <c r="AQ704" t="n" s="70"/>
      <c r="AR704" t="n" s="70"/>
      <c r="AS704" t="n" s="70"/>
      <c r="AT704" t="n" s="38"/>
      <c r="AU704" t="n" s="38"/>
      <c r="AV704" t="n" s="38"/>
      <c r="AW704" t="n" s="38"/>
      <c r="AX704" t="n" s="38"/>
    </row>
    <row r="705" ht="16" customHeight="1" spans="1:91" s="90">
      <c r="AE705" t="n" s="42"/>
      <c r="AF705" t="n" s="70"/>
      <c r="AG705" t="n" s="70"/>
      <c r="AH705" t="n" s="70"/>
      <c r="AI705" t="n" s="70"/>
      <c r="AJ705" t="n" s="70"/>
      <c r="AK705" t="n" s="70"/>
      <c r="AL705" t="n" s="70"/>
      <c r="AM705" s="70">
        <f>(AL705-AL704)/AL705*100</f>
        <v/>
      </c>
      <c r="AN705" s="70">
        <f>(AK705-AK704)/AK705*100</f>
        <v/>
      </c>
      <c r="AO705" t="n" s="70"/>
      <c r="AP705" t="n" s="70"/>
      <c r="AQ705" t="n" s="70"/>
      <c r="AR705" t="n" s="70"/>
      <c r="AS705" t="n" s="70"/>
      <c r="AT705" t="n" s="38"/>
      <c r="AU705" t="n" s="38"/>
      <c r="AV705" t="n" s="38"/>
      <c r="AW705" t="n" s="38"/>
      <c r="AX705" t="n" s="38"/>
    </row>
    <row r="706" ht="16" customHeight="1" spans="1:91" s="90">
      <c r="AE706" t="n" s="42"/>
      <c r="AF706" t="n" s="70"/>
      <c r="AG706" t="n" s="70"/>
      <c r="AH706" t="n" s="70"/>
      <c r="AI706" t="n" s="70"/>
      <c r="AJ706" t="n" s="70"/>
      <c r="AK706" t="n" s="70"/>
      <c r="AL706" t="n" s="70"/>
      <c r="AM706" s="70">
        <f>(AL706-AL705)/AL706*100</f>
        <v/>
      </c>
      <c r="AN706" s="70">
        <f>(AK706-AK705)/AK706*100</f>
        <v/>
      </c>
      <c r="AO706" t="n" s="70"/>
      <c r="AP706" t="n" s="70"/>
      <c r="AQ706" t="n" s="70"/>
      <c r="AR706" t="n" s="70"/>
      <c r="AS706" t="n" s="70"/>
      <c r="AT706" t="n" s="38"/>
      <c r="AU706" t="n" s="38"/>
      <c r="AV706" t="n" s="38"/>
      <c r="AW706" t="n" s="38"/>
      <c r="AX706" t="n" s="38"/>
    </row>
    <row r="707" ht="16" customHeight="1" spans="1:91" s="90">
      <c r="AE707" t="n" s="42"/>
      <c r="AF707" t="n" s="70"/>
      <c r="AG707" t="n" s="70"/>
      <c r="AH707" t="n" s="70"/>
      <c r="AI707" t="n" s="70"/>
      <c r="AJ707" t="n" s="70"/>
      <c r="AK707" t="n" s="70"/>
      <c r="AL707" t="n" s="70"/>
      <c r="AM707" s="70">
        <f>(AL707-AL706)/AL707*100</f>
        <v/>
      </c>
      <c r="AN707" s="70">
        <f>(AK707-AK706)/AK707*100</f>
        <v/>
      </c>
      <c r="AO707" t="n" s="70"/>
      <c r="AP707" t="n" s="70"/>
      <c r="AQ707" t="n" s="70"/>
      <c r="AR707" t="n" s="70"/>
      <c r="AS707" t="n" s="70"/>
      <c r="AT707" t="n" s="38"/>
      <c r="AU707" t="n" s="38"/>
      <c r="AV707" t="n" s="38"/>
      <c r="AW707" t="n" s="38"/>
      <c r="AX707" t="n" s="38"/>
    </row>
    <row r="708" ht="16" customHeight="1" spans="1:91" s="90">
      <c r="AE708" t="n" s="42"/>
      <c r="AF708" t="n" s="70"/>
      <c r="AG708" t="n" s="70"/>
      <c r="AH708" t="n" s="70"/>
      <c r="AI708" t="n" s="70"/>
      <c r="AJ708" t="n" s="70"/>
      <c r="AK708" t="n" s="70"/>
      <c r="AL708" t="n" s="70"/>
      <c r="AM708" s="70">
        <f>(AL708-AL707)/AL708*100</f>
        <v/>
      </c>
      <c r="AN708" s="70">
        <f>(AK708-AK707)/AK708*100</f>
        <v/>
      </c>
      <c r="AO708" t="n" s="70"/>
      <c r="AP708" t="n" s="70"/>
      <c r="AQ708" t="n" s="70"/>
      <c r="AR708" t="n" s="70"/>
      <c r="AS708" t="n" s="70"/>
      <c r="AT708" t="n" s="38"/>
      <c r="AU708" t="n" s="38"/>
      <c r="AV708" t="n" s="38"/>
      <c r="AW708" t="n" s="38"/>
      <c r="AX708" t="n" s="38"/>
    </row>
    <row r="709" ht="16" customHeight="1" spans="1:91" s="90">
      <c r="AE709" t="n" s="42"/>
      <c r="AF709" t="n" s="70"/>
      <c r="AG709" t="n" s="70"/>
      <c r="AH709" t="n" s="70"/>
      <c r="AI709" t="n" s="70"/>
      <c r="AJ709" t="n" s="70"/>
      <c r="AK709" t="n" s="70"/>
      <c r="AL709" t="n" s="70"/>
      <c r="AM709" s="70">
        <f>(AL709-AL708)/AL709*100</f>
        <v/>
      </c>
      <c r="AN709" s="70">
        <f>(AK709-AK708)/AK709*100</f>
        <v/>
      </c>
      <c r="AO709" t="n" s="70"/>
      <c r="AP709" t="n" s="70"/>
      <c r="AQ709" t="n" s="70"/>
      <c r="AR709" t="n" s="70"/>
      <c r="AS709" t="n" s="70"/>
      <c r="AT709" t="n" s="38"/>
      <c r="AU709" t="n" s="38"/>
      <c r="AV709" t="n" s="38"/>
      <c r="AW709" t="n" s="38"/>
      <c r="AX709" t="n" s="38"/>
    </row>
    <row r="710" ht="16" customHeight="1" spans="1:91" s="90">
      <c r="AE710" t="n" s="42"/>
      <c r="AF710" t="n" s="70"/>
      <c r="AG710" t="n" s="70"/>
      <c r="AH710" t="n" s="70"/>
      <c r="AI710" t="n" s="70"/>
      <c r="AJ710" t="n" s="70"/>
      <c r="AK710" t="n" s="70"/>
      <c r="AL710" t="n" s="70"/>
      <c r="AM710" s="70">
        <f>(AL710-AL709)/AL710*100</f>
        <v/>
      </c>
      <c r="AN710" s="70">
        <f>(AK710-AK709)/AK710*100</f>
        <v/>
      </c>
      <c r="AO710" t="n" s="70"/>
      <c r="AP710" t="n" s="70"/>
      <c r="AQ710" t="n" s="70"/>
      <c r="AR710" t="n" s="70"/>
      <c r="AS710" t="n" s="70"/>
      <c r="AT710" t="n" s="38"/>
      <c r="AU710" t="n" s="38"/>
      <c r="AV710" t="n" s="38"/>
      <c r="AW710" t="n" s="38"/>
      <c r="AX710" t="n" s="38"/>
    </row>
    <row r="711" ht="16" customHeight="1" spans="1:91" s="90">
      <c r="AE711" t="n" s="42"/>
      <c r="AF711" t="n" s="70"/>
      <c r="AG711" t="n" s="70"/>
      <c r="AH711" t="n" s="70"/>
      <c r="AI711" t="n" s="70"/>
      <c r="AJ711" t="n" s="70"/>
      <c r="AK711" t="n" s="70"/>
      <c r="AL711" t="n" s="70"/>
      <c r="AM711" s="70">
        <f>(AL711-AL710)/AL711*100</f>
        <v/>
      </c>
      <c r="AN711" s="70">
        <f>(AK711-AK710)/AK711*100</f>
        <v/>
      </c>
      <c r="AO711" t="n" s="70"/>
      <c r="AP711" t="n" s="70"/>
      <c r="AQ711" t="n" s="70"/>
      <c r="AR711" t="n" s="70"/>
      <c r="AS711" t="n" s="70"/>
      <c r="AT711" t="n" s="38"/>
      <c r="AU711" t="n" s="38"/>
      <c r="AV711" t="n" s="38"/>
      <c r="AW711" t="n" s="38"/>
      <c r="AX711" t="n" s="38"/>
    </row>
    <row r="712" ht="16" customHeight="1" spans="1:91" s="90">
      <c r="AE712" t="n" s="42"/>
      <c r="AF712" t="n" s="70"/>
      <c r="AG712" t="n" s="70"/>
      <c r="AH712" t="n" s="70"/>
      <c r="AI712" t="n" s="70"/>
      <c r="AJ712" t="n" s="70"/>
      <c r="AK712" t="n" s="70"/>
      <c r="AL712" t="n" s="70"/>
      <c r="AM712" s="70">
        <f>(AL712-AL711)/AL712*100</f>
        <v/>
      </c>
      <c r="AN712" s="70">
        <f>(AK712-AK711)/AK712*100</f>
        <v/>
      </c>
      <c r="AO712" t="n" s="70"/>
      <c r="AP712" t="n" s="70"/>
      <c r="AQ712" t="n" s="70"/>
      <c r="AR712" t="n" s="70"/>
      <c r="AS712" t="n" s="70"/>
      <c r="AT712" t="n" s="38"/>
      <c r="AU712" t="n" s="38"/>
      <c r="AV712" t="n" s="38"/>
      <c r="AW712" t="n" s="38"/>
      <c r="AX712" t="n" s="38"/>
    </row>
    <row r="713" ht="16" customHeight="1" spans="1:91" s="90">
      <c r="AE713" t="n" s="42"/>
      <c r="AF713" t="n" s="70"/>
      <c r="AG713" t="n" s="70"/>
      <c r="AH713" t="n" s="70"/>
      <c r="AI713" t="n" s="70"/>
      <c r="AJ713" t="n" s="70"/>
      <c r="AK713" t="n" s="70"/>
      <c r="AL713" t="n" s="70"/>
      <c r="AM713" s="70">
        <f>(AL713-AL712)/AL713*100</f>
        <v/>
      </c>
      <c r="AN713" s="70">
        <f>(AK713-AK712)/AK713*100</f>
        <v/>
      </c>
      <c r="AO713" t="n" s="70"/>
      <c r="AP713" t="n" s="70"/>
      <c r="AQ713" t="n" s="70"/>
      <c r="AR713" t="n" s="70"/>
      <c r="AS713" t="n" s="70"/>
      <c r="AT713" t="n" s="38"/>
      <c r="AU713" t="n" s="38"/>
      <c r="AV713" t="n" s="38"/>
      <c r="AW713" t="n" s="38"/>
      <c r="AX713" t="n" s="38"/>
    </row>
    <row r="714" ht="16" customHeight="1" spans="1:91" s="90">
      <c r="AE714" t="n" s="42"/>
      <c r="AF714" t="n" s="70"/>
      <c r="AG714" t="n" s="70"/>
      <c r="AH714" t="n" s="70"/>
      <c r="AI714" t="n" s="70"/>
      <c r="AJ714" t="n" s="70"/>
      <c r="AK714" t="n" s="70"/>
      <c r="AL714" t="n" s="70"/>
      <c r="AM714" s="70">
        <f>(AL714-AL713)/AL714*100</f>
        <v/>
      </c>
      <c r="AN714" s="70">
        <f>(AK714-AK713)/AK714*100</f>
        <v/>
      </c>
      <c r="AO714" t="n" s="70"/>
      <c r="AP714" t="n" s="70"/>
      <c r="AQ714" t="n" s="70"/>
      <c r="AR714" t="n" s="70"/>
      <c r="AS714" t="n" s="70"/>
      <c r="AT714" t="n" s="38"/>
      <c r="AU714" t="n" s="38"/>
      <c r="AV714" t="n" s="38"/>
      <c r="AW714" t="n" s="38"/>
      <c r="AX714" t="n" s="38"/>
    </row>
    <row r="715" ht="16" customHeight="1" spans="1:91" s="90">
      <c r="AE715" t="n" s="42"/>
      <c r="AF715" t="n" s="70"/>
      <c r="AG715" t="n" s="70"/>
      <c r="AH715" t="n" s="70"/>
      <c r="AI715" t="n" s="70"/>
      <c r="AJ715" t="n" s="70"/>
      <c r="AK715" t="n" s="70"/>
      <c r="AL715" t="n" s="70"/>
      <c r="AM715" s="70">
        <f>(AL715-AL714)/AL715*100</f>
        <v/>
      </c>
      <c r="AN715" s="70">
        <f>(AK715-AK714)/AK715*100</f>
        <v/>
      </c>
      <c r="AO715" t="n" s="70"/>
      <c r="AP715" t="n" s="70"/>
      <c r="AQ715" t="n" s="70"/>
      <c r="AR715" t="n" s="70"/>
      <c r="AS715" t="n" s="70"/>
      <c r="AT715" t="n" s="38"/>
      <c r="AU715" t="n" s="38"/>
      <c r="AV715" t="n" s="38"/>
      <c r="AW715" t="n" s="38"/>
      <c r="AX715" t="n" s="38"/>
    </row>
    <row r="716" ht="16" customHeight="1" spans="1:91" s="90">
      <c r="AE716" t="n" s="42"/>
      <c r="AF716" t="n" s="70"/>
      <c r="AG716" t="n" s="70"/>
      <c r="AH716" t="n" s="70"/>
      <c r="AI716" t="n" s="70"/>
      <c r="AJ716" t="n" s="70"/>
      <c r="AK716" t="n" s="70"/>
      <c r="AL716" t="n" s="70"/>
      <c r="AM716" s="70">
        <f>(AL716-AL715)/AL716*100</f>
        <v/>
      </c>
      <c r="AN716" s="70">
        <f>(AK716-AK715)/AK716*100</f>
        <v/>
      </c>
      <c r="AO716" t="n" s="70"/>
      <c r="AP716" t="n" s="70"/>
      <c r="AQ716" t="n" s="70"/>
      <c r="AR716" t="n" s="70"/>
      <c r="AS716" t="n" s="70"/>
      <c r="AT716" t="n" s="38"/>
      <c r="AU716" t="n" s="38"/>
      <c r="AV716" t="n" s="38"/>
      <c r="AW716" t="n" s="38"/>
      <c r="AX716" t="n" s="38"/>
    </row>
    <row r="717" ht="16" customHeight="1" spans="1:91" s="90">
      <c r="AE717" t="n" s="42"/>
      <c r="AF717" t="n" s="70"/>
      <c r="AG717" t="n" s="70"/>
      <c r="AH717" t="n" s="70"/>
      <c r="AI717" t="n" s="70"/>
      <c r="AJ717" t="n" s="70"/>
      <c r="AK717" t="n" s="70"/>
      <c r="AL717" t="n" s="70"/>
      <c r="AM717" s="70">
        <f>(AL717-AL716)/AL717*100</f>
        <v/>
      </c>
      <c r="AN717" s="70">
        <f>(AK717-AK716)/AK717*100</f>
        <v/>
      </c>
      <c r="AO717" t="n" s="70"/>
      <c r="AP717" t="n" s="70"/>
      <c r="AQ717" t="n" s="70"/>
      <c r="AR717" t="n" s="70"/>
      <c r="AS717" t="n" s="70"/>
      <c r="AT717" t="n" s="38"/>
      <c r="AU717" t="n" s="38"/>
      <c r="AV717" t="n" s="38"/>
      <c r="AW717" t="n" s="38"/>
      <c r="AX717" t="n" s="38"/>
    </row>
    <row r="718" ht="16" customHeight="1" spans="1:91" s="90">
      <c r="AE718" t="n" s="42"/>
      <c r="AF718" t="n" s="70"/>
      <c r="AG718" t="n" s="70"/>
      <c r="AH718" t="n" s="70"/>
      <c r="AI718" t="n" s="70"/>
      <c r="AJ718" t="n" s="70"/>
      <c r="AK718" t="n" s="70"/>
      <c r="AL718" t="n" s="70"/>
      <c r="AM718" s="70">
        <f>(AL718-AL717)/AL718*100</f>
        <v/>
      </c>
      <c r="AN718" s="70">
        <f>(AK718-AK717)/AK718*100</f>
        <v/>
      </c>
      <c r="AO718" t="n" s="70"/>
      <c r="AP718" t="n" s="70"/>
      <c r="AQ718" t="n" s="70"/>
      <c r="AR718" t="n" s="70"/>
      <c r="AS718" t="n" s="70"/>
      <c r="AT718" t="n" s="38"/>
      <c r="AU718" t="n" s="38"/>
      <c r="AV718" t="n" s="38"/>
      <c r="AW718" t="n" s="38"/>
      <c r="AX718" t="n" s="38"/>
    </row>
    <row r="719" ht="16" customHeight="1" spans="1:91" s="90">
      <c r="AE719" t="n" s="42"/>
      <c r="AF719" t="n" s="70"/>
      <c r="AG719" t="n" s="70"/>
      <c r="AH719" t="n" s="70"/>
      <c r="AI719" t="n" s="70"/>
      <c r="AJ719" t="n" s="70"/>
      <c r="AK719" t="n" s="70"/>
      <c r="AL719" t="n" s="70"/>
      <c r="AM719" s="70">
        <f>(AL719-AL718)/AL719*100</f>
        <v/>
      </c>
      <c r="AN719" s="70">
        <f>(AK719-AK718)/AK719*100</f>
        <v/>
      </c>
      <c r="AO719" t="n" s="70"/>
      <c r="AP719" t="n" s="70"/>
      <c r="AQ719" t="n" s="70"/>
      <c r="AR719" t="n" s="70"/>
      <c r="AS719" t="n" s="70"/>
      <c r="AT719" t="n" s="38"/>
      <c r="AU719" t="n" s="38"/>
      <c r="AV719" t="n" s="38"/>
      <c r="AW719" t="n" s="38"/>
      <c r="AX719" t="n" s="38"/>
    </row>
    <row r="720" ht="16" customHeight="1" spans="1:91" s="90">
      <c r="AE720" t="n" s="42"/>
      <c r="AF720" t="n" s="70"/>
      <c r="AG720" t="n" s="70"/>
      <c r="AH720" t="n" s="70"/>
      <c r="AI720" t="n" s="70"/>
      <c r="AJ720" t="n" s="70"/>
      <c r="AK720" t="n" s="70"/>
      <c r="AL720" t="n" s="70"/>
      <c r="AM720" s="70">
        <f>(AL720-AL719)/AL720*100</f>
        <v/>
      </c>
      <c r="AN720" s="70">
        <f>(AK720-AK719)/AK720*100</f>
        <v/>
      </c>
      <c r="AO720" t="n" s="70"/>
      <c r="AP720" t="n" s="70"/>
      <c r="AQ720" t="n" s="70"/>
      <c r="AR720" t="n" s="70"/>
      <c r="AS720" t="n" s="70"/>
      <c r="AT720" t="n" s="38"/>
      <c r="AU720" t="n" s="38"/>
      <c r="AV720" t="n" s="38"/>
      <c r="AW720" t="n" s="38"/>
      <c r="AX720" t="n" s="38"/>
    </row>
    <row r="721" ht="16" customHeight="1" spans="1:91" s="90">
      <c r="AE721" t="n" s="42"/>
      <c r="AF721" t="n" s="70"/>
      <c r="AG721" t="n" s="70"/>
      <c r="AH721" t="n" s="70"/>
      <c r="AI721" t="n" s="70"/>
      <c r="AJ721" t="n" s="70"/>
      <c r="AK721" t="n" s="70"/>
      <c r="AL721" t="n" s="70"/>
      <c r="AM721" s="70">
        <f>(AL721-AL720)/AL721*100</f>
        <v/>
      </c>
      <c r="AN721" s="70">
        <f>(AK721-AK720)/AK721*100</f>
        <v/>
      </c>
      <c r="AO721" t="n" s="70"/>
      <c r="AP721" t="n" s="70"/>
      <c r="AQ721" t="n" s="70"/>
      <c r="AR721" t="n" s="70"/>
      <c r="AS721" t="n" s="70"/>
      <c r="AT721" t="n" s="38"/>
      <c r="AU721" t="n" s="38"/>
      <c r="AV721" t="n" s="38"/>
      <c r="AW721" t="n" s="38"/>
      <c r="AX721" t="n" s="38"/>
    </row>
    <row r="722" ht="16" customHeight="1" spans="1:91" s="90">
      <c r="AE722" t="n" s="42"/>
      <c r="AF722" t="n" s="70"/>
      <c r="AG722" t="n" s="70"/>
      <c r="AH722" t="n" s="70"/>
      <c r="AI722" t="n" s="70"/>
      <c r="AJ722" t="n" s="70"/>
      <c r="AK722" t="n" s="70"/>
      <c r="AL722" t="n" s="70"/>
      <c r="AM722" s="70">
        <f>(AL722-AL721)/AL722*100</f>
        <v/>
      </c>
      <c r="AN722" s="70">
        <f>(AK722-AK721)/AK722*100</f>
        <v/>
      </c>
      <c r="AO722" t="n" s="70"/>
      <c r="AP722" t="n" s="70"/>
      <c r="AQ722" t="n" s="70"/>
      <c r="AR722" t="n" s="70"/>
      <c r="AS722" t="n" s="70"/>
      <c r="AT722" t="n" s="38"/>
      <c r="AU722" t="n" s="38"/>
      <c r="AV722" t="n" s="38"/>
      <c r="AW722" t="n" s="38"/>
      <c r="AX722" t="n" s="38"/>
    </row>
    <row r="723" ht="16" customHeight="1" spans="1:91" s="90">
      <c r="AE723" t="n" s="42"/>
      <c r="AF723" t="n" s="70"/>
      <c r="AG723" t="n" s="70"/>
      <c r="AH723" t="n" s="70"/>
      <c r="AI723" t="n" s="70"/>
      <c r="AJ723" t="n" s="70"/>
      <c r="AK723" t="n" s="70"/>
      <c r="AL723" t="n" s="70"/>
      <c r="AM723" s="70">
        <f>(AL723-AL722)/AL723*100</f>
        <v/>
      </c>
      <c r="AN723" s="70">
        <f>(AK723-AK722)/AK723*100</f>
        <v/>
      </c>
      <c r="AO723" t="n" s="70"/>
      <c r="AP723" t="n" s="70"/>
      <c r="AQ723" t="n" s="70"/>
      <c r="AR723" t="n" s="70"/>
      <c r="AS723" t="n" s="70"/>
      <c r="AT723" t="n" s="38"/>
      <c r="AU723" t="n" s="38"/>
      <c r="AV723" t="n" s="38"/>
      <c r="AW723" t="n" s="38"/>
      <c r="AX723" t="n" s="38"/>
    </row>
    <row r="724" ht="16" customHeight="1" spans="1:91" s="90">
      <c r="AE724" t="n" s="42"/>
      <c r="AF724" t="n" s="70"/>
      <c r="AG724" t="n" s="70"/>
      <c r="AH724" t="n" s="70"/>
      <c r="AI724" t="n" s="70"/>
      <c r="AJ724" t="n" s="70"/>
      <c r="AK724" t="n" s="70"/>
      <c r="AL724" t="n" s="70"/>
      <c r="AM724" s="70">
        <f>(AL724-AL723)/AL724*100</f>
        <v/>
      </c>
      <c r="AN724" s="70">
        <f>(AK724-AK723)/AK724*100</f>
        <v/>
      </c>
      <c r="AO724" t="n" s="70"/>
      <c r="AP724" t="n" s="70"/>
      <c r="AQ724" t="n" s="70"/>
      <c r="AR724" t="n" s="70"/>
      <c r="AS724" t="n" s="70"/>
      <c r="AT724" t="n" s="38"/>
      <c r="AU724" t="n" s="38"/>
      <c r="AV724" t="n" s="38"/>
      <c r="AW724" t="n" s="38"/>
      <c r="AX724" t="n" s="38"/>
    </row>
    <row r="725" ht="16" customHeight="1" spans="1:91" s="90">
      <c r="AE725" t="n" s="42"/>
      <c r="AF725" t="n" s="70"/>
      <c r="AG725" t="n" s="70"/>
      <c r="AH725" t="n" s="70"/>
      <c r="AI725" t="n" s="70"/>
      <c r="AJ725" t="n" s="70"/>
      <c r="AK725" t="n" s="70"/>
      <c r="AL725" t="n" s="70"/>
      <c r="AM725" s="70">
        <f>(AL725-AL724)/AL725*100</f>
        <v/>
      </c>
      <c r="AN725" s="70">
        <f>(AK725-AK724)/AK725*100</f>
        <v/>
      </c>
      <c r="AO725" t="n" s="70"/>
      <c r="AP725" t="n" s="70"/>
      <c r="AQ725" t="n" s="70"/>
      <c r="AR725" t="n" s="70"/>
      <c r="AS725" t="n" s="70"/>
      <c r="AT725" t="n" s="38"/>
      <c r="AU725" t="n" s="38"/>
      <c r="AV725" t="n" s="38"/>
      <c r="AW725" t="n" s="38"/>
      <c r="AX725" t="n" s="38"/>
    </row>
    <row r="726" ht="16" customHeight="1" spans="1:91" s="90">
      <c r="AE726" t="n" s="42"/>
      <c r="AF726" t="n" s="70"/>
      <c r="AG726" t="n" s="70"/>
      <c r="AH726" t="n" s="70"/>
      <c r="AI726" t="n" s="70"/>
      <c r="AJ726" t="n" s="70"/>
      <c r="AK726" t="n" s="70"/>
      <c r="AL726" t="n" s="70"/>
      <c r="AM726" s="70">
        <f>(AL726-AL725)/AL726*100</f>
        <v/>
      </c>
      <c r="AN726" s="70">
        <f>(AK726-AK725)/AK726*100</f>
        <v/>
      </c>
      <c r="AO726" t="n" s="70"/>
      <c r="AP726" t="n" s="70"/>
      <c r="AQ726" t="n" s="70"/>
      <c r="AR726" t="n" s="70"/>
      <c r="AS726" t="n" s="70"/>
      <c r="AT726" t="n" s="38"/>
      <c r="AU726" t="n" s="38"/>
      <c r="AV726" t="n" s="38"/>
      <c r="AW726" t="n" s="38"/>
      <c r="AX726" t="n" s="38"/>
    </row>
    <row r="727" ht="16" customHeight="1" spans="1:91" s="90">
      <c r="AE727" t="n" s="42"/>
      <c r="AF727" t="n" s="70"/>
      <c r="AG727" t="n" s="70"/>
      <c r="AH727" t="n" s="70"/>
      <c r="AI727" t="n" s="70"/>
      <c r="AJ727" t="n" s="70"/>
      <c r="AK727" t="n" s="70"/>
      <c r="AL727" t="n" s="70"/>
      <c r="AM727" s="70">
        <f>(AL727-AL726)/AL727*100</f>
        <v/>
      </c>
      <c r="AN727" s="70">
        <f>(AK727-AK726)/AK727*100</f>
        <v/>
      </c>
      <c r="AO727" t="n" s="70"/>
      <c r="AP727" t="n" s="70"/>
      <c r="AQ727" t="n" s="70"/>
      <c r="AR727" t="n" s="70"/>
      <c r="AS727" t="n" s="70"/>
      <c r="AT727" t="n" s="38"/>
      <c r="AU727" t="n" s="38"/>
      <c r="AV727" t="n" s="38"/>
      <c r="AW727" t="n" s="38"/>
      <c r="AX727" t="n" s="38"/>
    </row>
    <row r="728" ht="16" customHeight="1" spans="1:91" s="90">
      <c r="AE728" t="n" s="42"/>
      <c r="AF728" t="n" s="70"/>
      <c r="AG728" t="n" s="70"/>
      <c r="AH728" t="n" s="70"/>
      <c r="AI728" t="n" s="70"/>
      <c r="AJ728" t="n" s="70"/>
      <c r="AK728" t="n" s="70"/>
      <c r="AL728" t="n" s="70"/>
      <c r="AM728" s="70">
        <f>(AL728-AL727)/AL728*100</f>
        <v/>
      </c>
      <c r="AN728" s="70">
        <f>(AK728-AK727)/AK728*100</f>
        <v/>
      </c>
      <c r="AO728" t="n" s="70"/>
      <c r="AP728" t="n" s="70"/>
      <c r="AQ728" t="n" s="70"/>
      <c r="AR728" t="n" s="70"/>
      <c r="AS728" t="n" s="70"/>
      <c r="AT728" t="n" s="38"/>
      <c r="AU728" t="n" s="38"/>
      <c r="AV728" t="n" s="38"/>
      <c r="AW728" t="n" s="38"/>
      <c r="AX728" t="n" s="38"/>
    </row>
    <row r="729" ht="16" customHeight="1" spans="1:91" s="90">
      <c r="AE729" t="n" s="42"/>
      <c r="AF729" t="n" s="70"/>
      <c r="AG729" t="n" s="70"/>
      <c r="AH729" t="n" s="70"/>
      <c r="AI729" t="n" s="70"/>
      <c r="AJ729" t="n" s="70"/>
      <c r="AK729" t="n" s="70"/>
      <c r="AL729" t="n" s="70"/>
      <c r="AM729" s="70">
        <f>(AL729-AL728)/AL729*100</f>
        <v/>
      </c>
      <c r="AN729" s="70">
        <f>(AK729-AK728)/AK729*100</f>
        <v/>
      </c>
      <c r="AO729" t="n" s="70"/>
      <c r="AP729" t="n" s="70"/>
      <c r="AQ729" t="n" s="70"/>
      <c r="AR729" t="n" s="70"/>
      <c r="AS729" t="n" s="70"/>
      <c r="AT729" t="n" s="38"/>
      <c r="AU729" t="n" s="38"/>
      <c r="AV729" t="n" s="38"/>
      <c r="AW729" t="n" s="38"/>
      <c r="AX729" t="n" s="38"/>
    </row>
    <row r="730" ht="16" customHeight="1" spans="1:91" s="90">
      <c r="AE730" t="n" s="42"/>
      <c r="AF730" t="n" s="70"/>
      <c r="AG730" t="n" s="70"/>
      <c r="AH730" t="n" s="70"/>
      <c r="AI730" t="n" s="70"/>
      <c r="AJ730" t="n" s="70"/>
      <c r="AK730" t="n" s="70"/>
      <c r="AL730" t="n" s="70"/>
      <c r="AM730" s="70">
        <f>(AL730-AL729)/AL730*100</f>
        <v/>
      </c>
      <c r="AN730" s="70">
        <f>(AK730-AK729)/AK730*100</f>
        <v/>
      </c>
      <c r="AO730" t="n" s="70"/>
      <c r="AP730" t="n" s="70"/>
      <c r="AQ730" t="n" s="70"/>
      <c r="AR730" t="n" s="70"/>
      <c r="AS730" t="n" s="70"/>
      <c r="AT730" t="n" s="38"/>
      <c r="AU730" t="n" s="38"/>
      <c r="AV730" t="n" s="38"/>
      <c r="AW730" t="n" s="38"/>
      <c r="AX730" t="n" s="38"/>
    </row>
    <row r="731" ht="16" customHeight="1" spans="1:91" s="90">
      <c r="AE731" t="n" s="42"/>
      <c r="AF731" t="n" s="70"/>
      <c r="AG731" t="n" s="70"/>
      <c r="AH731" t="n" s="70"/>
      <c r="AI731" t="n" s="70"/>
      <c r="AJ731" t="n" s="70"/>
      <c r="AK731" t="n" s="70"/>
      <c r="AL731" t="n" s="70"/>
      <c r="AM731" s="70">
        <f>(AL731-AL730)/AL731*100</f>
        <v/>
      </c>
      <c r="AN731" s="70">
        <f>(AK731-AK730)/AK731*100</f>
        <v/>
      </c>
      <c r="AO731" t="n" s="70"/>
      <c r="AP731" t="n" s="70"/>
      <c r="AQ731" t="n" s="70"/>
      <c r="AR731" t="n" s="70"/>
      <c r="AS731" t="n" s="70"/>
      <c r="AT731" t="n" s="38"/>
      <c r="AU731" t="n" s="38"/>
      <c r="AV731" t="n" s="38"/>
      <c r="AW731" t="n" s="38"/>
      <c r="AX731" t="n" s="38"/>
    </row>
    <row r="732" ht="16" customHeight="1" spans="1:91" s="90">
      <c r="AE732" t="n" s="42"/>
      <c r="AF732" t="n" s="70"/>
      <c r="AG732" t="n" s="70"/>
      <c r="AH732" t="n" s="70"/>
      <c r="AI732" t="n" s="70"/>
      <c r="AJ732" t="n" s="70"/>
      <c r="AK732" t="n" s="70"/>
      <c r="AL732" t="n" s="70"/>
      <c r="AM732" s="70">
        <f>(AL732-AL731)/AL732*100</f>
        <v/>
      </c>
      <c r="AN732" s="70">
        <f>(AK732-AK731)/AK732*100</f>
        <v/>
      </c>
      <c r="AO732" t="n" s="70"/>
      <c r="AP732" t="n" s="70"/>
      <c r="AQ732" t="n" s="70"/>
      <c r="AR732" t="n" s="70"/>
      <c r="AS732" t="n" s="70"/>
      <c r="AT732" t="n" s="38"/>
      <c r="AU732" t="n" s="38"/>
      <c r="AV732" t="n" s="38"/>
      <c r="AW732" t="n" s="38"/>
      <c r="AX732" t="n" s="38"/>
    </row>
    <row r="733" ht="16" customHeight="1" spans="1:91" s="90">
      <c r="AE733" t="n" s="42"/>
      <c r="AF733" t="n" s="70"/>
      <c r="AG733" t="n" s="70"/>
      <c r="AH733" t="n" s="70"/>
      <c r="AI733" t="n" s="70"/>
      <c r="AJ733" t="n" s="70"/>
      <c r="AK733" t="n" s="70"/>
      <c r="AL733" t="n" s="70"/>
      <c r="AM733" s="70">
        <f>(AL733-AL732)/AL733*100</f>
        <v/>
      </c>
      <c r="AN733" s="70">
        <f>(AK733-AK732)/AK733*100</f>
        <v/>
      </c>
      <c r="AO733" t="n" s="70"/>
      <c r="AP733" t="n" s="70"/>
      <c r="AQ733" t="n" s="70"/>
      <c r="AR733" t="n" s="70"/>
      <c r="AS733" t="n" s="70"/>
      <c r="AT733" t="n" s="38"/>
      <c r="AU733" t="n" s="38"/>
      <c r="AV733" t="n" s="38"/>
      <c r="AW733" t="n" s="38"/>
      <c r="AX733" t="n" s="38"/>
    </row>
    <row r="734" ht="16" customHeight="1" spans="1:91" s="90">
      <c r="AE734" t="n" s="42"/>
      <c r="AF734" t="n" s="70"/>
      <c r="AG734" t="n" s="70"/>
      <c r="AH734" t="n" s="70"/>
      <c r="AI734" t="n" s="70"/>
      <c r="AJ734" t="n" s="70"/>
      <c r="AK734" t="n" s="70"/>
      <c r="AL734" t="n" s="70"/>
      <c r="AM734" s="70">
        <f>(AL734-AL733)/AL734*100</f>
        <v/>
      </c>
      <c r="AN734" s="70">
        <f>(AK734-AK733)/AK734*100</f>
        <v/>
      </c>
      <c r="AO734" t="n" s="70"/>
      <c r="AP734" t="n" s="70"/>
      <c r="AQ734" t="n" s="70"/>
      <c r="AR734" t="n" s="70"/>
      <c r="AS734" t="n" s="70"/>
      <c r="AT734" t="n" s="38"/>
      <c r="AU734" t="n" s="38"/>
      <c r="AV734" t="n" s="38"/>
      <c r="AW734" t="n" s="38"/>
      <c r="AX734" t="n" s="38"/>
    </row>
    <row r="735" ht="16" customHeight="1" spans="1:91" s="90">
      <c r="AE735" t="n" s="42"/>
      <c r="AF735" t="n" s="70"/>
      <c r="AG735" t="n" s="70"/>
      <c r="AH735" t="n" s="70"/>
      <c r="AI735" t="n" s="70"/>
      <c r="AJ735" t="n" s="70"/>
      <c r="AK735" t="n" s="70"/>
      <c r="AL735" t="n" s="70"/>
      <c r="AM735" s="70">
        <f>(AL735-AL734)/AL735*100</f>
        <v/>
      </c>
      <c r="AN735" s="70">
        <f>(AK735-AK734)/AK735*100</f>
        <v/>
      </c>
      <c r="AO735" t="n" s="70"/>
      <c r="AP735" t="n" s="70"/>
      <c r="AQ735" t="n" s="70"/>
      <c r="AR735" t="n" s="70"/>
      <c r="AS735" t="n" s="70"/>
      <c r="AT735" t="n" s="38"/>
      <c r="AU735" t="n" s="38"/>
      <c r="AV735" t="n" s="38"/>
      <c r="AW735" t="n" s="38"/>
      <c r="AX735" t="n" s="38"/>
    </row>
    <row r="736" ht="16" customHeight="1" spans="1:91" s="90">
      <c r="AE736" t="n" s="42"/>
      <c r="AF736" t="n" s="70"/>
      <c r="AG736" t="n" s="70"/>
      <c r="AH736" t="n" s="70"/>
      <c r="AI736" t="n" s="70"/>
      <c r="AJ736" t="n" s="70"/>
      <c r="AK736" t="n" s="70"/>
      <c r="AL736" t="n" s="70"/>
      <c r="AM736" s="70">
        <f>(AL736-AL735)/AL736*100</f>
        <v/>
      </c>
      <c r="AN736" s="70">
        <f>(AK736-AK735)/AK736*100</f>
        <v/>
      </c>
      <c r="AO736" t="n" s="70"/>
      <c r="AP736" t="n" s="70"/>
      <c r="AQ736" t="n" s="70"/>
      <c r="AR736" t="n" s="70"/>
      <c r="AS736" t="n" s="70"/>
      <c r="AT736" t="n" s="38"/>
      <c r="AU736" t="n" s="38"/>
      <c r="AV736" t="n" s="38"/>
      <c r="AW736" t="n" s="38"/>
      <c r="AX736" t="n" s="38"/>
    </row>
    <row r="737" ht="16" customHeight="1" spans="1:91" s="90">
      <c r="AE737" t="n" s="42"/>
      <c r="AF737" t="n" s="70"/>
      <c r="AG737" t="n" s="70"/>
      <c r="AH737" t="n" s="70"/>
      <c r="AI737" t="n" s="70"/>
      <c r="AJ737" t="n" s="70"/>
      <c r="AK737" t="n" s="70"/>
      <c r="AL737" t="n" s="70"/>
      <c r="AM737" s="70">
        <f>(AL737-AL736)/AL737*100</f>
        <v/>
      </c>
      <c r="AN737" s="70">
        <f>(AK737-AK736)/AK737*100</f>
        <v/>
      </c>
      <c r="AO737" t="n" s="70"/>
      <c r="AP737" t="n" s="70"/>
      <c r="AQ737" t="n" s="70"/>
      <c r="AR737" t="n" s="70"/>
      <c r="AS737" t="n" s="70"/>
      <c r="AT737" t="n" s="38"/>
      <c r="AU737" t="n" s="38"/>
      <c r="AV737" t="n" s="38"/>
      <c r="AW737" t="n" s="38"/>
      <c r="AX737" t="n" s="38"/>
    </row>
    <row r="738" ht="16" customHeight="1" spans="1:91" s="90">
      <c r="AE738" t="n" s="42"/>
      <c r="AF738" t="n" s="70"/>
      <c r="AG738" t="n" s="70"/>
      <c r="AH738" t="n" s="70"/>
      <c r="AI738" t="n" s="70"/>
      <c r="AJ738" t="n" s="70"/>
      <c r="AK738" t="n" s="70"/>
      <c r="AL738" t="n" s="70"/>
      <c r="AM738" s="70">
        <f>(AL738-AL737)/AL738*100</f>
        <v/>
      </c>
      <c r="AN738" s="70">
        <f>(AK738-AK737)/AK738*100</f>
        <v/>
      </c>
      <c r="AO738" t="n" s="70"/>
      <c r="AP738" t="n" s="70"/>
      <c r="AQ738" t="n" s="70"/>
      <c r="AR738" t="n" s="70"/>
      <c r="AS738" t="n" s="70"/>
      <c r="AT738" t="n" s="38"/>
      <c r="AU738" t="n" s="38"/>
      <c r="AV738" t="n" s="38"/>
      <c r="AW738" t="n" s="38"/>
      <c r="AX738" t="n" s="38"/>
    </row>
    <row r="739" ht="16" customHeight="1" spans="1:91" s="90">
      <c r="AE739" t="n" s="42"/>
      <c r="AF739" t="n" s="70"/>
      <c r="AG739" t="n" s="70"/>
      <c r="AH739" t="n" s="70"/>
      <c r="AI739" t="n" s="70"/>
      <c r="AJ739" t="n" s="70"/>
      <c r="AK739" t="n" s="70"/>
      <c r="AL739" t="n" s="70"/>
      <c r="AM739" s="70">
        <f>(AL739-AL738)/AL739*100</f>
        <v/>
      </c>
      <c r="AN739" s="70">
        <f>(AK739-AK738)/AK739*100</f>
        <v/>
      </c>
      <c r="AO739" t="n" s="70"/>
      <c r="AP739" t="n" s="70"/>
      <c r="AQ739" t="n" s="70"/>
      <c r="AR739" t="n" s="70"/>
      <c r="AS739" t="n" s="70"/>
      <c r="AT739" t="n" s="38"/>
      <c r="AU739" t="n" s="38"/>
      <c r="AV739" t="n" s="38"/>
      <c r="AW739" t="n" s="38"/>
      <c r="AX739" t="n" s="38"/>
    </row>
    <row r="740" ht="16" customHeight="1" spans="1:91" s="90">
      <c r="AE740" t="n" s="42"/>
      <c r="AF740" t="n" s="70"/>
      <c r="AG740" t="n" s="70"/>
      <c r="AH740" t="n" s="70"/>
      <c r="AI740" t="n" s="70"/>
      <c r="AJ740" t="n" s="70"/>
      <c r="AK740" t="n" s="70"/>
      <c r="AL740" t="n" s="70"/>
      <c r="AM740" s="70">
        <f>(AL740-AL739)/AL740*100</f>
        <v/>
      </c>
      <c r="AN740" s="70">
        <f>(AK740-AK739)/AK740*100</f>
        <v/>
      </c>
      <c r="AO740" t="n" s="70"/>
      <c r="AP740" t="n" s="70"/>
      <c r="AQ740" t="n" s="70"/>
      <c r="AR740" t="n" s="70"/>
      <c r="AS740" t="n" s="70"/>
      <c r="AT740" t="n" s="38"/>
      <c r="AU740" t="n" s="38"/>
      <c r="AV740" t="n" s="38"/>
      <c r="AW740" t="n" s="38"/>
      <c r="AX740" t="n" s="38"/>
    </row>
    <row r="741" ht="16" customHeight="1" spans="1:91" s="90">
      <c r="AE741" t="n" s="42"/>
      <c r="AF741" t="n" s="70"/>
      <c r="AG741" t="n" s="70"/>
      <c r="AH741" t="n" s="70"/>
      <c r="AI741" t="n" s="70"/>
      <c r="AJ741" t="n" s="70"/>
      <c r="AK741" t="n" s="70"/>
      <c r="AL741" t="n" s="70"/>
      <c r="AM741" s="70">
        <f>(AL741-AL740)/AL741*100</f>
        <v/>
      </c>
      <c r="AN741" s="70">
        <f>(AK741-AK740)/AK741*100</f>
        <v/>
      </c>
      <c r="AO741" t="n" s="70"/>
      <c r="AP741" t="n" s="70"/>
      <c r="AQ741" t="n" s="70"/>
      <c r="AR741" t="n" s="70"/>
      <c r="AS741" t="n" s="70"/>
      <c r="AT741" t="n" s="38"/>
      <c r="AU741" t="n" s="38"/>
      <c r="AV741" t="n" s="38"/>
      <c r="AW741" t="n" s="38"/>
      <c r="AX741" t="n" s="38"/>
    </row>
    <row r="742" ht="16" customHeight="1" spans="1:91" s="90">
      <c r="AE742" t="n" s="42"/>
      <c r="AF742" t="n" s="70"/>
      <c r="AG742" t="n" s="70"/>
      <c r="AH742" t="n" s="70"/>
      <c r="AI742" t="n" s="70"/>
      <c r="AJ742" t="n" s="70"/>
      <c r="AK742" t="n" s="70"/>
      <c r="AL742" t="n" s="70"/>
      <c r="AM742" s="70">
        <f>(AL742-AL741)/AL742*100</f>
        <v/>
      </c>
      <c r="AN742" s="70">
        <f>(AK742-AK741)/AK742*100</f>
        <v/>
      </c>
      <c r="AO742" t="n" s="70"/>
      <c r="AP742" t="n" s="70"/>
      <c r="AQ742" t="n" s="70"/>
      <c r="AR742" t="n" s="70"/>
      <c r="AS742" t="n" s="70"/>
      <c r="AT742" t="n" s="38"/>
      <c r="AU742" t="n" s="38"/>
      <c r="AV742" t="n" s="38"/>
      <c r="AW742" t="n" s="38"/>
      <c r="AX742" t="n" s="38"/>
    </row>
    <row r="743" ht="16" customHeight="1" spans="1:91" s="90">
      <c r="AE743" t="n" s="42"/>
      <c r="AF743" t="n" s="70"/>
      <c r="AG743" t="n" s="70"/>
      <c r="AH743" t="n" s="70"/>
      <c r="AI743" t="n" s="70"/>
      <c r="AJ743" t="n" s="70"/>
      <c r="AK743" t="n" s="70"/>
      <c r="AL743" t="n" s="70"/>
      <c r="AM743" s="70">
        <f>(AL743-AL742)/AL743*100</f>
        <v/>
      </c>
      <c r="AN743" s="70">
        <f>(AK743-AK742)/AK743*100</f>
        <v/>
      </c>
      <c r="AO743" t="n" s="70"/>
      <c r="AP743" t="n" s="70"/>
      <c r="AQ743" t="n" s="70"/>
      <c r="AR743" t="n" s="70"/>
      <c r="AS743" t="n" s="70"/>
      <c r="AT743" t="n" s="38"/>
      <c r="AU743" t="n" s="38"/>
      <c r="AV743" t="n" s="38"/>
      <c r="AW743" t="n" s="38"/>
      <c r="AX743" t="n" s="38"/>
    </row>
    <row r="744" ht="16" customHeight="1" spans="1:91" s="90">
      <c r="AE744" t="n" s="42"/>
      <c r="AF744" t="n" s="70"/>
      <c r="AG744" t="n" s="70"/>
      <c r="AH744" t="n" s="70"/>
      <c r="AI744" t="n" s="70"/>
      <c r="AJ744" t="n" s="70"/>
      <c r="AK744" t="n" s="70"/>
      <c r="AL744" t="n" s="70"/>
      <c r="AM744" s="70">
        <f>(AL744-AL743)/AL744*100</f>
        <v/>
      </c>
      <c r="AN744" s="70">
        <f>(AK744-AK743)/AK744*100</f>
        <v/>
      </c>
      <c r="AO744" t="n" s="70"/>
      <c r="AP744" t="n" s="70"/>
      <c r="AQ744" t="n" s="70"/>
      <c r="AR744" t="n" s="70"/>
      <c r="AS744" t="n" s="70"/>
      <c r="AT744" t="n" s="38"/>
      <c r="AU744" t="n" s="38"/>
      <c r="AV744" t="n" s="38"/>
      <c r="AW744" t="n" s="38"/>
      <c r="AX744" t="n" s="38"/>
    </row>
    <row r="745" ht="16" customHeight="1" spans="1:91" s="90">
      <c r="AE745" t="n" s="42"/>
      <c r="AF745" t="n" s="70"/>
      <c r="AG745" t="n" s="70"/>
      <c r="AH745" t="n" s="70"/>
      <c r="AI745" t="n" s="70"/>
      <c r="AJ745" t="n" s="70"/>
      <c r="AK745" t="n" s="70"/>
      <c r="AL745" t="n" s="70"/>
      <c r="AM745" s="70">
        <f>(AL745-AL744)/AL745*100</f>
        <v/>
      </c>
      <c r="AN745" s="70">
        <f>(AK745-AK744)/AK745*100</f>
        <v/>
      </c>
      <c r="AO745" t="n" s="70"/>
      <c r="AP745" t="n" s="70"/>
      <c r="AQ745" t="n" s="70"/>
      <c r="AR745" t="n" s="70"/>
      <c r="AS745" t="n" s="70"/>
      <c r="AT745" t="n" s="38"/>
      <c r="AU745" t="n" s="38"/>
      <c r="AV745" t="n" s="38"/>
      <c r="AW745" t="n" s="38"/>
      <c r="AX745" t="n" s="38"/>
    </row>
    <row r="746" ht="16" customHeight="1" spans="1:91" s="90">
      <c r="AE746" t="n" s="42"/>
      <c r="AF746" t="n" s="70"/>
      <c r="AG746" t="n" s="70"/>
      <c r="AH746" t="n" s="70"/>
      <c r="AI746" t="n" s="70"/>
      <c r="AJ746" t="n" s="70"/>
      <c r="AK746" t="n" s="70"/>
      <c r="AL746" t="n" s="70"/>
      <c r="AM746" s="70">
        <f>(AL746-AL745)/AL746*100</f>
        <v/>
      </c>
      <c r="AN746" s="70">
        <f>(AK746-AK745)/AK746*100</f>
        <v/>
      </c>
      <c r="AO746" t="n" s="70"/>
      <c r="AP746" t="n" s="70"/>
      <c r="AQ746" t="n" s="70"/>
      <c r="AR746" t="n" s="70"/>
      <c r="AS746" t="n" s="70"/>
      <c r="AT746" t="n" s="38"/>
      <c r="AU746" t="n" s="38"/>
      <c r="AV746" t="n" s="38"/>
      <c r="AW746" t="n" s="38"/>
      <c r="AX746" t="n" s="38"/>
    </row>
    <row r="747" ht="16" customHeight="1" spans="1:91" s="90">
      <c r="AE747" t="n" s="42"/>
      <c r="AF747" t="n" s="70"/>
      <c r="AG747" t="n" s="70"/>
      <c r="AH747" t="n" s="70"/>
      <c r="AI747" t="n" s="70"/>
      <c r="AJ747" t="n" s="70"/>
      <c r="AK747" t="n" s="70"/>
      <c r="AL747" t="n" s="70"/>
      <c r="AM747" s="70">
        <f>(AL747-AL746)/AL747*100</f>
        <v/>
      </c>
      <c r="AN747" s="70">
        <f>(AK747-AK746)/AK747*100</f>
        <v/>
      </c>
      <c r="AO747" t="n" s="70"/>
      <c r="AP747" t="n" s="70"/>
      <c r="AQ747" t="n" s="70"/>
      <c r="AR747" t="n" s="70"/>
      <c r="AS747" t="n" s="70"/>
      <c r="AT747" t="n" s="38"/>
      <c r="AU747" t="n" s="38"/>
      <c r="AV747" t="n" s="38"/>
      <c r="AW747" t="n" s="38"/>
      <c r="AX747" t="n" s="38"/>
    </row>
    <row r="748" ht="16" customHeight="1" spans="1:91" s="90">
      <c r="AE748" t="n" s="42"/>
      <c r="AF748" t="n" s="70"/>
      <c r="AG748" t="n" s="70"/>
      <c r="AH748" t="n" s="70"/>
      <c r="AI748" t="n" s="70"/>
      <c r="AJ748" t="n" s="70"/>
      <c r="AK748" t="n" s="70"/>
      <c r="AL748" t="n" s="70"/>
      <c r="AM748" s="70">
        <f>(AL748-AL747)/AL748*100</f>
        <v/>
      </c>
      <c r="AN748" s="70">
        <f>(AK748-AK747)/AK748*100</f>
        <v/>
      </c>
      <c r="AO748" t="n" s="70"/>
      <c r="AP748" t="n" s="70"/>
      <c r="AQ748" t="n" s="70"/>
      <c r="AR748" t="n" s="70"/>
      <c r="AS748" t="n" s="70"/>
      <c r="AT748" t="n" s="38"/>
      <c r="AU748" t="n" s="38"/>
      <c r="AV748" t="n" s="38"/>
      <c r="AW748" t="n" s="38"/>
      <c r="AX748" t="n" s="38"/>
    </row>
    <row r="749" ht="16" customHeight="1" spans="1:91" s="90">
      <c r="AE749" t="n" s="42"/>
      <c r="AF749" t="n" s="70"/>
      <c r="AG749" t="n" s="70"/>
      <c r="AH749" t="n" s="70"/>
      <c r="AI749" t="n" s="70"/>
      <c r="AJ749" t="n" s="70"/>
      <c r="AK749" t="n" s="70"/>
      <c r="AL749" t="n" s="70"/>
      <c r="AM749" s="70">
        <f>(AL749-AL748)/AL749*100</f>
        <v/>
      </c>
      <c r="AN749" s="70">
        <f>(AK749-AK748)/AK749*100</f>
        <v/>
      </c>
      <c r="AO749" t="n" s="70"/>
      <c r="AP749" t="n" s="70"/>
      <c r="AQ749" t="n" s="70"/>
      <c r="AR749" t="n" s="70"/>
      <c r="AS749" t="n" s="70"/>
      <c r="AT749" t="n" s="38"/>
      <c r="AU749" t="n" s="38"/>
      <c r="AV749" t="n" s="38"/>
      <c r="AW749" t="n" s="38"/>
      <c r="AX749" t="n" s="38"/>
    </row>
    <row r="750" ht="16" customHeight="1" spans="1:91" s="90">
      <c r="AE750" t="n" s="42"/>
      <c r="AF750" t="n" s="70"/>
      <c r="AG750" t="n" s="70"/>
      <c r="AH750" t="n" s="70"/>
      <c r="AI750" t="n" s="70"/>
      <c r="AJ750" t="n" s="70"/>
      <c r="AK750" t="n" s="70"/>
      <c r="AL750" t="n" s="70"/>
      <c r="AM750" s="70">
        <f>(AL750-AL749)/AL750*100</f>
        <v/>
      </c>
      <c r="AN750" s="70">
        <f>(AK750-AK749)/AK750*100</f>
        <v/>
      </c>
      <c r="AO750" t="n" s="70"/>
      <c r="AP750" t="n" s="70"/>
      <c r="AQ750" t="n" s="70"/>
      <c r="AR750" t="n" s="70"/>
      <c r="AS750" t="n" s="70"/>
      <c r="AT750" t="n" s="38"/>
      <c r="AU750" t="n" s="38"/>
      <c r="AV750" t="n" s="38"/>
      <c r="AW750" t="n" s="38"/>
      <c r="AX750" t="n" s="38"/>
    </row>
    <row r="751" ht="16" customHeight="1" spans="1:91" s="90">
      <c r="AE751" t="n" s="42"/>
      <c r="AF751" t="n" s="70"/>
      <c r="AG751" t="n" s="70"/>
      <c r="AH751" t="n" s="70"/>
      <c r="AI751" t="n" s="70"/>
      <c r="AJ751" t="n" s="70"/>
      <c r="AK751" t="n" s="70"/>
      <c r="AL751" t="n" s="70"/>
      <c r="AM751" s="70">
        <f>(AL751-AL750)/AL751*100</f>
        <v/>
      </c>
      <c r="AN751" s="70">
        <f>(AK751-AK750)/AK751*100</f>
        <v/>
      </c>
      <c r="AO751" t="n" s="70"/>
      <c r="AP751" t="n" s="70"/>
      <c r="AQ751" t="n" s="70"/>
      <c r="AR751" t="n" s="70"/>
      <c r="AS751" t="n" s="70"/>
      <c r="AT751" t="n" s="38"/>
      <c r="AU751" t="n" s="38"/>
      <c r="AV751" t="n" s="38"/>
      <c r="AW751" t="n" s="38"/>
      <c r="AX751" t="n" s="38"/>
    </row>
    <row r="752" ht="16" customHeight="1" spans="1:91" s="90">
      <c r="AE752" t="n" s="42"/>
      <c r="AF752" t="n" s="70"/>
      <c r="AG752" t="n" s="70"/>
      <c r="AH752" t="n" s="70"/>
      <c r="AI752" t="n" s="70"/>
      <c r="AJ752" t="n" s="70"/>
      <c r="AK752" t="n" s="70"/>
      <c r="AL752" t="n" s="70"/>
      <c r="AM752" s="70">
        <f>(AL752-AL751)/AL752*100</f>
        <v/>
      </c>
      <c r="AN752" s="70">
        <f>(AK752-AK751)/AK752*100</f>
        <v/>
      </c>
      <c r="AO752" t="n" s="70"/>
      <c r="AP752" t="n" s="70"/>
      <c r="AQ752" t="n" s="70"/>
      <c r="AR752" t="n" s="70"/>
      <c r="AS752" t="n" s="70"/>
      <c r="AT752" t="n" s="38"/>
      <c r="AU752" t="n" s="38"/>
      <c r="AV752" t="n" s="38"/>
      <c r="AW752" t="n" s="38"/>
      <c r="AX752" t="n" s="38"/>
    </row>
    <row r="753" ht="16" customHeight="1" spans="1:91" s="90">
      <c r="AE753" t="n" s="42"/>
      <c r="AF753" t="n" s="70"/>
      <c r="AG753" t="n" s="70"/>
      <c r="AH753" t="n" s="70"/>
      <c r="AI753" t="n" s="70"/>
      <c r="AJ753" t="n" s="70"/>
      <c r="AK753" t="n" s="70"/>
      <c r="AL753" t="n" s="70"/>
      <c r="AM753" s="70">
        <f>(AL753-AL752)/AL753*100</f>
        <v/>
      </c>
      <c r="AN753" s="70">
        <f>(AK753-AK752)/AK753*100</f>
        <v/>
      </c>
      <c r="AO753" t="n" s="70"/>
      <c r="AP753" t="n" s="70"/>
      <c r="AQ753" t="n" s="70"/>
      <c r="AR753" t="n" s="70"/>
      <c r="AS753" t="n" s="70"/>
      <c r="AT753" t="n" s="38"/>
      <c r="AU753" t="n" s="38"/>
      <c r="AV753" t="n" s="38"/>
      <c r="AW753" t="n" s="38"/>
      <c r="AX753" t="n" s="38"/>
    </row>
    <row r="754" ht="16" customHeight="1" spans="1:91" s="90">
      <c r="AE754" t="n" s="42"/>
      <c r="AF754" t="n" s="70"/>
      <c r="AG754" t="n" s="70"/>
      <c r="AH754" t="n" s="70"/>
      <c r="AI754" t="n" s="70"/>
      <c r="AJ754" t="n" s="70"/>
      <c r="AK754" t="n" s="70"/>
      <c r="AL754" t="n" s="70"/>
      <c r="AM754" s="70">
        <f>(AL754-AL753)/AL754*100</f>
        <v/>
      </c>
      <c r="AN754" s="70">
        <f>(AK754-AK753)/AK754*100</f>
        <v/>
      </c>
      <c r="AO754" t="n" s="70"/>
      <c r="AP754" t="n" s="70"/>
      <c r="AQ754" t="n" s="70"/>
      <c r="AR754" t="n" s="70"/>
      <c r="AS754" t="n" s="70"/>
      <c r="AT754" t="n" s="38"/>
      <c r="AU754" t="n" s="38"/>
      <c r="AV754" t="n" s="38"/>
      <c r="AW754" t="n" s="38"/>
      <c r="AX754" t="n" s="38"/>
    </row>
    <row r="755" ht="16" customHeight="1" spans="1:91" s="90">
      <c r="AE755" t="n" s="42"/>
      <c r="AF755" t="n" s="70"/>
      <c r="AG755" t="n" s="70"/>
      <c r="AH755" t="n" s="70"/>
      <c r="AI755" t="n" s="70"/>
      <c r="AJ755" t="n" s="70"/>
      <c r="AK755" t="n" s="70"/>
      <c r="AL755" t="n" s="70"/>
      <c r="AM755" s="70">
        <f>(AL755-AL754)/AL755*100</f>
        <v/>
      </c>
      <c r="AN755" s="70">
        <f>(AK755-AK754)/AK755*100</f>
        <v/>
      </c>
      <c r="AO755" t="n" s="70"/>
      <c r="AP755" t="n" s="70"/>
      <c r="AQ755" t="n" s="70"/>
      <c r="AR755" t="n" s="70"/>
      <c r="AS755" t="n" s="70"/>
      <c r="AT755" t="n" s="38"/>
      <c r="AU755" t="n" s="38"/>
      <c r="AV755" t="n" s="38"/>
      <c r="AW755" t="n" s="38"/>
      <c r="AX755" t="n" s="38"/>
    </row>
    <row r="756" ht="16" customHeight="1" spans="1:91" s="90">
      <c r="AE756" t="n" s="42"/>
      <c r="AF756" t="n" s="70"/>
      <c r="AG756" t="n" s="70"/>
      <c r="AH756" t="n" s="70"/>
      <c r="AI756" t="n" s="70"/>
      <c r="AJ756" t="n" s="70"/>
      <c r="AK756" t="n" s="70"/>
      <c r="AL756" t="n" s="70"/>
      <c r="AM756" s="70">
        <f>(AL756-AL755)/AL756*100</f>
        <v/>
      </c>
      <c r="AN756" s="70">
        <f>(AK756-AK755)/AK756*100</f>
        <v/>
      </c>
      <c r="AO756" t="n" s="70"/>
      <c r="AP756" t="n" s="70"/>
      <c r="AQ756" t="n" s="70"/>
      <c r="AR756" t="n" s="70"/>
      <c r="AS756" t="n" s="70"/>
      <c r="AT756" t="n" s="38"/>
      <c r="AU756" t="n" s="38"/>
      <c r="AV756" t="n" s="38"/>
      <c r="AW756" t="n" s="38"/>
      <c r="AX756" t="n" s="38"/>
    </row>
    <row r="757" ht="16" customHeight="1" spans="1:91" s="90">
      <c r="AE757" t="n" s="42"/>
      <c r="AF757" t="n" s="70"/>
      <c r="AG757" t="n" s="70"/>
      <c r="AH757" t="n" s="70"/>
      <c r="AI757" t="n" s="70"/>
      <c r="AJ757" t="n" s="70"/>
      <c r="AK757" t="n" s="70"/>
      <c r="AL757" t="n" s="70"/>
      <c r="AM757" s="70">
        <f>(AL757-AL756)/AL757*100</f>
        <v/>
      </c>
      <c r="AN757" s="70">
        <f>(AK757-AK756)/AK757*100</f>
        <v/>
      </c>
      <c r="AO757" t="n" s="70"/>
      <c r="AP757" t="n" s="70"/>
      <c r="AQ757" t="n" s="70"/>
      <c r="AR757" t="n" s="70"/>
      <c r="AS757" t="n" s="70"/>
      <c r="AT757" t="n" s="38"/>
      <c r="AU757" t="n" s="38"/>
      <c r="AV757" t="n" s="38"/>
      <c r="AW757" t="n" s="38"/>
      <c r="AX757" t="n" s="38"/>
    </row>
    <row r="758" ht="16" customHeight="1" spans="1:91" s="90">
      <c r="AE758" t="n" s="42"/>
      <c r="AF758" t="n" s="70"/>
      <c r="AG758" t="n" s="70"/>
      <c r="AH758" t="n" s="70"/>
      <c r="AI758" t="n" s="70"/>
      <c r="AJ758" t="n" s="70"/>
      <c r="AK758" t="n" s="70"/>
      <c r="AL758" t="n" s="70"/>
      <c r="AM758" s="70">
        <f>(AL758-AL757)/AL758*100</f>
        <v/>
      </c>
      <c r="AN758" s="70">
        <f>(AK758-AK757)/AK758*100</f>
        <v/>
      </c>
      <c r="AO758" t="n" s="70"/>
      <c r="AP758" t="n" s="70"/>
      <c r="AQ758" t="n" s="70"/>
      <c r="AR758" t="n" s="70"/>
      <c r="AS758" t="n" s="70"/>
      <c r="AT758" t="n" s="38"/>
      <c r="AU758" t="n" s="38"/>
      <c r="AV758" t="n" s="38"/>
      <c r="AW758" t="n" s="38"/>
      <c r="AX758" t="n" s="38"/>
    </row>
    <row r="759" ht="16" customHeight="1" spans="1:91" s="90">
      <c r="AE759" t="n" s="42"/>
      <c r="AF759" t="n" s="70"/>
      <c r="AG759" t="n" s="70"/>
      <c r="AH759" t="n" s="70"/>
      <c r="AI759" t="n" s="70"/>
      <c r="AJ759" t="n" s="70"/>
      <c r="AK759" t="n" s="70"/>
      <c r="AL759" t="n" s="70"/>
      <c r="AM759" s="70">
        <f>(AL759-AL758)/AL759*100</f>
        <v/>
      </c>
      <c r="AN759" s="70">
        <f>(AK759-AK758)/AK759*100</f>
        <v/>
      </c>
      <c r="AO759" t="n" s="70"/>
      <c r="AP759" t="n" s="70"/>
      <c r="AQ759" t="n" s="70"/>
      <c r="AR759" t="n" s="70"/>
      <c r="AS759" t="n" s="70"/>
      <c r="AT759" t="n" s="38"/>
      <c r="AU759" t="n" s="38"/>
      <c r="AV759" t="n" s="38"/>
      <c r="AW759" t="n" s="38"/>
      <c r="AX759" t="n" s="38"/>
    </row>
    <row r="760" ht="16" customHeight="1" spans="1:91" s="90">
      <c r="AE760" t="n" s="42"/>
      <c r="AF760" t="n" s="70"/>
      <c r="AG760" t="n" s="70"/>
      <c r="AH760" t="n" s="70"/>
      <c r="AI760" t="n" s="70"/>
      <c r="AJ760" t="n" s="70"/>
      <c r="AK760" t="n" s="70"/>
      <c r="AL760" t="n" s="70"/>
      <c r="AM760" s="70">
        <f>(AL760-AL759)/AL760*100</f>
        <v/>
      </c>
      <c r="AN760" s="70">
        <f>(AK760-AK759)/AK760*100</f>
        <v/>
      </c>
      <c r="AO760" t="n" s="70"/>
      <c r="AP760" t="n" s="70"/>
      <c r="AQ760" t="n" s="70"/>
      <c r="AR760" t="n" s="70"/>
      <c r="AS760" t="n" s="70"/>
      <c r="AT760" t="n" s="38"/>
      <c r="AU760" t="n" s="38"/>
      <c r="AV760" t="n" s="38"/>
      <c r="AW760" t="n" s="38"/>
      <c r="AX760" t="n" s="38"/>
    </row>
    <row r="761" ht="16" customHeight="1" spans="1:91" s="90">
      <c r="AE761" t="n" s="42"/>
      <c r="AF761" t="n" s="70"/>
      <c r="AG761" t="n" s="70"/>
      <c r="AH761" t="n" s="70"/>
      <c r="AI761" t="n" s="70"/>
      <c r="AJ761" t="n" s="70"/>
      <c r="AK761" t="n" s="70"/>
      <c r="AL761" t="n" s="70"/>
      <c r="AM761" s="70">
        <f>(AL761-AL760)/AL761*100</f>
        <v/>
      </c>
      <c r="AN761" s="70">
        <f>(AK761-AK760)/AK761*100</f>
        <v/>
      </c>
      <c r="AO761" t="n" s="70"/>
      <c r="AP761" t="n" s="70"/>
      <c r="AQ761" t="n" s="70"/>
      <c r="AR761" t="n" s="70"/>
      <c r="AS761" t="n" s="70"/>
      <c r="AT761" t="n" s="38"/>
      <c r="AU761" t="n" s="38"/>
      <c r="AV761" t="n" s="38"/>
      <c r="AW761" t="n" s="38"/>
      <c r="AX761" t="n" s="38"/>
    </row>
    <row r="762" ht="16" customHeight="1" spans="1:91" s="90">
      <c r="AE762" t="n" s="42"/>
      <c r="AF762" t="n" s="70"/>
      <c r="AG762" t="n" s="70"/>
      <c r="AH762" t="n" s="70"/>
      <c r="AI762" t="n" s="70"/>
      <c r="AJ762" t="n" s="70"/>
      <c r="AK762" t="n" s="70"/>
      <c r="AL762" t="n" s="70"/>
      <c r="AM762" s="70">
        <f>(AL762-AL761)/AL762*100</f>
        <v/>
      </c>
      <c r="AN762" s="70">
        <f>(AK762-AK761)/AK762*100</f>
        <v/>
      </c>
      <c r="AO762" t="n" s="70"/>
      <c r="AP762" t="n" s="70"/>
      <c r="AQ762" t="n" s="70"/>
      <c r="AR762" t="n" s="70"/>
      <c r="AS762" t="n" s="70"/>
      <c r="AT762" t="n" s="38"/>
      <c r="AU762" t="n" s="38"/>
      <c r="AV762" t="n" s="38"/>
      <c r="AW762" t="n" s="38"/>
      <c r="AX762" t="n" s="38"/>
    </row>
    <row r="763" ht="16" customHeight="1" spans="1:91" s="90">
      <c r="AE763" t="n" s="42"/>
      <c r="AF763" t="n" s="70"/>
      <c r="AG763" t="n" s="70"/>
      <c r="AH763" t="n" s="70"/>
      <c r="AI763" t="n" s="70"/>
      <c r="AJ763" t="n" s="70"/>
      <c r="AK763" t="n" s="70"/>
      <c r="AL763" t="n" s="70"/>
      <c r="AM763" s="70">
        <f>(AL763-AL762)/AL763*100</f>
        <v/>
      </c>
      <c r="AN763" s="70">
        <f>(AK763-AK762)/AK763*100</f>
        <v/>
      </c>
      <c r="AO763" t="n" s="70"/>
      <c r="AP763" t="n" s="70"/>
      <c r="AQ763" t="n" s="70"/>
      <c r="AR763" t="n" s="70"/>
      <c r="AS763" t="n" s="70"/>
      <c r="AT763" t="n" s="38"/>
      <c r="AU763" t="n" s="38"/>
      <c r="AV763" t="n" s="38"/>
      <c r="AW763" t="n" s="38"/>
      <c r="AX763" t="n" s="38"/>
    </row>
    <row r="764" ht="16" customHeight="1" spans="1:91" s="90">
      <c r="AE764" t="n" s="42"/>
      <c r="AF764" t="n" s="70"/>
      <c r="AG764" t="n" s="70"/>
      <c r="AH764" t="n" s="70"/>
      <c r="AI764" t="n" s="70"/>
      <c r="AJ764" t="n" s="70"/>
      <c r="AK764" t="n" s="70"/>
      <c r="AL764" t="n" s="70"/>
      <c r="AM764" s="70">
        <f>(AL764-AL763)/AL764*100</f>
        <v/>
      </c>
      <c r="AN764" s="70">
        <f>(AK764-AK763)/AK764*100</f>
        <v/>
      </c>
      <c r="AO764" t="n" s="70"/>
      <c r="AP764" t="n" s="70"/>
      <c r="AQ764" t="n" s="70"/>
      <c r="AR764" t="n" s="70"/>
      <c r="AS764" t="n" s="70"/>
      <c r="AT764" t="n" s="38"/>
      <c r="AU764" t="n" s="38"/>
      <c r="AV764" t="n" s="38"/>
      <c r="AW764" t="n" s="38"/>
      <c r="AX764" t="n" s="38"/>
    </row>
    <row r="765" ht="16" customHeight="1" spans="1:91" s="90">
      <c r="AE765" t="n" s="42"/>
      <c r="AF765" t="n" s="70"/>
      <c r="AG765" t="n" s="70"/>
      <c r="AH765" t="n" s="70"/>
      <c r="AI765" t="n" s="70"/>
      <c r="AJ765" t="n" s="70"/>
      <c r="AK765" t="n" s="70"/>
      <c r="AL765" t="n" s="70"/>
      <c r="AM765" s="70">
        <f>(AL765-AL764)/AL765*100</f>
        <v/>
      </c>
      <c r="AN765" s="70">
        <f>(AK765-AK764)/AK765*100</f>
        <v/>
      </c>
      <c r="AO765" t="n" s="70"/>
      <c r="AP765" t="n" s="70"/>
      <c r="AQ765" t="n" s="70"/>
      <c r="AR765" t="n" s="70"/>
      <c r="AS765" t="n" s="70"/>
      <c r="AT765" t="n" s="38"/>
      <c r="AU765" t="n" s="38"/>
      <c r="AV765" t="n" s="38"/>
      <c r="AW765" t="n" s="38"/>
      <c r="AX765" t="n" s="38"/>
    </row>
    <row r="766" ht="16" customHeight="1" spans="1:91" s="90">
      <c r="AE766" t="n" s="42"/>
      <c r="AF766" t="n" s="70"/>
      <c r="AG766" t="n" s="70"/>
      <c r="AH766" t="n" s="70"/>
      <c r="AI766" t="n" s="70"/>
      <c r="AJ766" t="n" s="70"/>
      <c r="AK766" t="n" s="70"/>
      <c r="AL766" t="n" s="70"/>
      <c r="AM766" s="70">
        <f>(AL766-AL765)/AL766*100</f>
        <v/>
      </c>
      <c r="AN766" s="70">
        <f>(AK766-AK765)/AK766*100</f>
        <v/>
      </c>
      <c r="AO766" t="n" s="70"/>
      <c r="AP766" t="n" s="70"/>
      <c r="AQ766" t="n" s="70"/>
      <c r="AR766" t="n" s="70"/>
      <c r="AS766" t="n" s="70"/>
      <c r="AT766" t="n" s="38"/>
      <c r="AU766" t="n" s="38"/>
      <c r="AV766" t="n" s="38"/>
      <c r="AW766" t="n" s="38"/>
      <c r="AX766" t="n" s="38"/>
    </row>
    <row r="767" ht="16" customHeight="1" spans="1:91" s="90">
      <c r="AE767" t="n" s="42"/>
      <c r="AF767" t="n" s="70"/>
      <c r="AG767" t="n" s="70"/>
      <c r="AH767" t="n" s="70"/>
      <c r="AI767" t="n" s="70"/>
      <c r="AJ767" t="n" s="70"/>
      <c r="AK767" t="n" s="70"/>
      <c r="AL767" t="n" s="70"/>
      <c r="AM767" s="70">
        <f>(AL767-AL766)/AL767*100</f>
        <v/>
      </c>
      <c r="AN767" s="70">
        <f>(AK767-AK766)/AK767*100</f>
        <v/>
      </c>
      <c r="AO767" t="n" s="70"/>
      <c r="AP767" t="n" s="70"/>
      <c r="AQ767" t="n" s="70"/>
      <c r="AR767" t="n" s="70"/>
      <c r="AS767" t="n" s="70"/>
      <c r="AT767" t="n" s="38"/>
      <c r="AU767" t="n" s="38"/>
      <c r="AV767" t="n" s="38"/>
      <c r="AW767" t="n" s="38"/>
      <c r="AX767" t="n" s="38"/>
    </row>
    <row r="768" ht="16" customHeight="1" spans="1:91" s="90">
      <c r="AE768" t="n" s="42"/>
      <c r="AF768" t="n" s="70"/>
      <c r="AG768" t="n" s="70"/>
      <c r="AH768" t="n" s="70"/>
      <c r="AI768" t="n" s="70"/>
      <c r="AJ768" t="n" s="70"/>
      <c r="AK768" t="n" s="70"/>
      <c r="AL768" t="n" s="70"/>
      <c r="AM768" s="70">
        <f>(AL768-AL767)/AL768*100</f>
        <v/>
      </c>
      <c r="AN768" s="70">
        <f>(AK768-AK767)/AK768*100</f>
        <v/>
      </c>
      <c r="AO768" t="n" s="70"/>
      <c r="AP768" t="n" s="70"/>
      <c r="AQ768" t="n" s="70"/>
      <c r="AR768" t="n" s="70"/>
      <c r="AS768" t="n" s="70"/>
      <c r="AT768" t="n" s="38"/>
      <c r="AU768" t="n" s="38"/>
      <c r="AV768" t="n" s="38"/>
      <c r="AW768" t="n" s="38"/>
      <c r="AX768" t="n" s="38"/>
    </row>
    <row r="769" ht="16" customHeight="1" spans="1:91" s="90">
      <c r="AE769" t="n" s="42"/>
      <c r="AF769" t="n" s="70"/>
      <c r="AG769" t="n" s="70"/>
      <c r="AH769" t="n" s="70"/>
      <c r="AI769" t="n" s="70"/>
      <c r="AJ769" t="n" s="70"/>
      <c r="AK769" t="n" s="70"/>
      <c r="AL769" t="n" s="70"/>
      <c r="AM769" s="70">
        <f>(AL769-AL768)/AL769*100</f>
        <v/>
      </c>
      <c r="AN769" s="70">
        <f>(AK769-AK768)/AK769*100</f>
        <v/>
      </c>
      <c r="AO769" t="n" s="70"/>
      <c r="AP769" t="n" s="70"/>
      <c r="AQ769" t="n" s="70"/>
      <c r="AR769" t="n" s="70"/>
      <c r="AS769" t="n" s="70"/>
      <c r="AT769" t="n" s="38"/>
      <c r="AU769" t="n" s="38"/>
      <c r="AV769" t="n" s="38"/>
      <c r="AW769" t="n" s="38"/>
      <c r="AX769" t="n" s="38"/>
    </row>
    <row r="770" ht="16" customHeight="1" spans="1:91" s="90">
      <c r="AE770" t="n" s="42"/>
      <c r="AF770" t="n" s="70"/>
      <c r="AG770" t="n" s="70"/>
      <c r="AH770" t="n" s="70"/>
      <c r="AI770" t="n" s="70"/>
      <c r="AJ770" t="n" s="70"/>
      <c r="AK770" t="n" s="70"/>
      <c r="AL770" t="n" s="70"/>
      <c r="AM770" s="70">
        <f>(AL770-AL769)/AL770*100</f>
        <v/>
      </c>
      <c r="AN770" s="70">
        <f>(AK770-AK769)/AK770*100</f>
        <v/>
      </c>
      <c r="AO770" t="n" s="70"/>
      <c r="AP770" t="n" s="70"/>
      <c r="AQ770" t="n" s="70"/>
      <c r="AR770" t="n" s="70"/>
      <c r="AS770" t="n" s="70"/>
      <c r="AT770" t="n" s="38"/>
      <c r="AU770" t="n" s="38"/>
      <c r="AV770" t="n" s="38"/>
      <c r="AW770" t="n" s="38"/>
      <c r="AX770" t="n" s="38"/>
    </row>
    <row r="771" ht="16" customHeight="1" spans="1:91" s="90">
      <c r="AE771" t="n" s="42"/>
      <c r="AF771" t="n" s="70"/>
      <c r="AG771" t="n" s="70"/>
      <c r="AH771" t="n" s="70"/>
      <c r="AI771" t="n" s="70"/>
      <c r="AJ771" t="n" s="70"/>
      <c r="AK771" t="n" s="70"/>
      <c r="AL771" t="n" s="70"/>
      <c r="AM771" s="70">
        <f>(AL771-AL770)/AL771*100</f>
        <v/>
      </c>
      <c r="AN771" s="70">
        <f>(AK771-AK770)/AK771*100</f>
        <v/>
      </c>
      <c r="AO771" t="n" s="70"/>
      <c r="AP771" t="n" s="70"/>
      <c r="AQ771" t="n" s="70"/>
      <c r="AR771" t="n" s="70"/>
      <c r="AS771" t="n" s="70"/>
      <c r="AT771" t="n" s="38"/>
      <c r="AU771" t="n" s="38"/>
      <c r="AV771" t="n" s="38"/>
      <c r="AW771" t="n" s="38"/>
      <c r="AX771" t="n" s="38"/>
    </row>
    <row r="772" ht="16" customHeight="1" spans="1:91" s="90">
      <c r="AE772" t="n" s="42"/>
      <c r="AF772" t="n" s="70"/>
      <c r="AG772" t="n" s="70"/>
      <c r="AH772" t="n" s="70"/>
      <c r="AI772" t="n" s="70"/>
      <c r="AJ772" t="n" s="70"/>
      <c r="AK772" t="n" s="70"/>
      <c r="AL772" t="n" s="70"/>
      <c r="AM772" s="70">
        <f>(AL772-AL771)/AL772*100</f>
        <v/>
      </c>
      <c r="AN772" s="70">
        <f>(AK772-AK771)/AK772*100</f>
        <v/>
      </c>
      <c r="AO772" t="n" s="70"/>
      <c r="AP772" t="n" s="70"/>
      <c r="AQ772" t="n" s="70"/>
      <c r="AR772" t="n" s="70"/>
      <c r="AS772" t="n" s="70"/>
      <c r="AT772" t="n" s="38"/>
      <c r="AU772" t="n" s="38"/>
      <c r="AV772" t="n" s="38"/>
      <c r="AW772" t="n" s="38"/>
      <c r="AX772" t="n" s="38"/>
    </row>
    <row r="773" ht="16" customHeight="1" spans="1:91" s="90">
      <c r="AE773" t="n" s="42"/>
      <c r="AF773" t="n" s="70"/>
      <c r="AG773" t="n" s="70"/>
      <c r="AH773" t="n" s="70"/>
      <c r="AI773" t="n" s="70"/>
      <c r="AJ773" t="n" s="70"/>
      <c r="AK773" t="n" s="70"/>
      <c r="AL773" t="n" s="70"/>
      <c r="AM773" s="70">
        <f>(AL773-AL772)/AL773*100</f>
        <v/>
      </c>
      <c r="AN773" s="70">
        <f>(AK773-AK772)/AK773*100</f>
        <v/>
      </c>
      <c r="AO773" t="n" s="70"/>
      <c r="AP773" t="n" s="70"/>
      <c r="AQ773" t="n" s="70"/>
      <c r="AR773" t="n" s="70"/>
      <c r="AS773" t="n" s="70"/>
      <c r="AT773" t="n" s="38"/>
      <c r="AU773" t="n" s="38"/>
      <c r="AV773" t="n" s="38"/>
      <c r="AW773" t="n" s="38"/>
      <c r="AX773" t="n" s="38"/>
    </row>
    <row r="774" ht="16" customHeight="1" spans="1:91" s="90">
      <c r="AE774" t="n" s="42"/>
      <c r="AF774" t="n" s="70"/>
      <c r="AG774" t="n" s="70"/>
      <c r="AH774" t="n" s="70"/>
      <c r="AI774" t="n" s="70"/>
      <c r="AJ774" t="n" s="70"/>
      <c r="AK774" t="n" s="70"/>
      <c r="AL774" t="n" s="70"/>
      <c r="AM774" s="70">
        <f>(AL774-AL773)/AL774*100</f>
        <v/>
      </c>
      <c r="AN774" s="70">
        <f>(AK774-AK773)/AK774*100</f>
        <v/>
      </c>
      <c r="AO774" t="n" s="70"/>
      <c r="AP774" t="n" s="70"/>
      <c r="AQ774" t="n" s="70"/>
      <c r="AR774" t="n" s="70"/>
      <c r="AS774" t="n" s="70"/>
      <c r="AT774" t="n" s="38"/>
      <c r="AU774" t="n" s="38"/>
      <c r="AV774" t="n" s="38"/>
      <c r="AW774" t="n" s="38"/>
      <c r="AX774" t="n" s="38"/>
    </row>
    <row r="775" ht="16" customHeight="1" spans="1:91" s="90">
      <c r="AE775" t="n" s="42"/>
      <c r="AF775" t="n" s="70"/>
      <c r="AG775" t="n" s="70"/>
      <c r="AH775" t="n" s="70"/>
      <c r="AI775" t="n" s="70"/>
      <c r="AJ775" t="n" s="70"/>
      <c r="AK775" t="n" s="70"/>
      <c r="AL775" t="n" s="70"/>
      <c r="AM775" s="70">
        <f>(AL775-AL774)/AL775*100</f>
        <v/>
      </c>
      <c r="AN775" s="70">
        <f>(AK775-AK774)/AK775*100</f>
        <v/>
      </c>
      <c r="AO775" t="n" s="70"/>
      <c r="AP775" t="n" s="70"/>
      <c r="AQ775" t="n" s="70"/>
      <c r="AR775" t="n" s="70"/>
      <c r="AS775" t="n" s="70"/>
      <c r="AT775" t="n" s="38"/>
      <c r="AU775" t="n" s="38"/>
      <c r="AV775" t="n" s="38"/>
      <c r="AW775" t="n" s="38"/>
      <c r="AX775" t="n" s="38"/>
    </row>
    <row r="776" ht="16" customHeight="1" spans="1:91" s="90">
      <c r="AE776" t="n" s="42"/>
      <c r="AF776" t="n" s="70"/>
      <c r="AG776" t="n" s="70"/>
      <c r="AH776" t="n" s="70"/>
      <c r="AI776" t="n" s="70"/>
      <c r="AJ776" t="n" s="70"/>
      <c r="AK776" t="n" s="70"/>
      <c r="AL776" t="n" s="70"/>
      <c r="AM776" s="70">
        <f>(AL776-AL775)/AL776*100</f>
        <v/>
      </c>
      <c r="AN776" s="70">
        <f>(AK776-AK775)/AK776*100</f>
        <v/>
      </c>
      <c r="AO776" t="n" s="70"/>
      <c r="AP776" t="n" s="70"/>
      <c r="AQ776" t="n" s="70"/>
      <c r="AR776" t="n" s="70"/>
      <c r="AS776" t="n" s="70"/>
      <c r="AT776" t="n" s="38"/>
      <c r="AU776" t="n" s="38"/>
      <c r="AV776" t="n" s="38"/>
      <c r="AW776" t="n" s="38"/>
      <c r="AX776" t="n" s="38"/>
    </row>
    <row r="777" ht="16" customHeight="1" spans="1:91" s="90">
      <c r="AE777" t="n" s="42"/>
      <c r="AF777" t="n" s="70"/>
      <c r="AG777" t="n" s="70"/>
      <c r="AH777" t="n" s="70"/>
      <c r="AI777" t="n" s="70"/>
      <c r="AJ777" t="n" s="70"/>
      <c r="AK777" t="n" s="70"/>
      <c r="AL777" t="n" s="70"/>
      <c r="AM777" s="70">
        <f>(AL777-AL776)/AL777*100</f>
        <v/>
      </c>
      <c r="AN777" s="70">
        <f>(AK777-AK776)/AK777*100</f>
        <v/>
      </c>
      <c r="AO777" t="n" s="70"/>
      <c r="AP777" t="n" s="70"/>
      <c r="AQ777" t="n" s="70"/>
      <c r="AR777" t="n" s="70"/>
      <c r="AS777" t="n" s="70"/>
      <c r="AT777" t="n" s="38"/>
      <c r="AU777" t="n" s="38"/>
      <c r="AV777" t="n" s="38"/>
      <c r="AW777" t="n" s="38"/>
      <c r="AX777" t="n" s="38"/>
    </row>
    <row r="778" ht="16" customHeight="1" spans="1:91" s="90">
      <c r="AE778" t="n" s="42"/>
      <c r="AF778" t="n" s="70"/>
      <c r="AG778" t="n" s="70"/>
      <c r="AH778" t="n" s="70"/>
      <c r="AI778" t="n" s="70"/>
      <c r="AJ778" t="n" s="70"/>
      <c r="AK778" t="n" s="70"/>
      <c r="AL778" t="n" s="70"/>
      <c r="AM778" s="70">
        <f>(AL778-AL777)/AL778*100</f>
        <v/>
      </c>
      <c r="AN778" s="70">
        <f>(AK778-AK777)/AK778*100</f>
        <v/>
      </c>
      <c r="AO778" t="n" s="70"/>
      <c r="AP778" t="n" s="70"/>
      <c r="AQ778" t="n" s="70"/>
      <c r="AR778" t="n" s="70"/>
      <c r="AS778" t="n" s="70"/>
      <c r="AT778" t="n" s="38"/>
      <c r="AU778" t="n" s="38"/>
      <c r="AV778" t="n" s="38"/>
      <c r="AW778" t="n" s="38"/>
      <c r="AX778" t="n" s="38"/>
    </row>
    <row r="779" ht="16" customHeight="1" spans="1:91" s="90">
      <c r="AE779" t="n" s="42"/>
      <c r="AF779" t="n" s="70"/>
      <c r="AG779" t="n" s="70"/>
      <c r="AH779" t="n" s="70"/>
      <c r="AI779" t="n" s="70"/>
      <c r="AJ779" t="n" s="70"/>
      <c r="AK779" t="n" s="70"/>
      <c r="AL779" t="n" s="70"/>
      <c r="AM779" s="70">
        <f>(AL779-AL778)/AL779*100</f>
        <v/>
      </c>
      <c r="AN779" s="70">
        <f>(AK779-AK778)/AK779*100</f>
        <v/>
      </c>
      <c r="AO779" t="n" s="70"/>
      <c r="AP779" t="n" s="70"/>
      <c r="AQ779" t="n" s="70"/>
      <c r="AR779" t="n" s="70"/>
      <c r="AS779" t="n" s="70"/>
      <c r="AT779" t="n" s="38"/>
      <c r="AU779" t="n" s="38"/>
      <c r="AV779" t="n" s="38"/>
      <c r="AW779" t="n" s="38"/>
      <c r="AX779" t="n" s="38"/>
    </row>
    <row r="780" ht="16" customHeight="1" spans="1:91" s="90">
      <c r="AE780" t="n" s="42"/>
      <c r="AF780" t="n" s="70"/>
      <c r="AG780" t="n" s="70"/>
      <c r="AH780" t="n" s="70"/>
      <c r="AI780" t="n" s="70"/>
      <c r="AJ780" t="n" s="70"/>
      <c r="AK780" t="n" s="70"/>
      <c r="AL780" t="n" s="70"/>
      <c r="AM780" s="70">
        <f>(AL780-AL779)/AL780*100</f>
        <v/>
      </c>
      <c r="AN780" s="70">
        <f>(AK780-AK779)/AK780*100</f>
        <v/>
      </c>
      <c r="AO780" t="n" s="70"/>
      <c r="AP780" t="n" s="70"/>
      <c r="AQ780" t="n" s="70"/>
      <c r="AR780" t="n" s="70"/>
      <c r="AS780" t="n" s="70"/>
      <c r="AT780" t="n" s="38"/>
      <c r="AU780" t="n" s="38"/>
      <c r="AV780" t="n" s="38"/>
      <c r="AW780" t="n" s="38"/>
      <c r="AX780" t="n" s="38"/>
    </row>
    <row r="781" ht="16" customHeight="1" spans="1:91" s="90">
      <c r="AE781" t="n" s="42"/>
      <c r="AF781" t="n" s="70"/>
      <c r="AG781" t="n" s="70"/>
      <c r="AH781" t="n" s="70"/>
      <c r="AI781" t="n" s="70"/>
      <c r="AJ781" t="n" s="70"/>
      <c r="AK781" t="n" s="70"/>
      <c r="AL781" t="n" s="70"/>
      <c r="AM781" s="70">
        <f>(AL781-AL780)/AL781*100</f>
        <v/>
      </c>
      <c r="AN781" s="70">
        <f>(AK781-AK780)/AK781*100</f>
        <v/>
      </c>
      <c r="AO781" t="n" s="70"/>
      <c r="AP781" t="n" s="70"/>
      <c r="AQ781" t="n" s="70"/>
      <c r="AR781" t="n" s="70"/>
      <c r="AS781" t="n" s="70"/>
      <c r="AT781" t="n" s="38"/>
      <c r="AU781" t="n" s="38"/>
      <c r="AV781" t="n" s="38"/>
      <c r="AW781" t="n" s="38"/>
      <c r="AX781" t="n" s="38"/>
    </row>
    <row r="782" ht="16" customHeight="1" spans="1:91" s="90">
      <c r="AE782" t="n" s="42"/>
      <c r="AF782" t="n" s="70"/>
      <c r="AG782" t="n" s="70"/>
      <c r="AH782" t="n" s="70"/>
      <c r="AI782" t="n" s="70"/>
      <c r="AJ782" t="n" s="70"/>
      <c r="AK782" t="n" s="70"/>
      <c r="AL782" t="n" s="70"/>
      <c r="AM782" s="70">
        <f>(AL782-AL781)/AL782*100</f>
        <v/>
      </c>
      <c r="AN782" s="70">
        <f>(AK782-AK781)/AK782*100</f>
        <v/>
      </c>
      <c r="AO782" t="n" s="70"/>
      <c r="AP782" t="n" s="70"/>
      <c r="AQ782" t="n" s="70"/>
      <c r="AR782" t="n" s="70"/>
      <c r="AS782" t="n" s="70"/>
      <c r="AT782" t="n" s="38"/>
      <c r="AU782" t="n" s="38"/>
      <c r="AV782" t="n" s="38"/>
      <c r="AW782" t="n" s="38"/>
      <c r="AX782" t="n" s="38"/>
    </row>
    <row r="783" ht="16" customHeight="1" spans="1:91" s="90">
      <c r="AE783" t="n" s="42"/>
      <c r="AF783" t="n" s="70"/>
      <c r="AG783" t="n" s="70"/>
      <c r="AH783" t="n" s="70"/>
      <c r="AI783" t="n" s="70"/>
      <c r="AJ783" t="n" s="70"/>
      <c r="AK783" t="n" s="70"/>
      <c r="AL783" t="n" s="70"/>
      <c r="AM783" s="70">
        <f>(AL783-AL782)/AL783*100</f>
        <v/>
      </c>
      <c r="AN783" s="70">
        <f>(AK783-AK782)/AK783*100</f>
        <v/>
      </c>
      <c r="AO783" t="n" s="70"/>
      <c r="AP783" t="n" s="70"/>
      <c r="AQ783" t="n" s="70"/>
      <c r="AR783" t="n" s="70"/>
      <c r="AS783" t="n" s="70"/>
      <c r="AT783" t="n" s="38"/>
      <c r="AU783" t="n" s="38"/>
      <c r="AV783" t="n" s="38"/>
      <c r="AW783" t="n" s="38"/>
      <c r="AX783" t="n" s="38"/>
    </row>
    <row r="784" ht="16" customHeight="1" spans="1:91" s="90">
      <c r="AE784" t="n" s="42"/>
      <c r="AF784" t="n" s="70"/>
      <c r="AG784" t="n" s="70"/>
      <c r="AH784" t="n" s="70"/>
      <c r="AI784" t="n" s="70"/>
      <c r="AJ784" t="n" s="70"/>
      <c r="AK784" t="n" s="70"/>
      <c r="AL784" t="n" s="70"/>
      <c r="AM784" s="70">
        <f>(AL784-AL783)/AL784*100</f>
        <v/>
      </c>
      <c r="AN784" s="70">
        <f>(AK784-AK783)/AK784*100</f>
        <v/>
      </c>
      <c r="AO784" t="n" s="70"/>
      <c r="AP784" t="n" s="70"/>
      <c r="AQ784" t="n" s="70"/>
      <c r="AR784" t="n" s="70"/>
      <c r="AS784" t="n" s="70"/>
      <c r="AT784" t="n" s="38"/>
      <c r="AU784" t="n" s="38"/>
      <c r="AV784" t="n" s="38"/>
      <c r="AW784" t="n" s="38"/>
      <c r="AX784" t="n" s="38"/>
    </row>
    <row r="785" ht="16" customHeight="1" spans="1:91" s="90">
      <c r="AE785" t="n" s="42"/>
      <c r="AF785" t="n" s="70"/>
      <c r="AG785" t="n" s="70"/>
      <c r="AH785" t="n" s="70"/>
      <c r="AI785" t="n" s="70"/>
      <c r="AJ785" t="n" s="70"/>
      <c r="AK785" t="n" s="70"/>
      <c r="AL785" t="n" s="70"/>
      <c r="AM785" s="70">
        <f>(AL785-AL784)/AL785*100</f>
        <v/>
      </c>
      <c r="AN785" s="70">
        <f>(AK785-AK784)/AK785*100</f>
        <v/>
      </c>
      <c r="AO785" t="n" s="70"/>
      <c r="AP785" t="n" s="70"/>
      <c r="AQ785" t="n" s="70"/>
      <c r="AR785" t="n" s="70"/>
      <c r="AS785" t="n" s="70"/>
      <c r="AT785" t="n" s="38"/>
      <c r="AU785" t="n" s="38"/>
      <c r="AV785" t="n" s="38"/>
      <c r="AW785" t="n" s="38"/>
      <c r="AX785" t="n" s="38"/>
    </row>
    <row r="786" ht="16" customHeight="1" spans="1:91" s="90">
      <c r="AE786" t="n" s="42"/>
      <c r="AF786" t="n" s="70"/>
      <c r="AG786" t="n" s="70"/>
      <c r="AH786" t="n" s="70"/>
      <c r="AI786" t="n" s="70"/>
      <c r="AJ786" t="n" s="70"/>
      <c r="AK786" t="n" s="70"/>
      <c r="AL786" t="n" s="70"/>
      <c r="AM786" s="70">
        <f>(AL786-AL785)/AL786*100</f>
        <v/>
      </c>
      <c r="AN786" s="70">
        <f>(AK786-AK785)/AK786*100</f>
        <v/>
      </c>
      <c r="AO786" t="n" s="70"/>
      <c r="AP786" t="n" s="70"/>
      <c r="AQ786" t="n" s="70"/>
      <c r="AR786" t="n" s="70"/>
      <c r="AS786" t="n" s="70"/>
      <c r="AT786" t="n" s="38"/>
      <c r="AU786" t="n" s="38"/>
      <c r="AV786" t="n" s="38"/>
      <c r="AW786" t="n" s="38"/>
      <c r="AX786" t="n" s="38"/>
    </row>
    <row r="787" ht="16" customHeight="1" spans="1:91" s="90">
      <c r="AE787" t="n" s="42"/>
      <c r="AF787" t="n" s="70"/>
      <c r="AG787" t="n" s="70"/>
      <c r="AH787" t="n" s="70"/>
      <c r="AI787" t="n" s="70"/>
      <c r="AJ787" t="n" s="70"/>
      <c r="AK787" t="n" s="70"/>
      <c r="AL787" t="n" s="70"/>
      <c r="AM787" s="70">
        <f>(AL787-AL786)/AL787*100</f>
        <v/>
      </c>
      <c r="AN787" s="70">
        <f>(AK787-AK786)/AK787*100</f>
        <v/>
      </c>
      <c r="AO787" t="n" s="70"/>
      <c r="AP787" t="n" s="70"/>
      <c r="AQ787" t="n" s="70"/>
      <c r="AR787" t="n" s="70"/>
      <c r="AS787" t="n" s="70"/>
      <c r="AT787" t="n" s="38"/>
      <c r="AU787" t="n" s="38"/>
      <c r="AV787" t="n" s="38"/>
      <c r="AW787" t="n" s="38"/>
      <c r="AX787" t="n" s="38"/>
    </row>
    <row r="788" ht="16" customHeight="1" spans="1:91" s="90">
      <c r="AE788" t="n" s="42"/>
      <c r="AF788" t="n" s="70"/>
      <c r="AG788" t="n" s="70"/>
      <c r="AH788" t="n" s="70"/>
      <c r="AI788" t="n" s="70"/>
      <c r="AJ788" t="n" s="70"/>
      <c r="AK788" t="n" s="70"/>
      <c r="AL788" t="n" s="70"/>
      <c r="AM788" s="70">
        <f>(AL788-AL787)/AL788*100</f>
        <v/>
      </c>
      <c r="AN788" s="70">
        <f>(AK788-AK787)/AK788*100</f>
        <v/>
      </c>
      <c r="AO788" t="n" s="70"/>
      <c r="AP788" t="n" s="70"/>
      <c r="AQ788" t="n" s="70"/>
      <c r="AR788" t="n" s="70"/>
      <c r="AS788" t="n" s="70"/>
      <c r="AT788" t="n" s="38"/>
      <c r="AU788" t="n" s="38"/>
      <c r="AV788" t="n" s="38"/>
      <c r="AW788" t="n" s="38"/>
      <c r="AX788" t="n" s="38"/>
    </row>
    <row r="789" ht="16" customHeight="1" spans="1:91" s="90">
      <c r="AE789" t="n" s="42"/>
      <c r="AF789" t="n" s="70"/>
      <c r="AG789" t="n" s="70"/>
      <c r="AH789" t="n" s="70"/>
      <c r="AI789" t="n" s="70"/>
      <c r="AJ789" t="n" s="70"/>
      <c r="AK789" t="n" s="70"/>
      <c r="AL789" t="n" s="70"/>
      <c r="AM789" s="70">
        <f>(AL789-AL788)/AL789*100</f>
        <v/>
      </c>
      <c r="AN789" s="70">
        <f>(AK789-AK788)/AK789*100</f>
        <v/>
      </c>
      <c r="AO789" t="n" s="70"/>
      <c r="AP789" t="n" s="70"/>
      <c r="AQ789" t="n" s="70"/>
      <c r="AR789" t="n" s="70"/>
      <c r="AS789" t="n" s="70"/>
      <c r="AT789" t="n" s="38"/>
      <c r="AU789" t="n" s="38"/>
      <c r="AV789" t="n" s="38"/>
      <c r="AW789" t="n" s="38"/>
      <c r="AX789" t="n" s="38"/>
    </row>
    <row r="790" ht="16" customHeight="1" spans="1:91" s="90">
      <c r="AE790" t="n" s="42"/>
      <c r="AF790" t="n" s="70"/>
      <c r="AG790" t="n" s="70"/>
      <c r="AH790" t="n" s="70"/>
      <c r="AI790" t="n" s="70"/>
      <c r="AJ790" t="n" s="70"/>
      <c r="AK790" t="n" s="70"/>
      <c r="AL790" t="n" s="70"/>
      <c r="AM790" s="70">
        <f>(AL790-AL789)/AL790*100</f>
        <v/>
      </c>
      <c r="AN790" s="70">
        <f>(AK790-AK789)/AK790*100</f>
        <v/>
      </c>
      <c r="AO790" t="n" s="70"/>
      <c r="AP790" t="n" s="70"/>
      <c r="AQ790" t="n" s="70"/>
      <c r="AR790" t="n" s="70"/>
      <c r="AS790" t="n" s="70"/>
      <c r="AT790" t="n" s="38"/>
      <c r="AU790" t="n" s="38"/>
      <c r="AV790" t="n" s="38"/>
      <c r="AW790" t="n" s="38"/>
      <c r="AX790" t="n" s="38"/>
    </row>
    <row r="791" ht="16" customHeight="1" spans="1:91" s="90">
      <c r="AE791" t="n" s="42"/>
      <c r="AF791" t="n" s="70"/>
      <c r="AG791" t="n" s="70"/>
      <c r="AH791" t="n" s="70"/>
      <c r="AI791" t="n" s="70"/>
      <c r="AJ791" t="n" s="70"/>
      <c r="AK791" t="n" s="70"/>
      <c r="AL791" t="n" s="70"/>
      <c r="AM791" s="70">
        <f>(AL791-AL790)/AL791*100</f>
        <v/>
      </c>
      <c r="AN791" s="70">
        <f>(AK791-AK790)/AK791*100</f>
        <v/>
      </c>
      <c r="AO791" t="n" s="70"/>
      <c r="AP791" t="n" s="70"/>
      <c r="AQ791" t="n" s="70"/>
      <c r="AR791" t="n" s="70"/>
      <c r="AS791" t="n" s="70"/>
      <c r="AT791" t="n" s="38"/>
      <c r="AU791" t="n" s="38"/>
      <c r="AV791" t="n" s="38"/>
      <c r="AW791" t="n" s="38"/>
      <c r="AX791" t="n" s="38"/>
    </row>
    <row r="792" ht="16" customHeight="1" spans="1:91" s="90">
      <c r="AE792" t="n" s="42"/>
      <c r="AF792" t="n" s="70"/>
      <c r="AG792" t="n" s="70"/>
      <c r="AH792" t="n" s="70"/>
      <c r="AI792" t="n" s="70"/>
      <c r="AJ792" t="n" s="70"/>
      <c r="AK792" t="n" s="70"/>
      <c r="AL792" t="n" s="70"/>
      <c r="AM792" s="70">
        <f>(AL792-AL791)/AL792*100</f>
        <v/>
      </c>
      <c r="AN792" s="70">
        <f>(AK792-AK791)/AK792*100</f>
        <v/>
      </c>
      <c r="AO792" t="n" s="70"/>
      <c r="AP792" t="n" s="70"/>
      <c r="AQ792" t="n" s="70"/>
      <c r="AR792" t="n" s="70"/>
      <c r="AS792" t="n" s="70"/>
      <c r="AT792" t="n" s="38"/>
      <c r="AU792" t="n" s="38"/>
      <c r="AV792" t="n" s="38"/>
      <c r="AW792" t="n" s="38"/>
      <c r="AX792" t="n" s="38"/>
    </row>
    <row r="793" ht="16" customHeight="1" spans="1:91" s="90">
      <c r="AE793" t="n" s="42"/>
      <c r="AF793" t="n" s="70"/>
      <c r="AG793" t="n" s="70"/>
      <c r="AH793" t="n" s="70"/>
      <c r="AI793" t="n" s="70"/>
      <c r="AJ793" t="n" s="70"/>
      <c r="AK793" t="n" s="70"/>
      <c r="AL793" t="n" s="70"/>
      <c r="AM793" s="70">
        <f>(AL793-AL792)/AL793*100</f>
        <v/>
      </c>
      <c r="AN793" s="70">
        <f>(AK793-AK792)/AK793*100</f>
        <v/>
      </c>
      <c r="AO793" t="n" s="70"/>
      <c r="AP793" t="n" s="70"/>
      <c r="AQ793" t="n" s="70"/>
      <c r="AR793" t="n" s="70"/>
      <c r="AS793" t="n" s="70"/>
      <c r="AT793" t="n" s="38"/>
      <c r="AU793" t="n" s="38"/>
      <c r="AV793" t="n" s="38"/>
      <c r="AW793" t="n" s="38"/>
      <c r="AX793" t="n" s="38"/>
    </row>
    <row r="794" ht="16" customHeight="1" spans="1:91" s="90">
      <c r="AE794" t="n" s="42"/>
      <c r="AF794" t="n" s="70"/>
      <c r="AG794" t="n" s="70"/>
      <c r="AH794" t="n" s="70"/>
      <c r="AI794" t="n" s="70"/>
      <c r="AJ794" t="n" s="70"/>
      <c r="AK794" t="n" s="70"/>
      <c r="AL794" t="n" s="70"/>
      <c r="AM794" s="70">
        <f>(AL794-AL793)/AL794*100</f>
        <v/>
      </c>
      <c r="AN794" s="70">
        <f>(AK794-AK793)/AK794*100</f>
        <v/>
      </c>
      <c r="AO794" t="n" s="70"/>
      <c r="AP794" t="n" s="70"/>
      <c r="AQ794" t="n" s="70"/>
      <c r="AR794" t="n" s="70"/>
      <c r="AS794" t="n" s="70"/>
      <c r="AT794" t="n" s="38"/>
      <c r="AU794" t="n" s="38"/>
      <c r="AV794" t="n" s="38"/>
      <c r="AW794" t="n" s="38"/>
      <c r="AX794" t="n" s="38"/>
    </row>
    <row r="795" ht="16" customHeight="1" spans="1:91" s="90">
      <c r="AE795" t="n" s="42"/>
      <c r="AF795" t="n" s="70"/>
      <c r="AG795" t="n" s="70"/>
      <c r="AH795" t="n" s="70"/>
      <c r="AI795" t="n" s="70"/>
      <c r="AJ795" t="n" s="70"/>
      <c r="AK795" t="n" s="70"/>
      <c r="AL795" t="n" s="70"/>
      <c r="AM795" s="70">
        <f>(AL795-AL794)/AL795*100</f>
        <v/>
      </c>
      <c r="AN795" s="70">
        <f>(AK795-AK794)/AK795*100</f>
        <v/>
      </c>
      <c r="AO795" t="n" s="70"/>
      <c r="AP795" t="n" s="70"/>
      <c r="AQ795" t="n" s="70"/>
      <c r="AR795" t="n" s="70"/>
      <c r="AS795" t="n" s="70"/>
      <c r="AT795" t="n" s="38"/>
      <c r="AU795" t="n" s="38"/>
      <c r="AV795" t="n" s="38"/>
      <c r="AW795" t="n" s="38"/>
      <c r="AX795" t="n" s="38"/>
    </row>
    <row r="796" ht="16" customHeight="1" spans="1:91" s="90">
      <c r="AE796" t="n" s="42"/>
      <c r="AF796" t="n" s="70"/>
      <c r="AG796" t="n" s="70"/>
      <c r="AH796" t="n" s="70"/>
      <c r="AI796" t="n" s="70"/>
      <c r="AJ796" t="n" s="70"/>
      <c r="AK796" t="n" s="70"/>
      <c r="AL796" t="n" s="70"/>
      <c r="AM796" s="70">
        <f>(AL796-AL795)/AL796*100</f>
        <v/>
      </c>
      <c r="AN796" s="70">
        <f>(AK796-AK795)/AK796*100</f>
        <v/>
      </c>
      <c r="AO796" t="n" s="70"/>
      <c r="AP796" t="n" s="70"/>
      <c r="AQ796" t="n" s="70"/>
      <c r="AR796" t="n" s="70"/>
      <c r="AS796" t="n" s="70"/>
      <c r="AT796" t="n" s="38"/>
      <c r="AU796" t="n" s="38"/>
      <c r="AV796" t="n" s="38"/>
      <c r="AW796" t="n" s="38"/>
      <c r="AX796" t="n" s="38"/>
    </row>
    <row r="797" ht="16" customHeight="1" spans="1:91" s="90">
      <c r="AE797" t="n" s="42"/>
      <c r="AF797" t="n" s="70"/>
      <c r="AG797" t="n" s="70"/>
      <c r="AH797" t="n" s="70"/>
      <c r="AI797" t="n" s="70"/>
      <c r="AJ797" t="n" s="70"/>
      <c r="AK797" t="n" s="70"/>
      <c r="AL797" t="n" s="70"/>
      <c r="AM797" s="70">
        <f>(AL797-AL796)/AL797*100</f>
        <v/>
      </c>
      <c r="AN797" s="70">
        <f>(AK797-AK796)/AK797*100</f>
        <v/>
      </c>
      <c r="AO797" t="n" s="70"/>
      <c r="AP797" t="n" s="70"/>
      <c r="AQ797" t="n" s="70"/>
      <c r="AR797" t="n" s="70"/>
      <c r="AS797" t="n" s="70"/>
      <c r="AT797" t="n" s="38"/>
      <c r="AU797" t="n" s="38"/>
      <c r="AV797" t="n" s="38"/>
      <c r="AW797" t="n" s="38"/>
      <c r="AX797" t="n" s="38"/>
    </row>
    <row r="798" ht="16" customHeight="1" spans="1:91" s="90">
      <c r="AE798" t="n" s="42"/>
      <c r="AF798" t="n" s="70"/>
      <c r="AG798" t="n" s="70"/>
      <c r="AH798" t="n" s="70"/>
      <c r="AI798" t="n" s="70"/>
      <c r="AJ798" t="n" s="70"/>
      <c r="AK798" t="n" s="70"/>
      <c r="AL798" t="n" s="70"/>
      <c r="AM798" s="70">
        <f>(AL798-AL797)/AL798*100</f>
        <v/>
      </c>
      <c r="AN798" s="70">
        <f>(AK798-AK797)/AK798*100</f>
        <v/>
      </c>
      <c r="AO798" t="n" s="70"/>
      <c r="AP798" t="n" s="70"/>
      <c r="AQ798" t="n" s="70"/>
      <c r="AR798" t="n" s="70"/>
      <c r="AS798" t="n" s="70"/>
      <c r="AT798" t="n" s="38"/>
      <c r="AU798" t="n" s="38"/>
      <c r="AV798" t="n" s="38"/>
      <c r="AW798" t="n" s="38"/>
      <c r="AX798" t="n" s="38"/>
    </row>
    <row r="799" ht="16" customHeight="1" spans="1:91" s="90">
      <c r="AE799" t="n" s="42"/>
      <c r="AF799" t="n" s="70"/>
      <c r="AG799" t="n" s="70"/>
      <c r="AH799" t="n" s="70"/>
      <c r="AI799" t="n" s="70"/>
      <c r="AJ799" t="n" s="70"/>
      <c r="AK799" t="n" s="70"/>
      <c r="AL799" t="n" s="70"/>
      <c r="AM799" s="70">
        <f>(AL799-AL798)/AL799*100</f>
        <v/>
      </c>
      <c r="AN799" s="70">
        <f>(AK799-AK798)/AK799*100</f>
        <v/>
      </c>
      <c r="AO799" t="n" s="70"/>
      <c r="AP799" t="n" s="70"/>
      <c r="AQ799" t="n" s="70"/>
      <c r="AR799" t="n" s="70"/>
      <c r="AS799" t="n" s="70"/>
      <c r="AT799" t="n" s="38"/>
      <c r="AU799" t="n" s="38"/>
      <c r="AV799" t="n" s="38"/>
      <c r="AW799" t="n" s="38"/>
      <c r="AX799" t="n" s="38"/>
    </row>
    <row r="800" ht="16" customHeight="1" spans="1:91" s="90">
      <c r="AE800" t="n" s="42"/>
      <c r="AF800" t="n" s="70"/>
      <c r="AG800" t="n" s="70"/>
      <c r="AH800" t="n" s="70"/>
      <c r="AI800" t="n" s="70"/>
      <c r="AJ800" t="n" s="70"/>
      <c r="AK800" t="n" s="70"/>
      <c r="AL800" t="n" s="70"/>
      <c r="AM800" s="70">
        <f>(AL800-AL799)/AL800*100</f>
        <v/>
      </c>
      <c r="AN800" s="70">
        <f>(AK800-AK799)/AK800*100</f>
        <v/>
      </c>
      <c r="AO800" t="n" s="70"/>
      <c r="AP800" t="n" s="70"/>
      <c r="AQ800" t="n" s="70"/>
      <c r="AR800" t="n" s="70"/>
      <c r="AS800" t="n" s="70"/>
      <c r="AT800" t="n" s="38"/>
      <c r="AU800" t="n" s="38"/>
      <c r="AV800" t="n" s="38"/>
      <c r="AW800" t="n" s="38"/>
      <c r="AX800" t="n" s="38"/>
    </row>
    <row r="801" ht="16" customHeight="1" spans="1:91" s="90">
      <c r="AE801" t="n" s="42"/>
      <c r="AF801" t="n" s="70"/>
      <c r="AG801" t="n" s="70"/>
      <c r="AH801" t="n" s="70"/>
      <c r="AI801" t="n" s="70"/>
      <c r="AJ801" t="n" s="70"/>
      <c r="AK801" t="n" s="70"/>
      <c r="AL801" t="n" s="70"/>
      <c r="AM801" s="70">
        <f>(AL801-AL800)/AL801*100</f>
        <v/>
      </c>
      <c r="AN801" s="70">
        <f>(AK801-AK800)/AK801*100</f>
        <v/>
      </c>
      <c r="AO801" t="n" s="70"/>
      <c r="AP801" t="n" s="70"/>
      <c r="AQ801" t="n" s="70"/>
      <c r="AR801" t="n" s="70"/>
      <c r="AS801" t="n" s="70"/>
      <c r="AT801" t="n" s="38"/>
      <c r="AU801" t="n" s="38"/>
      <c r="AV801" t="n" s="38"/>
      <c r="AW801" t="n" s="38"/>
      <c r="AX801" t="n" s="38"/>
    </row>
    <row r="802" ht="16" customHeight="1" spans="1:91" s="90">
      <c r="AE802" t="n" s="42"/>
      <c r="AF802" t="n" s="70"/>
      <c r="AG802" t="n" s="70"/>
      <c r="AH802" t="n" s="70"/>
      <c r="AI802" t="n" s="70"/>
      <c r="AJ802" t="n" s="70"/>
      <c r="AK802" t="n" s="70"/>
      <c r="AL802" t="n" s="70"/>
      <c r="AM802" s="70">
        <f>(AL802-AL801)/AL802*100</f>
        <v/>
      </c>
      <c r="AN802" s="70">
        <f>(AK802-AK801)/AK802*100</f>
        <v/>
      </c>
      <c r="AO802" t="n" s="70"/>
      <c r="AP802" t="n" s="70"/>
      <c r="AQ802" t="n" s="70"/>
      <c r="AR802" t="n" s="70"/>
      <c r="AS802" t="n" s="70"/>
      <c r="AT802" t="n" s="38"/>
      <c r="AU802" t="n" s="38"/>
      <c r="AV802" t="n" s="38"/>
      <c r="AW802" t="n" s="38"/>
      <c r="AX802" t="n" s="38"/>
    </row>
    <row r="803" ht="16" customHeight="1" spans="1:91" s="90">
      <c r="AE803" t="n" s="42"/>
      <c r="AF803" t="n" s="70"/>
      <c r="AG803" t="n" s="70"/>
      <c r="AH803" t="n" s="70"/>
      <c r="AI803" t="n" s="70"/>
      <c r="AJ803" t="n" s="70"/>
      <c r="AK803" t="n" s="70"/>
      <c r="AL803" t="n" s="70"/>
      <c r="AM803" s="70">
        <f>(AL803-AL802)/AL803*100</f>
        <v/>
      </c>
      <c r="AN803" s="70">
        <f>(AK803-AK802)/AK803*100</f>
        <v/>
      </c>
      <c r="AO803" t="n" s="70"/>
      <c r="AP803" t="n" s="70"/>
      <c r="AQ803" t="n" s="70"/>
      <c r="AR803" t="n" s="70"/>
      <c r="AS803" t="n" s="70"/>
      <c r="AT803" t="n" s="38"/>
      <c r="AU803" t="n" s="38"/>
      <c r="AV803" t="n" s="38"/>
      <c r="AW803" t="n" s="38"/>
      <c r="AX803" t="n" s="38"/>
    </row>
    <row r="804" ht="16" customHeight="1" spans="1:91" s="90">
      <c r="AE804" t="n" s="42"/>
      <c r="AF804" t="n" s="70"/>
      <c r="AG804" t="n" s="70"/>
      <c r="AH804" t="n" s="70"/>
      <c r="AI804" t="n" s="70"/>
      <c r="AJ804" t="n" s="70"/>
      <c r="AK804" t="n" s="70"/>
      <c r="AL804" t="n" s="70"/>
      <c r="AM804" s="70">
        <f>(AL804-AL803)/AL804*100</f>
        <v/>
      </c>
      <c r="AN804" s="70">
        <f>(AK804-AK803)/AK804*100</f>
        <v/>
      </c>
      <c r="AO804" t="n" s="70"/>
      <c r="AP804" t="n" s="70"/>
      <c r="AQ804" t="n" s="70"/>
      <c r="AR804" t="n" s="70"/>
      <c r="AS804" t="n" s="70"/>
      <c r="AT804" t="n" s="38"/>
      <c r="AU804" t="n" s="38"/>
      <c r="AV804" t="n" s="38"/>
      <c r="AW804" t="n" s="38"/>
      <c r="AX804" t="n" s="38"/>
    </row>
    <row r="805" ht="16" customHeight="1" spans="1:91" s="90">
      <c r="AE805" t="n" s="42"/>
      <c r="AF805" t="n" s="70"/>
      <c r="AG805" t="n" s="70"/>
      <c r="AH805" t="n" s="70"/>
      <c r="AI805" t="n" s="70"/>
      <c r="AJ805" t="n" s="70"/>
      <c r="AK805" t="n" s="70"/>
      <c r="AL805" t="n" s="70"/>
      <c r="AM805" s="70">
        <f>(AL805-AL804)/AL805*100</f>
        <v/>
      </c>
      <c r="AN805" s="70">
        <f>(AK805-AK804)/AK805*100</f>
        <v/>
      </c>
      <c r="AO805" t="n" s="70"/>
      <c r="AP805" t="n" s="70"/>
      <c r="AQ805" t="n" s="70"/>
      <c r="AR805" t="n" s="70"/>
      <c r="AS805" t="n" s="70"/>
      <c r="AT805" t="n" s="38"/>
      <c r="AU805" t="n" s="38"/>
      <c r="AV805" t="n" s="38"/>
      <c r="AW805" t="n" s="38"/>
      <c r="AX805" t="n" s="38"/>
    </row>
    <row r="806" ht="16" customHeight="1" spans="1:91" s="90">
      <c r="AE806" t="n" s="42"/>
      <c r="AF806" t="n" s="70"/>
      <c r="AG806" t="n" s="70"/>
      <c r="AH806" t="n" s="70"/>
      <c r="AI806" t="n" s="70"/>
      <c r="AJ806" t="n" s="70"/>
      <c r="AK806" t="n" s="70"/>
      <c r="AL806" t="n" s="70"/>
      <c r="AM806" s="70">
        <f>(AL806-AL805)/AL806*100</f>
        <v/>
      </c>
      <c r="AN806" s="70">
        <f>(AK806-AK805)/AK806*100</f>
        <v/>
      </c>
      <c r="AO806" t="n" s="70"/>
      <c r="AP806" t="n" s="70"/>
      <c r="AQ806" t="n" s="70"/>
      <c r="AR806" t="n" s="70"/>
      <c r="AS806" t="n" s="70"/>
      <c r="AT806" t="n" s="38"/>
      <c r="AU806" t="n" s="38"/>
      <c r="AV806" t="n" s="38"/>
      <c r="AW806" t="n" s="38"/>
      <c r="AX806" t="n" s="38"/>
    </row>
    <row r="807" ht="16" customHeight="1" spans="1:91" s="90">
      <c r="AE807" t="n" s="42"/>
      <c r="AF807" t="n" s="70"/>
      <c r="AG807" t="n" s="70"/>
      <c r="AH807" t="n" s="70"/>
      <c r="AI807" t="n" s="70"/>
      <c r="AJ807" t="n" s="70"/>
      <c r="AK807" t="n" s="70"/>
      <c r="AL807" t="n" s="70"/>
      <c r="AM807" s="70">
        <f>(AL807-AL806)/AL807*100</f>
        <v/>
      </c>
      <c r="AN807" s="70">
        <f>(AK807-AK806)/AK807*100</f>
        <v/>
      </c>
      <c r="AO807" t="n" s="70"/>
      <c r="AP807" t="n" s="70"/>
      <c r="AQ807" t="n" s="70"/>
      <c r="AR807" t="n" s="70"/>
      <c r="AS807" t="n" s="70"/>
      <c r="AT807" t="n" s="38"/>
      <c r="AU807" t="n" s="38"/>
      <c r="AV807" t="n" s="38"/>
      <c r="AW807" t="n" s="38"/>
      <c r="AX807" t="n" s="38"/>
    </row>
    <row r="808" ht="16" customHeight="1" spans="1:91" s="90">
      <c r="AE808" t="n" s="42"/>
      <c r="AF808" t="n" s="70"/>
      <c r="AG808" t="n" s="70"/>
      <c r="AH808" t="n" s="70"/>
      <c r="AI808" t="n" s="70"/>
      <c r="AJ808" t="n" s="70"/>
      <c r="AK808" t="n" s="70"/>
      <c r="AL808" t="n" s="70"/>
      <c r="AM808" s="70">
        <f>(AL808-AL807)/AL808*100</f>
        <v/>
      </c>
      <c r="AN808" s="70">
        <f>(AK808-AK807)/AK808*100</f>
        <v/>
      </c>
      <c r="AO808" t="n" s="70"/>
      <c r="AP808" t="n" s="70"/>
      <c r="AQ808" t="n" s="70"/>
      <c r="AR808" t="n" s="70"/>
      <c r="AS808" t="n" s="70"/>
      <c r="AT808" t="n" s="38"/>
      <c r="AU808" t="n" s="38"/>
      <c r="AV808" t="n" s="38"/>
      <c r="AW808" t="n" s="38"/>
      <c r="AX808" t="n" s="38"/>
    </row>
    <row r="809" ht="16" customHeight="1" spans="1:91" s="90">
      <c r="AE809" t="n" s="42"/>
      <c r="AF809" t="n" s="70"/>
      <c r="AG809" t="n" s="70"/>
      <c r="AH809" t="n" s="70"/>
      <c r="AI809" t="n" s="70"/>
      <c r="AJ809" t="n" s="70"/>
      <c r="AK809" t="n" s="70"/>
      <c r="AL809" t="n" s="70"/>
      <c r="AM809" s="70">
        <f>(AL809-AL808)/AL809*100</f>
        <v/>
      </c>
      <c r="AN809" s="70">
        <f>(AK809-AK808)/AK809*100</f>
        <v/>
      </c>
      <c r="AO809" t="n" s="70"/>
      <c r="AP809" t="n" s="70"/>
      <c r="AQ809" t="n" s="70"/>
      <c r="AR809" t="n" s="70"/>
      <c r="AS809" t="n" s="70"/>
      <c r="AT809" t="n" s="38"/>
      <c r="AU809" t="n" s="38"/>
      <c r="AV809" t="n" s="38"/>
      <c r="AW809" t="n" s="38"/>
      <c r="AX809" t="n" s="38"/>
    </row>
    <row r="810" ht="16" customHeight="1" spans="1:91" s="90">
      <c r="AE810" t="n" s="42"/>
      <c r="AF810" t="n" s="70"/>
      <c r="AG810" t="n" s="70"/>
      <c r="AH810" t="n" s="70"/>
      <c r="AI810" t="n" s="70"/>
      <c r="AJ810" t="n" s="70"/>
      <c r="AK810" t="n" s="70"/>
      <c r="AL810" t="n" s="70"/>
      <c r="AM810" s="70">
        <f>(AL810-AL809)/AL810*100</f>
        <v/>
      </c>
      <c r="AN810" s="70">
        <f>(AK810-AK809)/AK810*100</f>
        <v/>
      </c>
      <c r="AO810" t="n" s="70"/>
      <c r="AP810" t="n" s="70"/>
      <c r="AQ810" t="n" s="70"/>
      <c r="AR810" t="n" s="70"/>
      <c r="AS810" t="n" s="70"/>
      <c r="AT810" t="n" s="38"/>
      <c r="AU810" t="n" s="38"/>
      <c r="AV810" t="n" s="38"/>
      <c r="AW810" t="n" s="38"/>
      <c r="AX810" t="n" s="38"/>
    </row>
    <row r="811" ht="16" customHeight="1" spans="1:91" s="90">
      <c r="AE811" t="n" s="42"/>
      <c r="AF811" t="n" s="70"/>
      <c r="AG811" t="n" s="70"/>
      <c r="AH811" t="n" s="70"/>
      <c r="AI811" t="n" s="70"/>
      <c r="AJ811" t="n" s="70"/>
      <c r="AK811" t="n" s="70"/>
      <c r="AL811" t="n" s="70"/>
      <c r="AM811" s="70">
        <f>(AL811-AL810)/AL811*100</f>
        <v/>
      </c>
      <c r="AN811" s="70">
        <f>(AK811-AK810)/AK811*100</f>
        <v/>
      </c>
      <c r="AO811" t="n" s="70"/>
      <c r="AP811" t="n" s="70"/>
      <c r="AQ811" t="n" s="70"/>
      <c r="AR811" t="n" s="70"/>
      <c r="AS811" t="n" s="70"/>
      <c r="AT811" t="n" s="38"/>
      <c r="AU811" t="n" s="38"/>
      <c r="AV811" t="n" s="38"/>
      <c r="AW811" t="n" s="38"/>
      <c r="AX811" t="n" s="38"/>
    </row>
    <row r="812" ht="16" customHeight="1" spans="1:91" s="90">
      <c r="AE812" t="n" s="42"/>
      <c r="AF812" t="n" s="70"/>
      <c r="AG812" t="n" s="70"/>
      <c r="AH812" t="n" s="70"/>
      <c r="AI812" t="n" s="70"/>
      <c r="AJ812" t="n" s="70"/>
      <c r="AK812" t="n" s="70"/>
      <c r="AL812" t="n" s="70"/>
      <c r="AM812" s="70">
        <f>(AL812-AL811)/AL812*100</f>
        <v/>
      </c>
      <c r="AN812" s="70">
        <f>(AK812-AK811)/AK812*100</f>
        <v/>
      </c>
      <c r="AO812" t="n" s="70"/>
      <c r="AP812" t="n" s="70"/>
      <c r="AQ812" t="n" s="70"/>
      <c r="AR812" t="n" s="70"/>
      <c r="AS812" t="n" s="70"/>
      <c r="AT812" t="n" s="38"/>
      <c r="AU812" t="n" s="38"/>
      <c r="AV812" t="n" s="38"/>
      <c r="AW812" t="n" s="38"/>
      <c r="AX812" t="n" s="38"/>
    </row>
    <row r="813" ht="16" customHeight="1" spans="1:91" s="90">
      <c r="AE813" t="n" s="42"/>
      <c r="AF813" t="n" s="70"/>
      <c r="AG813" t="n" s="70"/>
      <c r="AH813" t="n" s="70"/>
      <c r="AI813" t="n" s="70"/>
      <c r="AJ813" t="n" s="70"/>
      <c r="AK813" t="n" s="70"/>
      <c r="AL813" t="n" s="70"/>
      <c r="AM813" s="70">
        <f>(AL813-AL812)/AL813*100</f>
        <v/>
      </c>
      <c r="AN813" s="70">
        <f>(AK813-AK812)/AK813*100</f>
        <v/>
      </c>
      <c r="AO813" t="n" s="70"/>
      <c r="AP813" t="n" s="70"/>
      <c r="AQ813" t="n" s="70"/>
      <c r="AR813" t="n" s="70"/>
      <c r="AS813" t="n" s="70"/>
      <c r="AT813" t="n" s="38"/>
      <c r="AU813" t="n" s="38"/>
      <c r="AV813" t="n" s="38"/>
      <c r="AW813" t="n" s="38"/>
      <c r="AX813" t="n" s="38"/>
    </row>
    <row r="814" ht="16" customHeight="1" spans="1:91" s="90">
      <c r="AE814" t="n" s="42"/>
      <c r="AF814" t="n" s="70"/>
      <c r="AG814" t="n" s="70"/>
      <c r="AH814" t="n" s="70"/>
      <c r="AI814" t="n" s="70"/>
      <c r="AJ814" t="n" s="70"/>
      <c r="AK814" t="n" s="70"/>
      <c r="AL814" t="n" s="70"/>
      <c r="AM814" s="70">
        <f>(AL814-AL813)/AL814*100</f>
        <v/>
      </c>
      <c r="AN814" s="70">
        <f>(AK814-AK813)/AK814*100</f>
        <v/>
      </c>
      <c r="AO814" t="n" s="70"/>
      <c r="AP814" t="n" s="70"/>
      <c r="AQ814" t="n" s="70"/>
      <c r="AR814" t="n" s="70"/>
      <c r="AS814" t="n" s="70"/>
      <c r="AT814" t="n" s="38"/>
      <c r="AU814" t="n" s="38"/>
      <c r="AV814" t="n" s="38"/>
      <c r="AW814" t="n" s="38"/>
      <c r="AX814" t="n" s="38"/>
    </row>
    <row r="815" ht="16" customHeight="1" spans="1:91" s="90">
      <c r="AE815" t="n" s="42"/>
      <c r="AF815" t="n" s="70"/>
      <c r="AG815" t="n" s="70"/>
      <c r="AH815" t="n" s="70"/>
      <c r="AI815" t="n" s="70"/>
      <c r="AJ815" t="n" s="70"/>
      <c r="AK815" t="n" s="70"/>
      <c r="AL815" t="n" s="70"/>
      <c r="AM815" s="70">
        <f>(AL815-AL814)/AL815*100</f>
        <v/>
      </c>
      <c r="AN815" s="70">
        <f>(AK815-AK814)/AK815*100</f>
        <v/>
      </c>
      <c r="AO815" t="n" s="70"/>
      <c r="AP815" t="n" s="70"/>
      <c r="AQ815" t="n" s="70"/>
      <c r="AR815" t="n" s="70"/>
      <c r="AS815" t="n" s="70"/>
      <c r="AT815" t="n" s="38"/>
      <c r="AU815" t="n" s="38"/>
      <c r="AV815" t="n" s="38"/>
      <c r="AW815" t="n" s="38"/>
      <c r="AX815" t="n" s="38"/>
    </row>
    <row r="816" ht="16" customHeight="1" spans="1:91" s="90">
      <c r="AE816" t="n" s="42"/>
      <c r="AF816" t="n" s="70"/>
      <c r="AG816" t="n" s="70"/>
      <c r="AH816" t="n" s="70"/>
      <c r="AI816" t="n" s="70"/>
      <c r="AJ816" t="n" s="70"/>
      <c r="AK816" t="n" s="70"/>
      <c r="AL816" t="n" s="70"/>
      <c r="AM816" s="70">
        <f>(AL816-AL815)/AL816*100</f>
        <v/>
      </c>
      <c r="AN816" s="70">
        <f>(AK816-AK815)/AK816*100</f>
        <v/>
      </c>
      <c r="AO816" t="n" s="70"/>
      <c r="AP816" t="n" s="70"/>
      <c r="AQ816" t="n" s="70"/>
      <c r="AR816" t="n" s="70"/>
      <c r="AS816" t="n" s="70"/>
      <c r="AT816" t="n" s="38"/>
      <c r="AU816" t="n" s="38"/>
      <c r="AV816" t="n" s="38"/>
      <c r="AW816" t="n" s="38"/>
      <c r="AX816" t="n" s="38"/>
    </row>
    <row r="817" ht="16" customHeight="1" spans="1:91" s="90">
      <c r="AE817" t="n" s="42"/>
      <c r="AF817" t="n" s="70"/>
      <c r="AG817" t="n" s="70"/>
      <c r="AH817" t="n" s="70"/>
      <c r="AI817" t="n" s="70"/>
      <c r="AJ817" t="n" s="70"/>
      <c r="AK817" t="n" s="70"/>
      <c r="AL817" t="n" s="70"/>
      <c r="AM817" s="70">
        <f>(AL817-AL816)/AL817*100</f>
        <v/>
      </c>
      <c r="AN817" s="70">
        <f>(AK817-AK816)/AK817*100</f>
        <v/>
      </c>
      <c r="AO817" t="n" s="70"/>
      <c r="AP817" t="n" s="70"/>
      <c r="AQ817" t="n" s="70"/>
      <c r="AR817" t="n" s="70"/>
      <c r="AS817" t="n" s="70"/>
      <c r="AT817" t="n" s="38"/>
      <c r="AU817" t="n" s="38"/>
      <c r="AV817" t="n" s="38"/>
      <c r="AW817" t="n" s="38"/>
      <c r="AX817" t="n" s="38"/>
    </row>
    <row r="818" ht="16" customHeight="1" spans="1:91" s="90">
      <c r="AE818" t="n" s="42"/>
      <c r="AF818" t="n" s="70"/>
      <c r="AG818" t="n" s="70"/>
      <c r="AH818" t="n" s="70"/>
      <c r="AI818" t="n" s="70"/>
      <c r="AJ818" t="n" s="70"/>
      <c r="AK818" t="n" s="70"/>
      <c r="AL818" t="n" s="70"/>
      <c r="AM818" s="70">
        <f>(AL818-AL817)/AL818*100</f>
        <v/>
      </c>
      <c r="AN818" s="70">
        <f>(AK818-AK817)/AK818*100</f>
        <v/>
      </c>
      <c r="AO818" t="n" s="70"/>
      <c r="AP818" t="n" s="70"/>
      <c r="AQ818" t="n" s="70"/>
      <c r="AR818" t="n" s="70"/>
      <c r="AS818" t="n" s="70"/>
      <c r="AT818" t="n" s="38"/>
      <c r="AU818" t="n" s="38"/>
      <c r="AV818" t="n" s="38"/>
      <c r="AW818" t="n" s="38"/>
      <c r="AX818" t="n" s="38"/>
    </row>
    <row r="819" ht="16" customHeight="1" spans="1:91" s="90">
      <c r="AE819" t="n" s="42"/>
      <c r="AF819" t="n" s="70"/>
      <c r="AG819" t="n" s="70"/>
      <c r="AH819" t="n" s="70"/>
      <c r="AI819" t="n" s="70"/>
      <c r="AJ819" t="n" s="70"/>
      <c r="AK819" t="n" s="70"/>
      <c r="AL819" t="n" s="70"/>
      <c r="AM819" s="70">
        <f>(AL819-AL818)/AL819*100</f>
        <v/>
      </c>
      <c r="AN819" s="70">
        <f>(AK819-AK818)/AK819*100</f>
        <v/>
      </c>
      <c r="AO819" t="n" s="70"/>
      <c r="AP819" t="n" s="70"/>
      <c r="AQ819" t="n" s="70"/>
      <c r="AR819" t="n" s="70"/>
      <c r="AS819" t="n" s="70"/>
      <c r="AT819" t="n" s="38"/>
      <c r="AU819" t="n" s="38"/>
      <c r="AV819" t="n" s="38"/>
      <c r="AW819" t="n" s="38"/>
      <c r="AX819" t="n" s="38"/>
    </row>
    <row r="820" ht="16" customHeight="1" spans="1:91" s="90">
      <c r="AE820" t="n" s="42"/>
      <c r="AF820" t="n" s="70"/>
      <c r="AG820" t="n" s="70"/>
      <c r="AH820" t="n" s="70"/>
      <c r="AI820" t="n" s="70"/>
      <c r="AJ820" t="n" s="70"/>
      <c r="AK820" t="n" s="70"/>
      <c r="AL820" t="n" s="70"/>
      <c r="AM820" s="70">
        <f>(AL820-AL819)/AL820*100</f>
        <v/>
      </c>
      <c r="AN820" s="70">
        <f>(AK820-AK819)/AK820*100</f>
        <v/>
      </c>
      <c r="AO820" t="n" s="70"/>
      <c r="AP820" t="n" s="70"/>
      <c r="AQ820" t="n" s="70"/>
      <c r="AR820" t="n" s="70"/>
      <c r="AS820" t="n" s="70"/>
      <c r="AT820" t="n" s="38"/>
      <c r="AU820" t="n" s="38"/>
      <c r="AV820" t="n" s="38"/>
      <c r="AW820" t="n" s="38"/>
      <c r="AX820" t="n" s="38"/>
    </row>
    <row r="821" ht="16" customHeight="1" spans="1:91" s="90">
      <c r="AE821" t="n" s="42"/>
      <c r="AF821" t="n" s="70"/>
      <c r="AG821" t="n" s="70"/>
      <c r="AH821" t="n" s="70"/>
      <c r="AI821" t="n" s="70"/>
      <c r="AJ821" t="n" s="70"/>
      <c r="AK821" t="n" s="70"/>
      <c r="AL821" t="n" s="70"/>
      <c r="AM821" s="70">
        <f>(AL821-AL820)/AL821*100</f>
        <v/>
      </c>
      <c r="AN821" s="70">
        <f>(AK821-AK820)/AK821*100</f>
        <v/>
      </c>
      <c r="AO821" t="n" s="70"/>
      <c r="AP821" t="n" s="70"/>
      <c r="AQ821" t="n" s="70"/>
      <c r="AR821" t="n" s="70"/>
      <c r="AS821" t="n" s="70"/>
      <c r="AT821" t="n" s="38"/>
      <c r="AU821" t="n" s="38"/>
      <c r="AV821" t="n" s="38"/>
      <c r="AW821" t="n" s="38"/>
      <c r="AX821" t="n" s="38"/>
    </row>
    <row r="822" ht="16" customHeight="1" spans="1:91" s="90">
      <c r="AE822" t="n" s="42"/>
      <c r="AF822" t="n" s="70"/>
      <c r="AG822" t="n" s="70"/>
      <c r="AH822" t="n" s="70"/>
      <c r="AI822" t="n" s="70"/>
      <c r="AJ822" t="n" s="70"/>
      <c r="AK822" t="n" s="70"/>
      <c r="AL822" t="n" s="70"/>
      <c r="AM822" s="70">
        <f>(AL822-AL821)/AL822*100</f>
        <v/>
      </c>
      <c r="AN822" s="70">
        <f>(AK822-AK821)/AK822*100</f>
        <v/>
      </c>
      <c r="AO822" t="n" s="70"/>
      <c r="AP822" t="n" s="70"/>
      <c r="AQ822" t="n" s="70"/>
      <c r="AR822" t="n" s="70"/>
      <c r="AS822" t="n" s="70"/>
      <c r="AT822" t="n" s="38"/>
      <c r="AU822" t="n" s="38"/>
      <c r="AV822" t="n" s="38"/>
      <c r="AW822" t="n" s="38"/>
      <c r="AX822" t="n" s="38"/>
    </row>
    <row r="823" ht="16" customHeight="1" spans="1:91" s="90">
      <c r="AE823" t="n" s="42"/>
      <c r="AF823" t="n" s="70"/>
      <c r="AG823" t="n" s="70"/>
      <c r="AH823" t="n" s="70"/>
      <c r="AI823" t="n" s="70"/>
      <c r="AJ823" t="n" s="70"/>
      <c r="AK823" t="n" s="70"/>
      <c r="AL823" t="n" s="70"/>
      <c r="AM823" s="70">
        <f>(AL823-AL822)/AL823*100</f>
        <v/>
      </c>
      <c r="AN823" s="70">
        <f>(AK823-AK822)/AK823*100</f>
        <v/>
      </c>
      <c r="AO823" t="n" s="70"/>
      <c r="AP823" t="n" s="70"/>
      <c r="AQ823" t="n" s="70"/>
      <c r="AR823" t="n" s="70"/>
      <c r="AS823" t="n" s="70"/>
      <c r="AT823" t="n" s="38"/>
      <c r="AU823" t="n" s="38"/>
      <c r="AV823" t="n" s="38"/>
      <c r="AW823" t="n" s="38"/>
      <c r="AX823" t="n" s="38"/>
    </row>
    <row r="824" ht="16" customHeight="1" spans="1:91" s="90">
      <c r="AE824" t="n" s="42"/>
      <c r="AF824" t="n" s="70"/>
      <c r="AG824" t="n" s="70"/>
      <c r="AH824" t="n" s="70"/>
      <c r="AI824" t="n" s="70"/>
      <c r="AJ824" t="n" s="70"/>
      <c r="AK824" t="n" s="70"/>
      <c r="AL824" t="n" s="70"/>
      <c r="AM824" s="70">
        <f>(AL824-AL823)/AL824*100</f>
        <v/>
      </c>
      <c r="AN824" s="70">
        <f>(AK824-AK823)/AK824*100</f>
        <v/>
      </c>
      <c r="AO824" t="n" s="70"/>
      <c r="AP824" t="n" s="70"/>
      <c r="AQ824" t="n" s="70"/>
      <c r="AR824" t="n" s="70"/>
      <c r="AS824" t="n" s="70"/>
      <c r="AT824" t="n" s="38"/>
      <c r="AU824" t="n" s="38"/>
      <c r="AV824" t="n" s="38"/>
      <c r="AW824" t="n" s="38"/>
      <c r="AX824" t="n" s="38"/>
    </row>
    <row r="825" ht="16" customHeight="1" spans="1:91" s="90">
      <c r="AE825" t="n" s="42"/>
      <c r="AF825" t="n" s="70"/>
      <c r="AG825" t="n" s="70"/>
      <c r="AH825" t="n" s="70"/>
      <c r="AI825" t="n" s="70"/>
      <c r="AJ825" t="n" s="70"/>
      <c r="AK825" t="n" s="70"/>
      <c r="AL825" t="n" s="70"/>
      <c r="AM825" s="70">
        <f>(AL825-AL824)/AL825*100</f>
        <v/>
      </c>
      <c r="AN825" s="70">
        <f>(AK825-AK824)/AK825*100</f>
        <v/>
      </c>
      <c r="AO825" t="n" s="70"/>
      <c r="AP825" t="n" s="70"/>
      <c r="AQ825" t="n" s="70"/>
      <c r="AR825" t="n" s="70"/>
      <c r="AS825" t="n" s="70"/>
      <c r="AT825" t="n" s="38"/>
      <c r="AU825" t="n" s="38"/>
      <c r="AV825" t="n" s="38"/>
      <c r="AW825" t="n" s="38"/>
      <c r="AX825" t="n" s="38"/>
    </row>
    <row r="826" ht="16" customHeight="1" spans="1:91" s="90">
      <c r="AE826" t="n" s="42"/>
      <c r="AF826" t="n" s="70"/>
      <c r="AG826" t="n" s="70"/>
      <c r="AH826" t="n" s="70"/>
      <c r="AI826" t="n" s="70"/>
      <c r="AJ826" t="n" s="70"/>
      <c r="AK826" t="n" s="70"/>
      <c r="AL826" t="n" s="70"/>
      <c r="AM826" s="70">
        <f>(AL826-AL825)/AL826*100</f>
        <v/>
      </c>
      <c r="AN826" s="70">
        <f>(AK826-AK825)/AK826*100</f>
        <v/>
      </c>
      <c r="AO826" t="n" s="70"/>
      <c r="AP826" t="n" s="70"/>
      <c r="AQ826" t="n" s="70"/>
      <c r="AR826" t="n" s="70"/>
      <c r="AS826" t="n" s="70"/>
      <c r="AT826" t="n" s="38"/>
      <c r="AU826" t="n" s="38"/>
      <c r="AV826" t="n" s="38"/>
      <c r="AW826" t="n" s="38"/>
      <c r="AX826" t="n" s="38"/>
    </row>
    <row r="827" ht="16" customHeight="1" spans="1:91" s="90">
      <c r="AE827" t="n" s="42"/>
      <c r="AF827" t="n" s="70"/>
      <c r="AG827" t="n" s="70"/>
      <c r="AH827" t="n" s="70"/>
      <c r="AI827" t="n" s="70"/>
      <c r="AJ827" t="n" s="70"/>
      <c r="AK827" t="n" s="70"/>
      <c r="AL827" t="n" s="70"/>
      <c r="AM827" s="70">
        <f>(AL827-AL826)/AL827*100</f>
        <v/>
      </c>
      <c r="AN827" s="70">
        <f>(AK827-AK826)/AK827*100</f>
        <v/>
      </c>
      <c r="AO827" t="n" s="70"/>
      <c r="AP827" t="n" s="70"/>
      <c r="AQ827" t="n" s="70"/>
      <c r="AR827" t="n" s="70"/>
      <c r="AS827" t="n" s="70"/>
      <c r="AT827" t="n" s="38"/>
      <c r="AU827" t="n" s="38"/>
      <c r="AV827" t="n" s="38"/>
      <c r="AW827" t="n" s="38"/>
      <c r="AX827" t="n" s="38"/>
    </row>
    <row r="828" ht="16" customHeight="1" spans="1:91" s="90">
      <c r="AE828" t="n" s="42"/>
      <c r="AF828" t="n" s="70"/>
      <c r="AG828" t="n" s="70"/>
      <c r="AH828" t="n" s="70"/>
      <c r="AI828" t="n" s="70"/>
      <c r="AJ828" t="n" s="70"/>
      <c r="AK828" t="n" s="70"/>
      <c r="AL828" t="n" s="70"/>
      <c r="AM828" s="70">
        <f>(AL828-AL827)/AL828*100</f>
        <v/>
      </c>
      <c r="AN828" s="70">
        <f>(AK828-AK827)/AK828*100</f>
        <v/>
      </c>
      <c r="AO828" t="n" s="70"/>
      <c r="AP828" t="n" s="70"/>
      <c r="AQ828" t="n" s="70"/>
      <c r="AR828" t="n" s="70"/>
      <c r="AS828" t="n" s="70"/>
      <c r="AT828" t="n" s="38"/>
      <c r="AU828" t="n" s="38"/>
      <c r="AV828" t="n" s="38"/>
      <c r="AW828" t="n" s="38"/>
      <c r="AX828" t="n" s="38"/>
    </row>
    <row r="829" ht="16" customHeight="1" spans="1:91" s="90">
      <c r="AE829" t="n" s="42"/>
      <c r="AF829" t="n" s="70"/>
      <c r="AG829" t="n" s="70"/>
      <c r="AH829" t="n" s="70"/>
      <c r="AI829" t="n" s="70"/>
      <c r="AJ829" t="n" s="70"/>
      <c r="AK829" t="n" s="70"/>
      <c r="AL829" t="n" s="70"/>
      <c r="AM829" s="70">
        <f>(AL829-AL828)/AL829*100</f>
        <v/>
      </c>
      <c r="AN829" s="70">
        <f>(AK829-AK828)/AK829*100</f>
        <v/>
      </c>
      <c r="AO829" t="n" s="70"/>
      <c r="AP829" t="n" s="70"/>
      <c r="AQ829" t="n" s="70"/>
      <c r="AR829" t="n" s="70"/>
      <c r="AS829" t="n" s="70"/>
      <c r="AT829" t="n" s="38"/>
      <c r="AU829" t="n" s="38"/>
      <c r="AV829" t="n" s="38"/>
      <c r="AW829" t="n" s="38"/>
      <c r="AX829" t="n" s="38"/>
    </row>
    <row r="830" ht="16" customHeight="1" spans="1:91" s="90">
      <c r="AE830" t="n" s="42"/>
      <c r="AF830" t="n" s="70"/>
      <c r="AG830" t="n" s="70"/>
      <c r="AH830" t="n" s="70"/>
      <c r="AI830" t="n" s="70"/>
      <c r="AJ830" t="n" s="70"/>
      <c r="AK830" t="n" s="70"/>
      <c r="AL830" t="n" s="70"/>
      <c r="AM830" s="70">
        <f>(AL830-AL829)/AL830*100</f>
        <v/>
      </c>
      <c r="AN830" s="70">
        <f>(AK830-AK829)/AK830*100</f>
        <v/>
      </c>
      <c r="AO830" t="n" s="70"/>
      <c r="AP830" t="n" s="70"/>
      <c r="AQ830" t="n" s="70"/>
      <c r="AR830" t="n" s="70"/>
      <c r="AS830" t="n" s="70"/>
      <c r="AT830" t="n" s="38"/>
      <c r="AU830" t="n" s="38"/>
      <c r="AV830" t="n" s="38"/>
      <c r="AW830" t="n" s="38"/>
      <c r="AX830" t="n" s="38"/>
    </row>
    <row r="831" ht="16" customHeight="1" spans="1:91" s="90">
      <c r="AE831" t="n" s="42"/>
      <c r="AF831" t="n" s="70"/>
      <c r="AG831" t="n" s="70"/>
      <c r="AH831" t="n" s="70"/>
      <c r="AI831" t="n" s="70"/>
      <c r="AJ831" t="n" s="70"/>
      <c r="AK831" t="n" s="70"/>
      <c r="AL831" t="n" s="70"/>
      <c r="AM831" s="70">
        <f>(AL831-AL830)/AL831*100</f>
        <v/>
      </c>
      <c r="AN831" s="70">
        <f>(AK831-AK830)/AK831*100</f>
        <v/>
      </c>
      <c r="AO831" t="n" s="70"/>
      <c r="AP831" t="n" s="70"/>
      <c r="AQ831" t="n" s="70"/>
      <c r="AR831" t="n" s="70"/>
      <c r="AS831" t="n" s="70"/>
      <c r="AT831" t="n" s="38"/>
      <c r="AU831" t="n" s="38"/>
      <c r="AV831" t="n" s="38"/>
      <c r="AW831" t="n" s="38"/>
      <c r="AX831" t="n" s="38"/>
    </row>
    <row r="832" ht="16" customHeight="1" spans="1:91" s="90">
      <c r="AE832" t="n" s="42"/>
      <c r="AF832" t="n" s="70"/>
      <c r="AG832" t="n" s="70"/>
      <c r="AH832" t="n" s="70"/>
      <c r="AI832" t="n" s="70"/>
      <c r="AJ832" t="n" s="70"/>
      <c r="AK832" t="n" s="70"/>
      <c r="AL832" t="n" s="70"/>
      <c r="AM832" s="70">
        <f>(AL832-AL831)/AL832*100</f>
        <v/>
      </c>
      <c r="AN832" s="70">
        <f>(AK832-AK831)/AK832*100</f>
        <v/>
      </c>
      <c r="AO832" t="n" s="70"/>
      <c r="AP832" t="n" s="70"/>
      <c r="AQ832" t="n" s="70"/>
      <c r="AR832" t="n" s="70"/>
      <c r="AS832" t="n" s="70"/>
      <c r="AT832" t="n" s="38"/>
      <c r="AU832" t="n" s="38"/>
      <c r="AV832" t="n" s="38"/>
      <c r="AW832" t="n" s="38"/>
      <c r="AX832" t="n" s="38"/>
    </row>
    <row r="833" ht="16" customHeight="1" spans="1:91" s="90">
      <c r="AE833" t="n" s="42"/>
      <c r="AF833" t="n" s="70"/>
      <c r="AG833" t="n" s="70"/>
      <c r="AH833" t="n" s="70"/>
      <c r="AI833" t="n" s="70"/>
      <c r="AJ833" t="n" s="70"/>
      <c r="AK833" t="n" s="70"/>
      <c r="AL833" t="n" s="70"/>
      <c r="AM833" s="70">
        <f>(AL833-AL832)/AL833*100</f>
        <v/>
      </c>
      <c r="AN833" s="70">
        <f>(AK833-AK832)/AK833*100</f>
        <v/>
      </c>
      <c r="AO833" t="n" s="70"/>
      <c r="AP833" t="n" s="70"/>
      <c r="AQ833" t="n" s="70"/>
      <c r="AR833" t="n" s="70"/>
      <c r="AS833" t="n" s="70"/>
      <c r="AT833" t="n" s="38"/>
      <c r="AU833" t="n" s="38"/>
      <c r="AV833" t="n" s="38"/>
      <c r="AW833" t="n" s="38"/>
      <c r="AX833" t="n" s="38"/>
    </row>
    <row r="834" ht="16" customHeight="1" spans="1:91" s="90">
      <c r="AE834" t="n" s="42"/>
      <c r="AF834" t="n" s="70"/>
      <c r="AG834" t="n" s="70"/>
      <c r="AH834" t="n" s="70"/>
      <c r="AI834" t="n" s="70"/>
      <c r="AJ834" t="n" s="70"/>
      <c r="AK834" t="n" s="70"/>
      <c r="AL834" t="n" s="70"/>
      <c r="AM834" s="70">
        <f>(AL834-AL833)/AL834*100</f>
        <v/>
      </c>
      <c r="AN834" s="70">
        <f>(AK834-AK833)/AK834*100</f>
        <v/>
      </c>
      <c r="AO834" t="n" s="70"/>
      <c r="AP834" t="n" s="70"/>
      <c r="AQ834" t="n" s="70"/>
      <c r="AR834" t="n" s="70"/>
      <c r="AS834" t="n" s="70"/>
      <c r="AT834" t="n" s="38"/>
      <c r="AU834" t="n" s="38"/>
      <c r="AV834" t="n" s="38"/>
      <c r="AW834" t="n" s="38"/>
      <c r="AX834" t="n" s="38"/>
    </row>
    <row r="835" ht="16" customHeight="1" spans="1:91" s="90">
      <c r="AE835" t="n" s="42"/>
      <c r="AF835" t="n" s="70"/>
      <c r="AG835" t="n" s="70"/>
      <c r="AH835" t="n" s="70"/>
      <c r="AI835" t="n" s="70"/>
      <c r="AJ835" t="n" s="70"/>
      <c r="AK835" t="n" s="70"/>
      <c r="AL835" t="n" s="70"/>
      <c r="AM835" s="70">
        <f>(AL835-AL834)/AL835*100</f>
        <v/>
      </c>
      <c r="AN835" s="70">
        <f>(AK835-AK834)/AK835*100</f>
        <v/>
      </c>
      <c r="AO835" t="n" s="70"/>
      <c r="AP835" t="n" s="70"/>
      <c r="AQ835" t="n" s="70"/>
      <c r="AR835" t="n" s="70"/>
      <c r="AS835" t="n" s="70"/>
      <c r="AT835" t="n" s="38"/>
      <c r="AU835" t="n" s="38"/>
      <c r="AV835" t="n" s="38"/>
      <c r="AW835" t="n" s="38"/>
      <c r="AX835" t="n" s="38"/>
    </row>
    <row r="836" ht="16" customHeight="1" spans="1:91" s="90">
      <c r="AE836" t="n" s="42"/>
      <c r="AF836" t="n" s="70"/>
      <c r="AG836" t="n" s="70"/>
      <c r="AH836" t="n" s="70"/>
      <c r="AI836" t="n" s="70"/>
      <c r="AJ836" t="n" s="70"/>
      <c r="AK836" t="n" s="70"/>
      <c r="AL836" t="n" s="70"/>
      <c r="AM836" s="70">
        <f>(AL836-AL835)/AL836*100</f>
        <v/>
      </c>
      <c r="AN836" s="70">
        <f>(AK836-AK835)/AK836*100</f>
        <v/>
      </c>
      <c r="AO836" t="n" s="70"/>
      <c r="AP836" t="n" s="70"/>
      <c r="AQ836" t="n" s="70"/>
      <c r="AR836" t="n" s="70"/>
      <c r="AS836" t="n" s="70"/>
      <c r="AT836" t="n" s="38"/>
      <c r="AU836" t="n" s="38"/>
      <c r="AV836" t="n" s="38"/>
      <c r="AW836" t="n" s="38"/>
      <c r="AX836" t="n" s="38"/>
    </row>
    <row r="837" ht="16" customHeight="1" spans="1:91" s="90">
      <c r="AE837" t="n" s="42"/>
      <c r="AF837" t="n" s="70"/>
      <c r="AG837" t="n" s="70"/>
      <c r="AH837" t="n" s="70"/>
      <c r="AI837" t="n" s="70"/>
      <c r="AJ837" t="n" s="70"/>
      <c r="AK837" t="n" s="70"/>
      <c r="AL837" t="n" s="70"/>
      <c r="AM837" s="70">
        <f>(AL837-AL836)/AL837*100</f>
        <v/>
      </c>
      <c r="AN837" s="70">
        <f>(AK837-AK836)/AK837*100</f>
        <v/>
      </c>
      <c r="AO837" t="n" s="70"/>
      <c r="AP837" t="n" s="70"/>
      <c r="AQ837" t="n" s="70"/>
      <c r="AR837" t="n" s="70"/>
      <c r="AS837" t="n" s="70"/>
      <c r="AT837" t="n" s="38"/>
      <c r="AU837" t="n" s="38"/>
      <c r="AV837" t="n" s="38"/>
      <c r="AW837" t="n" s="38"/>
      <c r="AX837" t="n" s="38"/>
    </row>
    <row r="838" ht="16" customHeight="1" spans="1:91" s="90">
      <c r="AE838" t="n" s="42"/>
      <c r="AF838" t="n" s="70"/>
      <c r="AG838" t="n" s="70"/>
      <c r="AH838" t="n" s="70"/>
      <c r="AI838" t="n" s="70"/>
      <c r="AJ838" t="n" s="70"/>
      <c r="AK838" t="n" s="70"/>
      <c r="AL838" t="n" s="70"/>
      <c r="AM838" s="70">
        <f>(AL838-AL837)/AL838*100</f>
        <v/>
      </c>
      <c r="AN838" s="70">
        <f>(AK838-AK837)/AK838*100</f>
        <v/>
      </c>
      <c r="AO838" t="n" s="70"/>
      <c r="AP838" t="n" s="70"/>
      <c r="AQ838" t="n" s="70"/>
      <c r="AR838" t="n" s="70"/>
      <c r="AS838" t="n" s="70"/>
      <c r="AT838" t="n" s="38"/>
      <c r="AU838" t="n" s="38"/>
      <c r="AV838" t="n" s="38"/>
      <c r="AW838" t="n" s="38"/>
      <c r="AX838" t="n" s="38"/>
    </row>
    <row r="839" ht="16" customHeight="1" spans="1:91" s="90">
      <c r="AE839" t="n" s="42"/>
      <c r="AF839" t="n" s="70"/>
      <c r="AG839" t="n" s="70"/>
      <c r="AH839" t="n" s="70"/>
      <c r="AI839" t="n" s="70"/>
      <c r="AJ839" t="n" s="70"/>
      <c r="AK839" t="n" s="70"/>
      <c r="AL839" t="n" s="70"/>
      <c r="AM839" s="70">
        <f>(AL839-AL838)/AL839*100</f>
        <v/>
      </c>
      <c r="AN839" s="70">
        <f>(AK839-AK838)/AK839*100</f>
        <v/>
      </c>
      <c r="AO839" t="n" s="70"/>
      <c r="AP839" t="n" s="70"/>
      <c r="AQ839" t="n" s="70"/>
      <c r="AR839" t="n" s="70"/>
      <c r="AS839" t="n" s="70"/>
      <c r="AT839" t="n" s="38"/>
      <c r="AU839" t="n" s="38"/>
      <c r="AV839" t="n" s="38"/>
      <c r="AW839" t="n" s="38"/>
      <c r="AX839" t="n" s="38"/>
    </row>
    <row r="840" ht="16" customHeight="1" spans="1:91" s="90">
      <c r="AE840" t="n" s="42"/>
      <c r="AF840" t="n" s="70"/>
      <c r="AG840" t="n" s="70"/>
      <c r="AH840" t="n" s="70"/>
      <c r="AI840" t="n" s="70"/>
      <c r="AJ840" t="n" s="70"/>
      <c r="AK840" t="n" s="70"/>
      <c r="AL840" t="n" s="70"/>
      <c r="AM840" s="70">
        <f>(AL840-AL839)/AL840*100</f>
        <v/>
      </c>
      <c r="AN840" s="70">
        <f>(AK840-AK839)/AK840*100</f>
        <v/>
      </c>
      <c r="AO840" t="n" s="70"/>
      <c r="AP840" t="n" s="70"/>
      <c r="AQ840" t="n" s="70"/>
      <c r="AR840" t="n" s="70"/>
      <c r="AS840" t="n" s="70"/>
      <c r="AT840" t="n" s="38"/>
      <c r="AU840" t="n" s="38"/>
      <c r="AV840" t="n" s="38"/>
      <c r="AW840" t="n" s="38"/>
      <c r="AX840" t="n" s="38"/>
    </row>
    <row r="841" ht="16" customHeight="1" spans="1:91" s="90">
      <c r="AE841" t="n" s="42"/>
      <c r="AF841" t="n" s="70"/>
      <c r="AG841" t="n" s="70"/>
      <c r="AH841" t="n" s="70"/>
      <c r="AI841" t="n" s="70"/>
      <c r="AJ841" t="n" s="70"/>
      <c r="AK841" t="n" s="70"/>
      <c r="AL841" t="n" s="70"/>
      <c r="AM841" s="70">
        <f>(AL841-AL840)/AL841*100</f>
        <v/>
      </c>
      <c r="AN841" s="70">
        <f>(AK841-AK840)/AK841*100</f>
        <v/>
      </c>
      <c r="AO841" t="n" s="70"/>
      <c r="AP841" t="n" s="70"/>
      <c r="AQ841" t="n" s="70"/>
      <c r="AR841" t="n" s="70"/>
      <c r="AS841" t="n" s="70"/>
      <c r="AT841" t="n" s="38"/>
      <c r="AU841" t="n" s="38"/>
      <c r="AV841" t="n" s="38"/>
      <c r="AW841" t="n" s="38"/>
      <c r="AX841" t="n" s="38"/>
    </row>
    <row r="842" ht="16" customHeight="1" spans="1:91" s="90">
      <c r="AE842" t="n" s="42"/>
      <c r="AF842" t="n" s="70"/>
      <c r="AG842" t="n" s="70"/>
      <c r="AH842" t="n" s="70"/>
      <c r="AI842" t="n" s="70"/>
      <c r="AJ842" t="n" s="70"/>
      <c r="AK842" t="n" s="70"/>
      <c r="AL842" t="n" s="70"/>
      <c r="AM842" s="70">
        <f>(AL842-AL841)/AL842*100</f>
        <v/>
      </c>
      <c r="AN842" s="70">
        <f>(AK842-AK841)/AK842*100</f>
        <v/>
      </c>
      <c r="AO842" t="n" s="70"/>
      <c r="AP842" t="n" s="70"/>
      <c r="AQ842" t="n" s="70"/>
      <c r="AR842" t="n" s="70"/>
      <c r="AS842" t="n" s="70"/>
      <c r="AT842" t="n" s="38"/>
      <c r="AU842" t="n" s="38"/>
      <c r="AV842" t="n" s="38"/>
      <c r="AW842" t="n" s="38"/>
      <c r="AX842" t="n" s="38"/>
    </row>
    <row r="843" ht="16" customHeight="1" spans="1:91" s="90">
      <c r="AE843" t="n" s="42"/>
      <c r="AF843" t="n" s="70"/>
      <c r="AG843" t="n" s="70"/>
      <c r="AH843" t="n" s="70"/>
      <c r="AI843" t="n" s="70"/>
      <c r="AJ843" t="n" s="70"/>
      <c r="AK843" t="n" s="70"/>
      <c r="AL843" t="n" s="70"/>
      <c r="AM843" s="70">
        <f>(AL843-AL842)/AL843*100</f>
        <v/>
      </c>
      <c r="AN843" s="70">
        <f>(AK843-AK842)/AK843*100</f>
        <v/>
      </c>
      <c r="AO843" t="n" s="70"/>
      <c r="AP843" t="n" s="70"/>
      <c r="AQ843" t="n" s="70"/>
      <c r="AR843" t="n" s="70"/>
      <c r="AS843" t="n" s="70"/>
      <c r="AT843" t="n" s="38"/>
      <c r="AU843" t="n" s="38"/>
      <c r="AV843" t="n" s="38"/>
      <c r="AW843" t="n" s="38"/>
      <c r="AX843" t="n" s="38"/>
    </row>
    <row r="844" ht="16" customHeight="1" spans="1:91" s="90">
      <c r="AE844" t="n" s="42"/>
      <c r="AF844" t="n" s="70"/>
      <c r="AG844" t="n" s="70"/>
      <c r="AH844" t="n" s="70"/>
      <c r="AI844" t="n" s="70"/>
      <c r="AJ844" t="n" s="70"/>
      <c r="AK844" t="n" s="70"/>
      <c r="AL844" t="n" s="70"/>
      <c r="AM844" s="70">
        <f>(AL844-AL843)/AL844*100</f>
        <v/>
      </c>
      <c r="AN844" s="70">
        <f>(AK844-AK843)/AK844*100</f>
        <v/>
      </c>
      <c r="AO844" t="n" s="70"/>
      <c r="AP844" t="n" s="70"/>
      <c r="AQ844" t="n" s="70"/>
      <c r="AR844" t="n" s="70"/>
      <c r="AS844" t="n" s="70"/>
      <c r="AT844" t="n" s="38"/>
      <c r="AU844" t="n" s="38"/>
      <c r="AV844" t="n" s="38"/>
      <c r="AW844" t="n" s="38"/>
      <c r="AX844" t="n" s="38"/>
    </row>
    <row r="845" ht="16" customHeight="1" spans="1:91" s="90">
      <c r="AE845" t="n" s="42"/>
      <c r="AF845" t="n" s="70"/>
      <c r="AG845" t="n" s="70"/>
      <c r="AH845" t="n" s="70"/>
      <c r="AI845" t="n" s="70"/>
      <c r="AJ845" t="n" s="70"/>
      <c r="AK845" t="n" s="70"/>
      <c r="AL845" t="n" s="70"/>
      <c r="AM845" s="70">
        <f>(AL845-AL844)/AL845*100</f>
        <v/>
      </c>
      <c r="AN845" s="70">
        <f>(AK845-AK844)/AK845*100</f>
        <v/>
      </c>
      <c r="AO845" t="n" s="70"/>
      <c r="AP845" t="n" s="70"/>
      <c r="AQ845" t="n" s="70"/>
      <c r="AR845" t="n" s="70"/>
      <c r="AS845" t="n" s="70"/>
      <c r="AT845" t="n" s="38"/>
      <c r="AU845" t="n" s="38"/>
      <c r="AV845" t="n" s="38"/>
      <c r="AW845" t="n" s="38"/>
      <c r="AX845" t="n" s="38"/>
    </row>
    <row r="846" ht="16" customHeight="1" spans="1:91" s="90">
      <c r="AE846" t="n" s="42"/>
      <c r="AF846" t="n" s="70"/>
      <c r="AG846" t="n" s="70"/>
      <c r="AH846" t="n" s="70"/>
      <c r="AI846" t="n" s="70"/>
      <c r="AJ846" t="n" s="70"/>
      <c r="AK846" t="n" s="70"/>
      <c r="AL846" t="n" s="70"/>
      <c r="AM846" s="70">
        <f>(AL846-AL845)/AL846*100</f>
        <v/>
      </c>
      <c r="AN846" s="70">
        <f>(AK846-AK845)/AK846*100</f>
        <v/>
      </c>
      <c r="AO846" t="n" s="70"/>
      <c r="AP846" t="n" s="70"/>
      <c r="AQ846" t="n" s="70"/>
      <c r="AR846" t="n" s="70"/>
      <c r="AS846" t="n" s="70"/>
      <c r="AT846" t="n" s="38"/>
      <c r="AU846" t="n" s="38"/>
      <c r="AV846" t="n" s="38"/>
      <c r="AW846" t="n" s="38"/>
      <c r="AX846" t="n" s="38"/>
    </row>
    <row r="847" ht="16" customHeight="1" spans="1:91" s="90">
      <c r="AE847" t="n" s="42"/>
      <c r="AF847" t="n" s="70"/>
      <c r="AG847" t="n" s="70"/>
      <c r="AH847" t="n" s="70"/>
      <c r="AI847" t="n" s="70"/>
      <c r="AJ847" t="n" s="70"/>
      <c r="AK847" t="n" s="70"/>
      <c r="AL847" t="n" s="70"/>
      <c r="AM847" s="70">
        <f>(AL847-AL846)/AL847*100</f>
        <v/>
      </c>
      <c r="AN847" s="70">
        <f>(AK847-AK846)/AK847*100</f>
        <v/>
      </c>
      <c r="AO847" t="n" s="70"/>
      <c r="AP847" t="n" s="70"/>
      <c r="AQ847" t="n" s="70"/>
      <c r="AR847" t="n" s="70"/>
      <c r="AS847" t="n" s="70"/>
      <c r="AT847" t="n" s="38"/>
      <c r="AU847" t="n" s="38"/>
      <c r="AV847" t="n" s="38"/>
      <c r="AW847" t="n" s="38"/>
      <c r="AX847" t="n" s="38"/>
    </row>
    <row r="848" ht="16" customHeight="1" spans="1:91" s="90">
      <c r="AE848" t="n" s="42"/>
      <c r="AF848" t="n" s="70"/>
      <c r="AG848" t="n" s="70"/>
      <c r="AH848" t="n" s="70"/>
      <c r="AI848" t="n" s="70"/>
      <c r="AJ848" t="n" s="70"/>
      <c r="AK848" t="n" s="70"/>
      <c r="AL848" t="n" s="70"/>
      <c r="AM848" s="70">
        <f>(AL848-AL847)/AL848*100</f>
        <v/>
      </c>
      <c r="AN848" s="70">
        <f>(AK848-AK847)/AK848*100</f>
        <v/>
      </c>
      <c r="AO848" t="n" s="70"/>
      <c r="AP848" t="n" s="70"/>
      <c r="AQ848" t="n" s="70"/>
      <c r="AR848" t="n" s="70"/>
      <c r="AS848" t="n" s="70"/>
      <c r="AT848" t="n" s="38"/>
      <c r="AU848" t="n" s="38"/>
      <c r="AV848" t="n" s="38"/>
      <c r="AW848" t="n" s="38"/>
      <c r="AX848" t="n" s="38"/>
    </row>
    <row r="849" ht="16" customHeight="1" spans="1:91" s="90">
      <c r="AE849" t="n" s="42"/>
      <c r="AF849" t="n" s="70"/>
      <c r="AG849" t="n" s="70"/>
      <c r="AH849" t="n" s="70"/>
      <c r="AI849" t="n" s="70"/>
      <c r="AJ849" t="n" s="70"/>
      <c r="AK849" t="n" s="70"/>
      <c r="AL849" t="n" s="70"/>
      <c r="AM849" s="70">
        <f>(AL849-AL848)/AL849*100</f>
        <v/>
      </c>
      <c r="AN849" s="70">
        <f>(AK849-AK848)/AK849*100</f>
        <v/>
      </c>
      <c r="AO849" t="n" s="70"/>
      <c r="AP849" t="n" s="70"/>
      <c r="AQ849" t="n" s="70"/>
      <c r="AR849" t="n" s="70"/>
      <c r="AS849" t="n" s="70"/>
      <c r="AT849" t="n" s="38"/>
      <c r="AU849" t="n" s="38"/>
      <c r="AV849" t="n" s="38"/>
      <c r="AW849" t="n" s="38"/>
      <c r="AX849" t="n" s="38"/>
    </row>
    <row r="850" ht="16" customHeight="1" spans="1:91" s="90">
      <c r="AE850" t="n" s="42"/>
      <c r="AF850" t="n" s="70"/>
      <c r="AG850" t="n" s="70"/>
      <c r="AH850" t="n" s="70"/>
      <c r="AI850" t="n" s="70"/>
      <c r="AJ850" t="n" s="70"/>
      <c r="AK850" t="n" s="70"/>
      <c r="AL850" t="n" s="70"/>
      <c r="AM850" s="70">
        <f>(AL850-AL849)/AL850*100</f>
        <v/>
      </c>
      <c r="AN850" s="70">
        <f>(AK850-AK849)/AK850*100</f>
        <v/>
      </c>
      <c r="AO850" t="n" s="70"/>
      <c r="AP850" t="n" s="70"/>
      <c r="AQ850" t="n" s="70"/>
      <c r="AR850" t="n" s="70"/>
      <c r="AS850" t="n" s="70"/>
      <c r="AT850" t="n" s="38"/>
      <c r="AU850" t="n" s="38"/>
      <c r="AV850" t="n" s="38"/>
      <c r="AW850" t="n" s="38"/>
      <c r="AX850" t="n" s="38"/>
    </row>
    <row r="851" ht="16" customHeight="1" spans="1:91" s="90">
      <c r="AE851" t="n" s="42"/>
      <c r="AF851" t="n" s="70"/>
      <c r="AG851" t="n" s="70"/>
      <c r="AH851" t="n" s="70"/>
      <c r="AI851" t="n" s="70"/>
      <c r="AJ851" t="n" s="70"/>
      <c r="AK851" t="n" s="70"/>
      <c r="AL851" t="n" s="70"/>
      <c r="AM851" s="70">
        <f>(AL851-AL850)/AL851*100</f>
        <v/>
      </c>
      <c r="AN851" s="70">
        <f>(AK851-AK850)/AK851*100</f>
        <v/>
      </c>
      <c r="AO851" t="n" s="70"/>
      <c r="AP851" t="n" s="70"/>
      <c r="AQ851" t="n" s="70"/>
      <c r="AR851" t="n" s="70"/>
      <c r="AS851" t="n" s="70"/>
      <c r="AT851" t="n" s="38"/>
      <c r="AU851" t="n" s="38"/>
      <c r="AV851" t="n" s="38"/>
      <c r="AW851" t="n" s="38"/>
      <c r="AX851" t="n" s="38"/>
    </row>
    <row r="852" ht="16" customHeight="1" spans="1:91" s="90">
      <c r="AE852" t="n" s="42"/>
      <c r="AF852" t="n" s="70"/>
      <c r="AG852" t="n" s="70"/>
      <c r="AH852" t="n" s="70"/>
      <c r="AI852" t="n" s="70"/>
      <c r="AJ852" t="n" s="70"/>
      <c r="AK852" t="n" s="70"/>
      <c r="AL852" t="n" s="70"/>
      <c r="AM852" s="70">
        <f>(AL852-AL851)/AL852*100</f>
        <v/>
      </c>
      <c r="AN852" s="70">
        <f>(AK852-AK851)/AK852*100</f>
        <v/>
      </c>
      <c r="AO852" t="n" s="70"/>
      <c r="AP852" t="n" s="70"/>
      <c r="AQ852" t="n" s="70"/>
      <c r="AR852" t="n" s="70"/>
      <c r="AS852" t="n" s="70"/>
      <c r="AT852" t="n" s="38"/>
      <c r="AU852" t="n" s="38"/>
      <c r="AV852" t="n" s="38"/>
      <c r="AW852" t="n" s="38"/>
      <c r="AX852" t="n" s="38"/>
    </row>
    <row r="853" ht="16" customHeight="1" spans="1:91" s="90">
      <c r="AE853" t="n" s="42"/>
      <c r="AF853" t="n" s="70"/>
      <c r="AG853" t="n" s="70"/>
      <c r="AH853" t="n" s="70"/>
      <c r="AI853" t="n" s="70"/>
      <c r="AJ853" t="n" s="70"/>
      <c r="AK853" t="n" s="70"/>
      <c r="AL853" t="n" s="70"/>
      <c r="AM853" s="70">
        <f>(AL853-AL852)/AL853*100</f>
        <v/>
      </c>
      <c r="AN853" s="70">
        <f>(AK853-AK852)/AK853*100</f>
        <v/>
      </c>
      <c r="AO853" t="n" s="70"/>
      <c r="AP853" t="n" s="70"/>
      <c r="AQ853" t="n" s="70"/>
      <c r="AR853" t="n" s="70"/>
      <c r="AS853" t="n" s="70"/>
      <c r="AT853" t="n" s="38"/>
      <c r="AU853" t="n" s="38"/>
      <c r="AV853" t="n" s="38"/>
      <c r="AW853" t="n" s="38"/>
      <c r="AX853" t="n" s="38"/>
    </row>
    <row r="854" ht="16" customHeight="1" spans="1:91" s="90">
      <c r="AE854" t="n" s="42"/>
      <c r="AF854" t="n" s="70"/>
      <c r="AG854" t="n" s="70"/>
      <c r="AH854" t="n" s="70"/>
      <c r="AI854" t="n" s="70"/>
      <c r="AJ854" t="n" s="70"/>
      <c r="AK854" t="n" s="70"/>
      <c r="AL854" t="n" s="70"/>
      <c r="AM854" s="70">
        <f>(AL854-AL853)/AL854*100</f>
        <v/>
      </c>
      <c r="AN854" s="70">
        <f>(AK854-AK853)/AK854*100</f>
        <v/>
      </c>
      <c r="AO854" t="n" s="70"/>
      <c r="AP854" t="n" s="70"/>
      <c r="AQ854" t="n" s="70"/>
      <c r="AR854" t="n" s="70"/>
      <c r="AS854" t="n" s="70"/>
      <c r="AT854" t="n" s="38"/>
      <c r="AU854" t="n" s="38"/>
      <c r="AV854" t="n" s="38"/>
      <c r="AW854" t="n" s="38"/>
      <c r="AX854" t="n" s="38"/>
    </row>
    <row r="855" ht="16" customHeight="1" spans="1:91" s="90">
      <c r="AE855" t="n" s="42"/>
      <c r="AF855" t="n" s="70"/>
      <c r="AG855" t="n" s="70"/>
      <c r="AH855" t="n" s="70"/>
      <c r="AI855" t="n" s="70"/>
      <c r="AJ855" t="n" s="70"/>
      <c r="AK855" t="n" s="70"/>
      <c r="AL855" t="n" s="70"/>
      <c r="AM855" s="70">
        <f>(AL855-AL854)/AL855*100</f>
        <v/>
      </c>
      <c r="AN855" s="70">
        <f>(AK855-AK854)/AK855*100</f>
        <v/>
      </c>
      <c r="AO855" t="n" s="70"/>
      <c r="AP855" t="n" s="70"/>
      <c r="AQ855" t="n" s="70"/>
      <c r="AR855" t="n" s="70"/>
      <c r="AS855" t="n" s="70"/>
      <c r="AT855" t="n" s="38"/>
      <c r="AU855" t="n" s="38"/>
      <c r="AV855" t="n" s="38"/>
      <c r="AW855" t="n" s="38"/>
      <c r="AX855" t="n" s="38"/>
    </row>
    <row r="856" ht="16" customHeight="1" spans="1:91" s="90">
      <c r="AE856" t="n" s="42"/>
      <c r="AF856" t="n" s="70"/>
      <c r="AG856" t="n" s="70"/>
      <c r="AH856" t="n" s="70"/>
      <c r="AI856" t="n" s="70"/>
      <c r="AJ856" t="n" s="70"/>
      <c r="AK856" t="n" s="70"/>
      <c r="AL856" t="n" s="70"/>
      <c r="AM856" s="70">
        <f>(AL856-AL855)/AL856*100</f>
        <v/>
      </c>
      <c r="AN856" s="70">
        <f>(AK856-AK855)/AK856*100</f>
        <v/>
      </c>
      <c r="AO856" t="n" s="70"/>
      <c r="AP856" t="n" s="70"/>
      <c r="AQ856" t="n" s="70"/>
      <c r="AR856" t="n" s="70"/>
      <c r="AS856" t="n" s="70"/>
      <c r="AT856" t="n" s="38"/>
      <c r="AU856" t="n" s="38"/>
      <c r="AV856" t="n" s="38"/>
      <c r="AW856" t="n" s="38"/>
      <c r="AX856" t="n" s="38"/>
    </row>
    <row r="857" ht="16" customHeight="1" spans="1:91" s="90">
      <c r="AE857" t="n" s="42"/>
      <c r="AF857" t="n" s="70"/>
      <c r="AG857" t="n" s="70"/>
      <c r="AH857" t="n" s="70"/>
      <c r="AI857" t="n" s="70"/>
      <c r="AJ857" t="n" s="70"/>
      <c r="AK857" t="n" s="70"/>
      <c r="AL857" t="n" s="70"/>
      <c r="AM857" s="70">
        <f>(AL857-AL856)/AL857*100</f>
        <v/>
      </c>
      <c r="AN857" s="70">
        <f>(AK857-AK856)/AK857*100</f>
        <v/>
      </c>
      <c r="AO857" t="n" s="70"/>
      <c r="AP857" t="n" s="70"/>
      <c r="AQ857" t="n" s="70"/>
      <c r="AR857" t="n" s="70"/>
      <c r="AS857" t="n" s="70"/>
      <c r="AT857" t="n" s="38"/>
      <c r="AU857" t="n" s="38"/>
      <c r="AV857" t="n" s="38"/>
      <c r="AW857" t="n" s="38"/>
      <c r="AX857" t="n" s="38"/>
    </row>
    <row r="858" ht="16" customHeight="1" spans="1:91" s="90">
      <c r="AE858" t="n" s="42"/>
      <c r="AF858" t="n" s="70"/>
      <c r="AG858" t="n" s="70"/>
      <c r="AH858" t="n" s="70"/>
      <c r="AI858" t="n" s="70"/>
      <c r="AJ858" t="n" s="70"/>
      <c r="AK858" t="n" s="70"/>
      <c r="AL858" t="n" s="70"/>
      <c r="AM858" s="70">
        <f>(AL858-AL857)/AL858*100</f>
        <v/>
      </c>
      <c r="AN858" s="70">
        <f>(AK858-AK857)/AK858*100</f>
        <v/>
      </c>
      <c r="AO858" t="n" s="70"/>
      <c r="AP858" t="n" s="70"/>
      <c r="AQ858" t="n" s="70"/>
      <c r="AR858" t="n" s="70"/>
      <c r="AS858" t="n" s="70"/>
      <c r="AT858" t="n" s="38"/>
      <c r="AU858" t="n" s="38"/>
      <c r="AV858" t="n" s="38"/>
      <c r="AW858" t="n" s="38"/>
      <c r="AX858" t="n" s="38"/>
    </row>
    <row r="859" ht="16" customHeight="1" spans="1:91" s="90">
      <c r="AE859" t="n" s="42"/>
      <c r="AF859" t="n" s="70"/>
      <c r="AG859" t="n" s="70"/>
      <c r="AH859" t="n" s="70"/>
      <c r="AI859" t="n" s="70"/>
      <c r="AJ859" t="n" s="70"/>
      <c r="AK859" t="n" s="70"/>
      <c r="AL859" t="n" s="70"/>
      <c r="AM859" s="70">
        <f>(AL859-AL858)/AL859*100</f>
        <v/>
      </c>
      <c r="AN859" s="70">
        <f>(AK859-AK858)/AK859*100</f>
        <v/>
      </c>
      <c r="AO859" t="n" s="70"/>
      <c r="AP859" t="n" s="70"/>
      <c r="AQ859" t="n" s="70"/>
      <c r="AR859" t="n" s="70"/>
      <c r="AS859" t="n" s="70"/>
      <c r="AT859" t="n" s="38"/>
      <c r="AU859" t="n" s="38"/>
      <c r="AV859" t="n" s="38"/>
      <c r="AW859" t="n" s="38"/>
      <c r="AX859" t="n" s="38"/>
    </row>
    <row r="860" ht="16" customHeight="1" spans="1:91" s="90">
      <c r="AE860" t="n" s="42"/>
      <c r="AF860" t="n" s="70"/>
      <c r="AG860" t="n" s="70"/>
      <c r="AH860" t="n" s="70"/>
      <c r="AI860" t="n" s="70"/>
      <c r="AJ860" t="n" s="70"/>
      <c r="AK860" t="n" s="70"/>
      <c r="AL860" t="n" s="70"/>
      <c r="AM860" s="70">
        <f>(AL860-AL859)/AL860*100</f>
        <v/>
      </c>
      <c r="AN860" s="70">
        <f>(AK860-AK859)/AK860*100</f>
        <v/>
      </c>
      <c r="AO860" t="n" s="70"/>
      <c r="AP860" t="n" s="70"/>
      <c r="AQ860" t="n" s="70"/>
      <c r="AR860" t="n" s="70"/>
      <c r="AS860" t="n" s="70"/>
      <c r="AT860" t="n" s="38"/>
      <c r="AU860" t="n" s="38"/>
      <c r="AV860" t="n" s="38"/>
      <c r="AW860" t="n" s="38"/>
      <c r="AX860" t="n" s="38"/>
    </row>
    <row r="861" ht="16" customHeight="1" spans="1:91" s="90">
      <c r="AE861" t="n" s="42"/>
      <c r="AF861" t="n" s="70"/>
      <c r="AG861" t="n" s="70"/>
      <c r="AH861" t="n" s="70"/>
      <c r="AI861" t="n" s="70"/>
      <c r="AJ861" t="n" s="70"/>
      <c r="AK861" t="n" s="70"/>
      <c r="AL861" t="n" s="70"/>
      <c r="AM861" s="70">
        <f>(AL861-AL860)/AL861*100</f>
        <v/>
      </c>
      <c r="AN861" s="70">
        <f>(AK861-AK860)/AK861*100</f>
        <v/>
      </c>
      <c r="AO861" t="n" s="70"/>
      <c r="AP861" t="n" s="70"/>
      <c r="AQ861" t="n" s="70"/>
      <c r="AR861" t="n" s="70"/>
      <c r="AS861" t="n" s="70"/>
      <c r="AT861" t="n" s="38"/>
      <c r="AU861" t="n" s="38"/>
      <c r="AV861" t="n" s="38"/>
      <c r="AW861" t="n" s="38"/>
      <c r="AX861" t="n" s="38"/>
    </row>
    <row r="862" ht="16" customHeight="1" spans="1:91" s="90">
      <c r="AE862" t="n" s="42"/>
      <c r="AF862" t="n" s="70"/>
      <c r="AG862" t="n" s="70"/>
      <c r="AH862" t="n" s="70"/>
      <c r="AI862" t="n" s="70"/>
      <c r="AJ862" t="n" s="70"/>
      <c r="AK862" t="n" s="70"/>
      <c r="AL862" t="n" s="70"/>
      <c r="AM862" s="70">
        <f>(AL862-AL861)/AL862*100</f>
        <v/>
      </c>
      <c r="AN862" s="70">
        <f>(AK862-AK861)/AK862*100</f>
        <v/>
      </c>
      <c r="AO862" t="n" s="70"/>
      <c r="AP862" t="n" s="70"/>
      <c r="AQ862" t="n" s="70"/>
      <c r="AR862" t="n" s="70"/>
      <c r="AS862" t="n" s="70"/>
      <c r="AT862" t="n" s="38"/>
      <c r="AU862" t="n" s="38"/>
      <c r="AV862" t="n" s="38"/>
      <c r="AW862" t="n" s="38"/>
      <c r="AX862" t="n" s="38"/>
    </row>
    <row r="863" ht="16" customHeight="1" spans="1:91" s="90">
      <c r="AE863" t="n" s="42"/>
      <c r="AF863" t="n" s="70"/>
      <c r="AG863" t="n" s="70"/>
      <c r="AH863" t="n" s="70"/>
      <c r="AI863" t="n" s="70"/>
      <c r="AJ863" t="n" s="70"/>
      <c r="AK863" t="n" s="70"/>
      <c r="AL863" t="n" s="70"/>
      <c r="AM863" s="70">
        <f>(AL863-AL862)/AL863*100</f>
        <v/>
      </c>
      <c r="AN863" s="70">
        <f>(AK863-AK862)/AK863*100</f>
        <v/>
      </c>
      <c r="AO863" t="n" s="70"/>
      <c r="AP863" t="n" s="70"/>
      <c r="AQ863" t="n" s="70"/>
      <c r="AR863" t="n" s="70"/>
      <c r="AS863" t="n" s="70"/>
      <c r="AT863" t="n" s="38"/>
      <c r="AU863" t="n" s="38"/>
      <c r="AV863" t="n" s="38"/>
      <c r="AW863" t="n" s="38"/>
      <c r="AX863" t="n" s="38"/>
    </row>
    <row r="864" ht="16" customHeight="1" spans="1:91" s="90">
      <c r="AE864" t="n" s="42"/>
      <c r="AF864" t="n" s="70"/>
      <c r="AG864" t="n" s="70"/>
      <c r="AH864" t="n" s="70"/>
      <c r="AI864" t="n" s="70"/>
      <c r="AJ864" t="n" s="70"/>
      <c r="AK864" t="n" s="70"/>
      <c r="AL864" t="n" s="70"/>
      <c r="AM864" s="70">
        <f>(AL864-AL863)/AL864*100</f>
        <v/>
      </c>
      <c r="AN864" s="70">
        <f>(AK864-AK863)/AK864*100</f>
        <v/>
      </c>
      <c r="AO864" t="n" s="70"/>
      <c r="AP864" t="n" s="70"/>
      <c r="AQ864" t="n" s="70"/>
      <c r="AR864" t="n" s="70"/>
      <c r="AS864" t="n" s="70"/>
      <c r="AT864" t="n" s="38"/>
      <c r="AU864" t="n" s="38"/>
      <c r="AV864" t="n" s="38"/>
      <c r="AW864" t="n" s="38"/>
      <c r="AX864" t="n" s="38"/>
    </row>
    <row r="865" ht="16" customHeight="1" spans="1:91" s="90">
      <c r="AE865" t="n" s="42"/>
      <c r="AF865" t="n" s="70"/>
      <c r="AG865" t="n" s="70"/>
      <c r="AH865" t="n" s="70"/>
      <c r="AI865" t="n" s="70"/>
      <c r="AJ865" t="n" s="70"/>
      <c r="AK865" t="n" s="70"/>
      <c r="AL865" t="n" s="70"/>
      <c r="AM865" s="70">
        <f>(AL865-AL864)/AL865*100</f>
        <v/>
      </c>
      <c r="AN865" s="70">
        <f>(AK865-AK864)/AK865*100</f>
        <v/>
      </c>
      <c r="AO865" t="n" s="70"/>
      <c r="AP865" t="n" s="70"/>
      <c r="AQ865" t="n" s="70"/>
      <c r="AR865" t="n" s="70"/>
      <c r="AS865" t="n" s="70"/>
      <c r="AT865" t="n" s="38"/>
      <c r="AU865" t="n" s="38"/>
      <c r="AV865" t="n" s="38"/>
      <c r="AW865" t="n" s="38"/>
      <c r="AX865" t="n" s="38"/>
    </row>
    <row r="866" ht="16" customHeight="1" spans="1:91" s="90">
      <c r="AE866" t="n" s="42"/>
      <c r="AF866" t="n" s="70"/>
      <c r="AG866" t="n" s="70"/>
      <c r="AH866" t="n" s="70"/>
      <c r="AI866" t="n" s="70"/>
      <c r="AJ866" t="n" s="70"/>
      <c r="AK866" t="n" s="70"/>
      <c r="AL866" t="n" s="70"/>
      <c r="AM866" s="70">
        <f>(AL866-AL865)/AL866*100</f>
        <v/>
      </c>
      <c r="AN866" s="70">
        <f>(AK866-AK865)/AK866*100</f>
        <v/>
      </c>
      <c r="AO866" t="n" s="70"/>
      <c r="AP866" t="n" s="70"/>
      <c r="AQ866" t="n" s="70"/>
      <c r="AR866" t="n" s="70"/>
      <c r="AS866" t="n" s="70"/>
      <c r="AT866" t="n" s="38"/>
      <c r="AU866" t="n" s="38"/>
      <c r="AV866" t="n" s="38"/>
      <c r="AW866" t="n" s="38"/>
      <c r="AX866" t="n" s="38"/>
    </row>
    <row r="867" ht="16" customHeight="1" spans="1:91" s="90">
      <c r="AE867" t="n" s="42"/>
      <c r="AF867" t="n" s="70"/>
      <c r="AG867" t="n" s="70"/>
      <c r="AH867" t="n" s="70"/>
      <c r="AI867" t="n" s="70"/>
      <c r="AJ867" t="n" s="70"/>
      <c r="AK867" t="n" s="70"/>
      <c r="AL867" t="n" s="70"/>
      <c r="AM867" s="70">
        <f>(AL867-AL866)/AL867*100</f>
        <v/>
      </c>
      <c r="AN867" s="70">
        <f>(AK867-AK866)/AK867*100</f>
        <v/>
      </c>
      <c r="AO867" t="n" s="70"/>
      <c r="AP867" t="n" s="70"/>
      <c r="AQ867" t="n" s="70"/>
      <c r="AR867" t="n" s="70"/>
      <c r="AS867" t="n" s="70"/>
      <c r="AT867" t="n" s="38"/>
      <c r="AU867" t="n" s="38"/>
      <c r="AV867" t="n" s="38"/>
      <c r="AW867" t="n" s="38"/>
      <c r="AX867" t="n" s="38"/>
    </row>
    <row r="868" ht="16" customHeight="1" spans="1:91" s="90">
      <c r="AE868" t="n" s="42"/>
      <c r="AF868" t="n" s="70"/>
      <c r="AG868" t="n" s="70"/>
      <c r="AH868" t="n" s="70"/>
      <c r="AI868" t="n" s="70"/>
      <c r="AJ868" t="n" s="70"/>
      <c r="AK868" t="n" s="70"/>
      <c r="AL868" t="n" s="70"/>
      <c r="AM868" s="70">
        <f>(AL868-AL867)/AL868*100</f>
        <v/>
      </c>
      <c r="AN868" s="70">
        <f>(AK868-AK867)/AK868*100</f>
        <v/>
      </c>
      <c r="AO868" t="n" s="70"/>
      <c r="AP868" t="n" s="70"/>
      <c r="AQ868" t="n" s="70"/>
      <c r="AR868" t="n" s="70"/>
      <c r="AS868" t="n" s="70"/>
      <c r="AT868" t="n" s="38"/>
      <c r="AU868" t="n" s="38"/>
      <c r="AV868" t="n" s="38"/>
      <c r="AW868" t="n" s="38"/>
      <c r="AX868" t="n" s="38"/>
    </row>
    <row r="869" ht="16" customHeight="1" spans="1:91" s="90">
      <c r="AE869" t="n" s="42"/>
      <c r="AF869" t="n" s="70"/>
      <c r="AG869" t="n" s="70"/>
      <c r="AH869" t="n" s="70"/>
      <c r="AI869" t="n" s="70"/>
      <c r="AJ869" t="n" s="70"/>
      <c r="AK869" t="n" s="70"/>
      <c r="AL869" t="n" s="70"/>
      <c r="AM869" s="70">
        <f>(AL869-AL868)/AL869*100</f>
        <v/>
      </c>
      <c r="AN869" s="70">
        <f>(AK869-AK868)/AK869*100</f>
        <v/>
      </c>
      <c r="AO869" t="n" s="70"/>
      <c r="AP869" t="n" s="70"/>
      <c r="AQ869" t="n" s="70"/>
      <c r="AR869" t="n" s="70"/>
      <c r="AS869" t="n" s="70"/>
      <c r="AT869" t="n" s="38"/>
      <c r="AU869" t="n" s="38"/>
      <c r="AV869" t="n" s="38"/>
      <c r="AW869" t="n" s="38"/>
      <c r="AX869" t="n" s="38"/>
    </row>
    <row r="870" ht="16" customHeight="1" spans="1:91" s="90">
      <c r="AE870" t="n" s="42"/>
      <c r="AF870" t="n" s="70"/>
      <c r="AG870" t="n" s="70"/>
      <c r="AH870" t="n" s="70"/>
      <c r="AI870" t="n" s="70"/>
      <c r="AJ870" t="n" s="70"/>
      <c r="AK870" t="n" s="70"/>
      <c r="AL870" t="n" s="70"/>
      <c r="AM870" s="70">
        <f>(AL870-AL869)/AL870*100</f>
        <v/>
      </c>
      <c r="AN870" s="70">
        <f>(AK870-AK869)/AK870*100</f>
        <v/>
      </c>
      <c r="AO870" t="n" s="70"/>
      <c r="AP870" t="n" s="70"/>
      <c r="AQ870" t="n" s="70"/>
      <c r="AR870" t="n" s="70"/>
      <c r="AS870" t="n" s="70"/>
      <c r="AT870" t="n" s="38"/>
      <c r="AU870" t="n" s="38"/>
      <c r="AV870" t="n" s="38"/>
      <c r="AW870" t="n" s="38"/>
      <c r="AX870" t="n" s="38"/>
    </row>
    <row r="871" ht="16" customHeight="1" spans="1:91" s="90">
      <c r="AE871" t="n" s="42"/>
      <c r="AF871" t="n" s="70"/>
      <c r="AG871" t="n" s="70"/>
      <c r="AH871" t="n" s="70"/>
      <c r="AI871" t="n" s="70"/>
      <c r="AJ871" t="n" s="70"/>
      <c r="AK871" t="n" s="70"/>
      <c r="AL871" t="n" s="70"/>
      <c r="AM871" s="70">
        <f>(AL871-AL870)/AL871*100</f>
        <v/>
      </c>
      <c r="AN871" s="70">
        <f>(AK871-AK870)/AK871*100</f>
        <v/>
      </c>
      <c r="AO871" t="n" s="70"/>
      <c r="AP871" t="n" s="70"/>
      <c r="AQ871" t="n" s="70"/>
      <c r="AR871" t="n" s="70"/>
      <c r="AS871" t="n" s="70"/>
      <c r="AT871" t="n" s="38"/>
      <c r="AU871" t="n" s="38"/>
      <c r="AV871" t="n" s="38"/>
      <c r="AW871" t="n" s="38"/>
      <c r="AX871" t="n" s="38"/>
    </row>
    <row r="872" ht="16" customHeight="1" spans="1:91" s="90">
      <c r="AE872" t="n" s="42"/>
      <c r="AF872" t="n" s="70"/>
      <c r="AG872" t="n" s="70"/>
      <c r="AH872" t="n" s="70"/>
      <c r="AI872" t="n" s="70"/>
      <c r="AJ872" t="n" s="70"/>
      <c r="AK872" t="n" s="70"/>
      <c r="AL872" t="n" s="70"/>
      <c r="AM872" s="70">
        <f>(AL872-AL871)/AL872*100</f>
        <v/>
      </c>
      <c r="AN872" s="70">
        <f>(AK872-AK871)/AK872*100</f>
        <v/>
      </c>
      <c r="AO872" t="n" s="70"/>
      <c r="AP872" t="n" s="70"/>
      <c r="AQ872" t="n" s="70"/>
      <c r="AR872" t="n" s="70"/>
      <c r="AS872" t="n" s="70"/>
      <c r="AT872" t="n" s="38"/>
      <c r="AU872" t="n" s="38"/>
      <c r="AV872" t="n" s="38"/>
      <c r="AW872" t="n" s="38"/>
      <c r="AX872" t="n" s="38"/>
    </row>
    <row r="873" ht="16" customHeight="1" spans="1:91" s="90">
      <c r="AE873" t="n" s="42"/>
      <c r="AF873" t="n" s="70"/>
      <c r="AG873" t="n" s="70"/>
      <c r="AH873" t="n" s="70"/>
      <c r="AI873" t="n" s="70"/>
      <c r="AJ873" t="n" s="70"/>
      <c r="AK873" t="n" s="70"/>
      <c r="AL873" t="n" s="70"/>
      <c r="AM873" s="70">
        <f>(AL873-AL872)/AL873*100</f>
        <v/>
      </c>
      <c r="AN873" s="70">
        <f>(AK873-AK872)/AK873*100</f>
        <v/>
      </c>
      <c r="AO873" t="n" s="70"/>
      <c r="AP873" t="n" s="70"/>
      <c r="AQ873" t="n" s="70"/>
      <c r="AR873" t="n" s="70"/>
      <c r="AS873" t="n" s="70"/>
      <c r="AT873" t="n" s="38"/>
      <c r="AU873" t="n" s="38"/>
      <c r="AV873" t="n" s="38"/>
      <c r="AW873" t="n" s="38"/>
      <c r="AX873" t="n" s="38"/>
    </row>
    <row r="874" ht="16" customHeight="1" spans="1:91" s="90">
      <c r="AE874" t="n" s="42"/>
      <c r="AF874" t="n" s="70"/>
      <c r="AG874" t="n" s="70"/>
      <c r="AH874" t="n" s="70"/>
      <c r="AI874" t="n" s="70"/>
      <c r="AJ874" t="n" s="70"/>
      <c r="AK874" t="n" s="70"/>
      <c r="AL874" t="n" s="70"/>
      <c r="AM874" s="70">
        <f>(AL874-AL873)/AL874*100</f>
        <v/>
      </c>
      <c r="AN874" s="70">
        <f>(AK874-AK873)/AK874*100</f>
        <v/>
      </c>
      <c r="AO874" t="n" s="70"/>
      <c r="AP874" t="n" s="70"/>
      <c r="AQ874" t="n" s="70"/>
      <c r="AR874" t="n" s="70"/>
      <c r="AS874" t="n" s="70"/>
      <c r="AT874" t="n" s="38"/>
      <c r="AU874" t="n" s="38"/>
      <c r="AV874" t="n" s="38"/>
      <c r="AW874" t="n" s="38"/>
      <c r="AX874" t="n" s="38"/>
    </row>
    <row r="875" ht="16" customHeight="1" spans="1:91" s="90">
      <c r="AE875" t="n" s="42"/>
      <c r="AF875" t="n" s="70"/>
      <c r="AG875" t="n" s="70"/>
      <c r="AH875" t="n" s="70"/>
      <c r="AI875" t="n" s="70"/>
      <c r="AJ875" t="n" s="70"/>
      <c r="AK875" t="n" s="70"/>
      <c r="AL875" t="n" s="70"/>
      <c r="AM875" s="70">
        <f>(AL875-AL874)/AL875*100</f>
        <v/>
      </c>
      <c r="AN875" s="70">
        <f>(AK875-AK874)/AK875*100</f>
        <v/>
      </c>
      <c r="AO875" t="n" s="70"/>
      <c r="AP875" t="n" s="70"/>
      <c r="AQ875" t="n" s="70"/>
      <c r="AR875" t="n" s="70"/>
      <c r="AS875" t="n" s="70"/>
      <c r="AT875" t="n" s="38"/>
      <c r="AU875" t="n" s="38"/>
      <c r="AV875" t="n" s="38"/>
      <c r="AW875" t="n" s="38"/>
      <c r="AX875" t="n" s="38"/>
    </row>
    <row r="876" ht="16" customHeight="1" spans="1:91" s="90">
      <c r="AE876" t="n" s="42"/>
      <c r="AF876" t="n" s="70"/>
      <c r="AG876" t="n" s="70"/>
      <c r="AH876" t="n" s="70"/>
      <c r="AI876" t="n" s="70"/>
      <c r="AJ876" t="n" s="70"/>
      <c r="AK876" t="n" s="70"/>
      <c r="AL876" t="n" s="70"/>
      <c r="AM876" s="70">
        <f>(AL876-AL875)/AL876*100</f>
        <v/>
      </c>
      <c r="AN876" s="70">
        <f>(AK876-AK875)/AK876*100</f>
        <v/>
      </c>
      <c r="AO876" t="n" s="70"/>
      <c r="AP876" t="n" s="70"/>
      <c r="AQ876" t="n" s="70"/>
      <c r="AR876" t="n" s="70"/>
      <c r="AS876" t="n" s="70"/>
      <c r="AT876" t="n" s="38"/>
      <c r="AU876" t="n" s="38"/>
      <c r="AV876" t="n" s="38"/>
      <c r="AW876" t="n" s="38"/>
      <c r="AX876" t="n" s="38"/>
    </row>
    <row r="877" ht="16" customHeight="1" spans="1:91" s="90">
      <c r="AE877" t="n" s="42"/>
      <c r="AF877" t="n" s="70"/>
      <c r="AG877" t="n" s="70"/>
      <c r="AH877" t="n" s="70"/>
      <c r="AI877" t="n" s="70"/>
      <c r="AJ877" t="n" s="70"/>
      <c r="AK877" t="n" s="70"/>
      <c r="AL877" t="n" s="70"/>
      <c r="AM877" s="70">
        <f>(AL877-AL876)/AL877*100</f>
        <v/>
      </c>
      <c r="AN877" s="70">
        <f>(AK877-AK876)/AK877*100</f>
        <v/>
      </c>
      <c r="AO877" t="n" s="70"/>
      <c r="AP877" t="n" s="70"/>
      <c r="AQ877" t="n" s="70"/>
      <c r="AR877" t="n" s="70"/>
      <c r="AS877" t="n" s="70"/>
      <c r="AT877" t="n" s="38"/>
      <c r="AU877" t="n" s="38"/>
      <c r="AV877" t="n" s="38"/>
      <c r="AW877" t="n" s="38"/>
      <c r="AX877" t="n" s="38"/>
    </row>
    <row r="878" ht="16" customHeight="1" spans="1:91" s="90">
      <c r="AE878" t="n" s="42"/>
      <c r="AF878" t="n" s="70"/>
      <c r="AG878" t="n" s="70"/>
      <c r="AH878" t="n" s="70"/>
      <c r="AI878" t="n" s="70"/>
      <c r="AJ878" t="n" s="70"/>
      <c r="AK878" t="n" s="70"/>
      <c r="AL878" t="n" s="70"/>
      <c r="AM878" s="70">
        <f>(AL878-AL877)/AL878*100</f>
        <v/>
      </c>
      <c r="AN878" s="70">
        <f>(AK878-AK877)/AK878*100</f>
        <v/>
      </c>
      <c r="AO878" t="n" s="70"/>
      <c r="AP878" t="n" s="70"/>
      <c r="AQ878" t="n" s="70"/>
      <c r="AR878" t="n" s="70"/>
      <c r="AS878" t="n" s="70"/>
      <c r="AT878" t="n" s="38"/>
      <c r="AU878" t="n" s="38"/>
      <c r="AV878" t="n" s="38"/>
      <c r="AW878" t="n" s="38"/>
      <c r="AX878" t="n" s="38"/>
    </row>
    <row r="879" ht="16" customHeight="1" spans="1:91" s="90">
      <c r="AE879" t="n" s="42"/>
      <c r="AF879" t="n" s="70"/>
      <c r="AG879" t="n" s="70"/>
      <c r="AH879" t="n" s="70"/>
      <c r="AI879" t="n" s="70"/>
      <c r="AJ879" t="n" s="70"/>
      <c r="AK879" t="n" s="70"/>
      <c r="AL879" t="n" s="70"/>
      <c r="AM879" s="70">
        <f>(AL879-AL878)/AL879*100</f>
        <v/>
      </c>
      <c r="AN879" s="70">
        <f>(AK879-AK878)/AK879*100</f>
        <v/>
      </c>
      <c r="AO879" t="n" s="70"/>
      <c r="AP879" t="n" s="70"/>
      <c r="AQ879" t="n" s="70"/>
      <c r="AR879" t="n" s="70"/>
      <c r="AS879" t="n" s="70"/>
      <c r="AT879" t="n" s="38"/>
      <c r="AU879" t="n" s="38"/>
      <c r="AV879" t="n" s="38"/>
      <c r="AW879" t="n" s="38"/>
      <c r="AX879" t="n" s="38"/>
    </row>
    <row r="880" ht="16" customHeight="1" spans="1:91" s="90">
      <c r="AE880" t="n" s="42"/>
      <c r="AF880" t="n" s="70"/>
      <c r="AG880" t="n" s="70"/>
      <c r="AH880" t="n" s="70"/>
      <c r="AI880" t="n" s="70"/>
      <c r="AJ880" t="n" s="70"/>
      <c r="AK880" t="n" s="70"/>
      <c r="AL880" t="n" s="70"/>
      <c r="AM880" s="70">
        <f>(AL880-AL879)/AL880*100</f>
        <v/>
      </c>
      <c r="AN880" s="70">
        <f>(AK880-AK879)/AK880*100</f>
        <v/>
      </c>
      <c r="AO880" t="n" s="70"/>
      <c r="AP880" t="n" s="70"/>
      <c r="AQ880" t="n" s="70"/>
      <c r="AR880" t="n" s="70"/>
      <c r="AS880" t="n" s="70"/>
      <c r="AT880" t="n" s="38"/>
      <c r="AU880" t="n" s="38"/>
      <c r="AV880" t="n" s="38"/>
      <c r="AW880" t="n" s="38"/>
      <c r="AX880" t="n" s="38"/>
    </row>
    <row r="881" ht="16" customHeight="1" spans="1:91" s="90">
      <c r="AE881" t="n" s="42"/>
      <c r="AF881" t="n" s="70"/>
      <c r="AG881" t="n" s="70"/>
      <c r="AH881" t="n" s="70"/>
      <c r="AI881" t="n" s="70"/>
      <c r="AJ881" t="n" s="70"/>
      <c r="AK881" t="n" s="70"/>
      <c r="AL881" t="n" s="70"/>
      <c r="AM881" s="70">
        <f>(AL881-AL880)/AL881*100</f>
        <v/>
      </c>
      <c r="AN881" s="70">
        <f>(AK881-AK880)/AK881*100</f>
        <v/>
      </c>
      <c r="AO881" t="n" s="70"/>
      <c r="AP881" t="n" s="70"/>
      <c r="AQ881" t="n" s="70"/>
      <c r="AR881" t="n" s="70"/>
      <c r="AS881" t="n" s="70"/>
      <c r="AT881" t="n" s="38"/>
      <c r="AU881" t="n" s="38"/>
      <c r="AV881" t="n" s="38"/>
      <c r="AW881" t="n" s="38"/>
      <c r="AX881" t="n" s="38"/>
    </row>
    <row r="882" ht="16" customHeight="1" spans="1:91" s="90">
      <c r="AE882" t="n" s="42"/>
      <c r="AF882" t="n" s="70"/>
      <c r="AG882" t="n" s="70"/>
      <c r="AH882" t="n" s="70"/>
      <c r="AI882" t="n" s="70"/>
      <c r="AJ882" t="n" s="70"/>
      <c r="AK882" t="n" s="70"/>
      <c r="AL882" t="n" s="70"/>
      <c r="AM882" s="70">
        <f>(AL882-AL881)/AL882*100</f>
        <v/>
      </c>
      <c r="AN882" s="70">
        <f>(AK882-AK881)/AK882*100</f>
        <v/>
      </c>
      <c r="AO882" t="n" s="70"/>
      <c r="AP882" t="n" s="70"/>
      <c r="AQ882" t="n" s="70"/>
      <c r="AR882" t="n" s="70"/>
      <c r="AS882" t="n" s="70"/>
      <c r="AT882" t="n" s="38"/>
      <c r="AU882" t="n" s="38"/>
      <c r="AV882" t="n" s="38"/>
      <c r="AW882" t="n" s="38"/>
      <c r="AX882" t="n" s="38"/>
    </row>
    <row r="883" ht="16" customHeight="1" spans="1:91" s="90">
      <c r="AE883" t="n" s="42"/>
      <c r="AF883" t="n" s="70"/>
      <c r="AG883" t="n" s="70"/>
      <c r="AH883" t="n" s="70"/>
      <c r="AI883" t="n" s="70"/>
      <c r="AJ883" t="n" s="70"/>
      <c r="AK883" t="n" s="70"/>
      <c r="AL883" t="n" s="70"/>
      <c r="AM883" s="70">
        <f>(AL883-AL882)/AL883*100</f>
        <v/>
      </c>
      <c r="AN883" s="70">
        <f>(AK883-AK882)/AK883*100</f>
        <v/>
      </c>
      <c r="AO883" t="n" s="70"/>
      <c r="AP883" t="n" s="70"/>
      <c r="AQ883" t="n" s="70"/>
      <c r="AR883" t="n" s="70"/>
      <c r="AS883" t="n" s="70"/>
      <c r="AT883" t="n" s="38"/>
      <c r="AU883" t="n" s="38"/>
      <c r="AV883" t="n" s="38"/>
      <c r="AW883" t="n" s="38"/>
      <c r="AX883" t="n" s="38"/>
    </row>
    <row r="884" ht="16" customHeight="1" spans="1:91" s="90">
      <c r="AE884" t="n" s="42"/>
      <c r="AF884" t="n" s="70"/>
      <c r="AG884" t="n" s="70"/>
      <c r="AH884" t="n" s="70"/>
      <c r="AI884" t="n" s="70"/>
      <c r="AJ884" t="n" s="70"/>
      <c r="AK884" t="n" s="70"/>
      <c r="AL884" t="n" s="70"/>
      <c r="AM884" s="70">
        <f>(AL884-AL883)/AL884*100</f>
        <v/>
      </c>
      <c r="AN884" s="70">
        <f>(AK884-AK883)/AK884*100</f>
        <v/>
      </c>
      <c r="AO884" t="n" s="70"/>
      <c r="AP884" t="n" s="70"/>
      <c r="AQ884" t="n" s="70"/>
      <c r="AR884" t="n" s="70"/>
      <c r="AS884" t="n" s="70"/>
      <c r="AT884" t="n" s="38"/>
      <c r="AU884" t="n" s="38"/>
      <c r="AV884" t="n" s="38"/>
      <c r="AW884" t="n" s="38"/>
      <c r="AX884" t="n" s="38"/>
    </row>
    <row r="885" ht="16" customHeight="1" spans="1:91" s="90">
      <c r="AE885" t="n" s="42"/>
      <c r="AF885" t="n" s="70"/>
      <c r="AG885" t="n" s="70"/>
      <c r="AH885" t="n" s="70"/>
      <c r="AI885" t="n" s="70"/>
      <c r="AJ885" t="n" s="70"/>
      <c r="AK885" t="n" s="70"/>
      <c r="AL885" t="n" s="70"/>
      <c r="AM885" s="70">
        <f>(AL885-AL884)/AL885*100</f>
        <v/>
      </c>
      <c r="AN885" s="70">
        <f>(AK885-AK884)/AK885*100</f>
        <v/>
      </c>
      <c r="AO885" t="n" s="70"/>
      <c r="AP885" t="n" s="70"/>
      <c r="AQ885" t="n" s="70"/>
      <c r="AR885" t="n" s="70"/>
      <c r="AS885" t="n" s="70"/>
      <c r="AT885" t="n" s="38"/>
      <c r="AU885" t="n" s="38"/>
      <c r="AV885" t="n" s="38"/>
      <c r="AW885" t="n" s="38"/>
      <c r="AX885" t="n" s="38"/>
    </row>
    <row r="886" ht="16" customHeight="1" spans="1:91" s="90">
      <c r="AE886" t="n" s="42"/>
      <c r="AF886" t="n" s="70"/>
      <c r="AG886" t="n" s="70"/>
      <c r="AH886" t="n" s="70"/>
      <c r="AI886" t="n" s="70"/>
      <c r="AJ886" t="n" s="70"/>
      <c r="AK886" t="n" s="70"/>
      <c r="AL886" t="n" s="70"/>
      <c r="AM886" s="70">
        <f>(AL886-AL885)/AL886*100</f>
        <v/>
      </c>
      <c r="AN886" s="70">
        <f>(AK886-AK885)/AK886*100</f>
        <v/>
      </c>
      <c r="AO886" t="n" s="70"/>
      <c r="AP886" t="n" s="70"/>
      <c r="AQ886" t="n" s="70"/>
      <c r="AR886" t="n" s="70"/>
      <c r="AS886" t="n" s="70"/>
      <c r="AT886" t="n" s="38"/>
      <c r="AU886" t="n" s="38"/>
      <c r="AV886" t="n" s="38"/>
      <c r="AW886" t="n" s="38"/>
      <c r="AX886" t="n" s="38"/>
    </row>
    <row r="887" ht="16" customHeight="1" spans="1:91" s="90">
      <c r="AE887" t="n" s="42"/>
      <c r="AF887" t="n" s="70"/>
      <c r="AG887" t="n" s="70"/>
      <c r="AH887" t="n" s="70"/>
      <c r="AI887" t="n" s="70"/>
      <c r="AJ887" t="n" s="70"/>
      <c r="AK887" t="n" s="70"/>
      <c r="AL887" t="n" s="70"/>
      <c r="AM887" s="70">
        <f>(AL887-AL886)/AL887*100</f>
        <v/>
      </c>
      <c r="AN887" s="70">
        <f>(AK887-AK886)/AK887*100</f>
        <v/>
      </c>
      <c r="AO887" t="n" s="70"/>
      <c r="AP887" t="n" s="70"/>
      <c r="AQ887" t="n" s="70"/>
      <c r="AR887" t="n" s="70"/>
      <c r="AS887" t="n" s="70"/>
      <c r="AT887" t="n" s="38"/>
      <c r="AU887" t="n" s="38"/>
      <c r="AV887" t="n" s="38"/>
      <c r="AW887" t="n" s="38"/>
      <c r="AX887" t="n" s="38"/>
    </row>
    <row r="888" ht="16" customHeight="1" spans="1:91" s="90">
      <c r="AE888" t="n" s="42"/>
      <c r="AF888" t="n" s="70"/>
      <c r="AG888" t="n" s="70"/>
      <c r="AH888" t="n" s="70"/>
      <c r="AI888" t="n" s="70"/>
      <c r="AJ888" t="n" s="70"/>
      <c r="AK888" t="n" s="70"/>
      <c r="AL888" t="n" s="70"/>
      <c r="AM888" s="70">
        <f>(AL888-AL887)/AL888*100</f>
        <v/>
      </c>
      <c r="AN888" s="70">
        <f>(AK888-AK887)/AK888*100</f>
        <v/>
      </c>
      <c r="AO888" t="n" s="70"/>
      <c r="AP888" t="n" s="70"/>
      <c r="AQ888" t="n" s="70"/>
      <c r="AR888" t="n" s="70"/>
      <c r="AS888" t="n" s="70"/>
      <c r="AT888" t="n" s="38"/>
      <c r="AU888" t="n" s="38"/>
      <c r="AV888" t="n" s="38"/>
      <c r="AW888" t="n" s="38"/>
      <c r="AX888" t="n" s="38"/>
    </row>
    <row r="889" ht="16" customHeight="1" spans="1:91" s="90">
      <c r="AE889" t="n" s="42"/>
      <c r="AF889" t="n" s="70"/>
      <c r="AG889" t="n" s="70"/>
      <c r="AH889" t="n" s="70"/>
      <c r="AI889" t="n" s="70"/>
      <c r="AJ889" t="n" s="70"/>
      <c r="AK889" t="n" s="70"/>
      <c r="AL889" t="n" s="70"/>
      <c r="AM889" s="70">
        <f>(AL889-AL888)/AL889*100</f>
        <v/>
      </c>
      <c r="AN889" s="70">
        <f>(AK889-AK888)/AK889*100</f>
        <v/>
      </c>
      <c r="AO889" t="n" s="70"/>
      <c r="AP889" t="n" s="70"/>
      <c r="AQ889" t="n" s="70"/>
      <c r="AR889" t="n" s="70"/>
      <c r="AS889" t="n" s="70"/>
      <c r="AT889" t="n" s="38"/>
      <c r="AU889" t="n" s="38"/>
      <c r="AV889" t="n" s="38"/>
      <c r="AW889" t="n" s="38"/>
      <c r="AX889" t="n" s="38"/>
    </row>
    <row r="890" ht="16" customHeight="1" spans="1:91" s="90">
      <c r="AE890" t="n" s="42"/>
      <c r="AF890" t="n" s="70"/>
      <c r="AG890" t="n" s="70"/>
      <c r="AH890" t="n" s="70"/>
      <c r="AI890" t="n" s="70"/>
      <c r="AJ890" t="n" s="70"/>
      <c r="AK890" t="n" s="70"/>
      <c r="AL890" t="n" s="70"/>
      <c r="AM890" s="70">
        <f>(AL890-AL889)/AL890*100</f>
        <v/>
      </c>
      <c r="AN890" s="70">
        <f>(AK890-AK889)/AK890*100</f>
        <v/>
      </c>
      <c r="AO890" t="n" s="70"/>
      <c r="AP890" t="n" s="70"/>
      <c r="AQ890" t="n" s="70"/>
      <c r="AR890" t="n" s="70"/>
      <c r="AS890" t="n" s="70"/>
      <c r="AT890" t="n" s="38"/>
      <c r="AU890" t="n" s="38"/>
      <c r="AV890" t="n" s="38"/>
      <c r="AW890" t="n" s="38"/>
      <c r="AX890" t="n" s="38"/>
    </row>
    <row r="891" ht="16" customHeight="1" spans="1:91" s="90">
      <c r="AE891" t="n" s="42"/>
      <c r="AF891" t="n" s="70"/>
      <c r="AG891" t="n" s="70"/>
      <c r="AH891" t="n" s="70"/>
      <c r="AI891" t="n" s="70"/>
      <c r="AJ891" t="n" s="70"/>
      <c r="AK891" t="n" s="70"/>
      <c r="AL891" t="n" s="70"/>
      <c r="AM891" s="70">
        <f>(AL891-AL890)/AL891*100</f>
        <v/>
      </c>
      <c r="AN891" s="70">
        <f>(AK891-AK890)/AK891*100</f>
        <v/>
      </c>
      <c r="AO891" t="n" s="70"/>
      <c r="AP891" t="n" s="70"/>
      <c r="AQ891" t="n" s="70"/>
      <c r="AR891" t="n" s="70"/>
      <c r="AS891" t="n" s="70"/>
      <c r="AT891" t="n" s="38"/>
      <c r="AU891" t="n" s="38"/>
      <c r="AV891" t="n" s="38"/>
      <c r="AW891" t="n" s="38"/>
      <c r="AX891" t="n" s="38"/>
    </row>
    <row r="892" ht="16" customHeight="1" spans="1:91" s="90">
      <c r="AE892" t="n" s="42"/>
      <c r="AF892" t="n" s="70"/>
      <c r="AG892" t="n" s="70"/>
      <c r="AH892" t="n" s="70"/>
      <c r="AI892" t="n" s="70"/>
      <c r="AJ892" t="n" s="70"/>
      <c r="AK892" t="n" s="70"/>
      <c r="AL892" t="n" s="70"/>
      <c r="AM892" s="70">
        <f>(AL892-AL891)/AL892*100</f>
        <v/>
      </c>
      <c r="AN892" s="70">
        <f>(AK892-AK891)/AK892*100</f>
        <v/>
      </c>
      <c r="AO892" t="n" s="70"/>
      <c r="AP892" t="n" s="70"/>
      <c r="AQ892" t="n" s="70"/>
      <c r="AR892" t="n" s="70"/>
      <c r="AS892" t="n" s="70"/>
      <c r="AT892" t="n" s="38"/>
      <c r="AU892" t="n" s="38"/>
      <c r="AV892" t="n" s="38"/>
      <c r="AW892" t="n" s="38"/>
      <c r="AX892" t="n" s="38"/>
    </row>
    <row r="893" ht="16" customHeight="1" spans="1:91" s="90">
      <c r="AE893" t="n" s="42"/>
      <c r="AF893" t="n" s="70"/>
      <c r="AG893" t="n" s="70"/>
      <c r="AH893" t="n" s="70"/>
      <c r="AI893" t="n" s="70"/>
      <c r="AJ893" t="n" s="70"/>
      <c r="AK893" t="n" s="70"/>
      <c r="AL893" t="n" s="70"/>
      <c r="AM893" s="70">
        <f>(AL893-AL892)/AL893*100</f>
        <v/>
      </c>
      <c r="AN893" s="70">
        <f>(AK893-AK892)/AK893*100</f>
        <v/>
      </c>
      <c r="AO893" t="n" s="70"/>
      <c r="AP893" t="n" s="70"/>
      <c r="AQ893" t="n" s="70"/>
      <c r="AR893" t="n" s="70"/>
      <c r="AS893" t="n" s="70"/>
      <c r="AT893" t="n" s="38"/>
      <c r="AU893" t="n" s="38"/>
      <c r="AV893" t="n" s="38"/>
      <c r="AW893" t="n" s="38"/>
      <c r="AX893" t="n" s="38"/>
    </row>
    <row r="894" ht="16" customHeight="1" spans="1:91" s="90">
      <c r="AE894" t="n" s="42"/>
      <c r="AF894" t="n" s="70"/>
      <c r="AG894" t="n" s="70"/>
      <c r="AH894" t="n" s="70"/>
      <c r="AI894" t="n" s="70"/>
      <c r="AJ894" t="n" s="70"/>
      <c r="AK894" t="n" s="70"/>
      <c r="AL894" t="n" s="70"/>
      <c r="AM894" s="70">
        <f>(AL894-AL893)/AL894*100</f>
        <v/>
      </c>
      <c r="AN894" s="70">
        <f>(AK894-AK893)/AK894*100</f>
        <v/>
      </c>
      <c r="AO894" t="n" s="70"/>
      <c r="AP894" t="n" s="70"/>
      <c r="AQ894" t="n" s="70"/>
      <c r="AR894" t="n" s="70"/>
      <c r="AS894" t="n" s="70"/>
      <c r="AT894" t="n" s="38"/>
      <c r="AU894" t="n" s="38"/>
      <c r="AV894" t="n" s="38"/>
      <c r="AW894" t="n" s="38"/>
      <c r="AX894" t="n" s="38"/>
    </row>
    <row r="895" ht="16" customHeight="1" spans="1:91" s="90">
      <c r="AE895" t="n" s="42"/>
      <c r="AF895" t="n" s="70"/>
      <c r="AG895" t="n" s="70"/>
      <c r="AH895" t="n" s="70"/>
      <c r="AI895" t="n" s="70"/>
      <c r="AJ895" t="n" s="70"/>
      <c r="AK895" t="n" s="70"/>
      <c r="AL895" t="n" s="70"/>
      <c r="AM895" s="70">
        <f>(AL895-AL894)/AL895*100</f>
        <v/>
      </c>
      <c r="AN895" s="70">
        <f>(AK895-AK894)/AK895*100</f>
        <v/>
      </c>
      <c r="AO895" t="n" s="70"/>
      <c r="AP895" t="n" s="70"/>
      <c r="AQ895" t="n" s="70"/>
      <c r="AR895" t="n" s="70"/>
      <c r="AS895" t="n" s="70"/>
      <c r="AT895" t="n" s="38"/>
      <c r="AU895" t="n" s="38"/>
      <c r="AV895" t="n" s="38"/>
      <c r="AW895" t="n" s="38"/>
      <c r="AX895" t="n" s="38"/>
    </row>
    <row r="896" ht="16" customHeight="1" spans="1:91" s="90">
      <c r="AE896" t="n" s="42"/>
      <c r="AF896" t="n" s="70"/>
      <c r="AG896" t="n" s="70"/>
      <c r="AH896" t="n" s="70"/>
      <c r="AI896" t="n" s="70"/>
      <c r="AJ896" t="n" s="70"/>
      <c r="AK896" t="n" s="70"/>
      <c r="AL896" t="n" s="70"/>
      <c r="AM896" s="70">
        <f>(AL896-AL895)/AL896*100</f>
        <v/>
      </c>
      <c r="AN896" s="70">
        <f>(AK896-AK895)/AK896*100</f>
        <v/>
      </c>
      <c r="AO896" t="n" s="70"/>
      <c r="AP896" t="n" s="70"/>
      <c r="AQ896" t="n" s="70"/>
      <c r="AR896" t="n" s="70"/>
      <c r="AS896" t="n" s="70"/>
      <c r="AT896" t="n" s="38"/>
      <c r="AU896" t="n" s="38"/>
      <c r="AV896" t="n" s="38"/>
      <c r="AW896" t="n" s="38"/>
      <c r="AX896" t="n" s="38"/>
    </row>
    <row r="897" ht="16" customHeight="1" spans="1:91" s="90">
      <c r="AE897" t="n" s="42"/>
      <c r="AF897" t="n" s="70"/>
      <c r="AG897" t="n" s="70"/>
      <c r="AH897" t="n" s="70"/>
      <c r="AI897" t="n" s="70"/>
      <c r="AJ897" t="n" s="70"/>
      <c r="AK897" t="n" s="70"/>
      <c r="AL897" t="n" s="70"/>
      <c r="AM897" s="70">
        <f>(AL897-AL896)/AL897*100</f>
        <v/>
      </c>
      <c r="AN897" s="70">
        <f>(AK897-AK896)/AK897*100</f>
        <v/>
      </c>
      <c r="AO897" t="n" s="70"/>
      <c r="AP897" t="n" s="70"/>
      <c r="AQ897" t="n" s="70"/>
      <c r="AR897" t="n" s="70"/>
      <c r="AS897" t="n" s="70"/>
      <c r="AT897" t="n" s="38"/>
      <c r="AU897" t="n" s="38"/>
      <c r="AV897" t="n" s="38"/>
      <c r="AW897" t="n" s="38"/>
      <c r="AX897" t="n" s="38"/>
    </row>
    <row r="898" ht="16" customHeight="1" spans="1:91" s="90">
      <c r="AE898" t="n" s="42"/>
      <c r="AF898" t="n" s="70"/>
      <c r="AG898" t="n" s="70"/>
      <c r="AH898" t="n" s="70"/>
      <c r="AI898" t="n" s="70"/>
      <c r="AJ898" t="n" s="70"/>
      <c r="AK898" t="n" s="70"/>
      <c r="AL898" t="n" s="70"/>
      <c r="AM898" s="70">
        <f>(AL898-AL897)/AL898*100</f>
        <v/>
      </c>
      <c r="AN898" s="70">
        <f>(AK898-AK897)/AK898*100</f>
        <v/>
      </c>
      <c r="AO898" t="n" s="70"/>
      <c r="AP898" t="n" s="70"/>
      <c r="AQ898" t="n" s="70"/>
      <c r="AR898" t="n" s="70"/>
      <c r="AS898" t="n" s="70"/>
      <c r="AT898" t="n" s="38"/>
      <c r="AU898" t="n" s="38"/>
      <c r="AV898" t="n" s="38"/>
      <c r="AW898" t="n" s="38"/>
      <c r="AX898" t="n" s="38"/>
    </row>
    <row r="899" ht="16" customHeight="1" spans="1:91" s="90">
      <c r="AE899" t="n" s="42"/>
      <c r="AF899" t="n" s="70"/>
      <c r="AG899" t="n" s="70"/>
      <c r="AH899" t="n" s="70"/>
      <c r="AI899" t="n" s="70"/>
      <c r="AJ899" t="n" s="70"/>
      <c r="AK899" t="n" s="70"/>
      <c r="AL899" t="n" s="70"/>
      <c r="AM899" s="70">
        <f>(AL899-AL898)/AL899*100</f>
        <v/>
      </c>
      <c r="AN899" s="70">
        <f>(AK899-AK898)/AK899*100</f>
        <v/>
      </c>
      <c r="AO899" t="n" s="70"/>
      <c r="AP899" t="n" s="70"/>
      <c r="AQ899" t="n" s="70"/>
      <c r="AR899" t="n" s="70"/>
      <c r="AS899" t="n" s="70"/>
      <c r="AT899" t="n" s="38"/>
      <c r="AU899" t="n" s="38"/>
      <c r="AV899" t="n" s="38"/>
      <c r="AW899" t="n" s="38"/>
      <c r="AX899" t="n" s="38"/>
    </row>
    <row r="900" ht="16" customHeight="1" spans="1:91" s="90">
      <c r="AE900" t="n" s="42"/>
      <c r="AF900" t="n" s="70"/>
      <c r="AG900" t="n" s="70"/>
      <c r="AH900" t="n" s="70"/>
      <c r="AI900" t="n" s="70"/>
      <c r="AJ900" t="n" s="70"/>
      <c r="AK900" t="n" s="70"/>
      <c r="AL900" t="n" s="70"/>
      <c r="AM900" s="70">
        <f>(AL900-AL899)/AL900*100</f>
        <v/>
      </c>
      <c r="AN900" s="70">
        <f>(AK900-AK899)/AK900*100</f>
        <v/>
      </c>
      <c r="AO900" t="n" s="70"/>
      <c r="AP900" t="n" s="70"/>
      <c r="AQ900" t="n" s="70"/>
      <c r="AR900" t="n" s="70"/>
      <c r="AS900" t="n" s="70"/>
      <c r="AT900" t="n" s="38"/>
      <c r="AU900" t="n" s="38"/>
      <c r="AV900" t="n" s="38"/>
      <c r="AW900" t="n" s="38"/>
      <c r="AX900" t="n" s="38"/>
    </row>
    <row r="901" ht="16" customHeight="1" spans="1:91" s="90">
      <c r="AE901" t="n" s="42"/>
      <c r="AF901" t="n" s="70"/>
      <c r="AG901" t="n" s="70"/>
      <c r="AH901" t="n" s="70"/>
      <c r="AI901" t="n" s="70"/>
      <c r="AJ901" t="n" s="70"/>
      <c r="AK901" t="n" s="70"/>
      <c r="AL901" t="n" s="70"/>
      <c r="AM901" s="70">
        <f>(AL901-AL900)/AL901*100</f>
        <v/>
      </c>
      <c r="AN901" s="70">
        <f>(AK901-AK900)/AK901*100</f>
        <v/>
      </c>
      <c r="AO901" t="n" s="70"/>
      <c r="AP901" t="n" s="70"/>
      <c r="AQ901" t="n" s="70"/>
      <c r="AR901" t="n" s="70"/>
      <c r="AS901" t="n" s="70"/>
      <c r="AT901" t="n" s="38"/>
      <c r="AU901" t="n" s="38"/>
      <c r="AV901" t="n" s="38"/>
      <c r="AW901" t="n" s="38"/>
      <c r="AX901" t="n" s="38"/>
    </row>
    <row r="902" ht="16" customHeight="1" spans="1:91" s="90">
      <c r="AE902" t="n" s="42"/>
      <c r="AF902" t="n" s="70"/>
      <c r="AG902" t="n" s="70"/>
      <c r="AH902" t="n" s="70"/>
      <c r="AI902" t="n" s="70"/>
      <c r="AJ902" t="n" s="70"/>
      <c r="AK902" t="n" s="70"/>
      <c r="AL902" t="n" s="70"/>
      <c r="AM902" s="70">
        <f>(AL902-AL901)/AL902*100</f>
        <v/>
      </c>
      <c r="AN902" s="70">
        <f>(AK902-AK901)/AK902*100</f>
        <v/>
      </c>
      <c r="AO902" t="n" s="70"/>
      <c r="AP902" t="n" s="70"/>
      <c r="AQ902" t="n" s="70"/>
      <c r="AR902" t="n" s="70"/>
      <c r="AS902" t="n" s="70"/>
      <c r="AT902" t="n" s="38"/>
      <c r="AU902" t="n" s="38"/>
      <c r="AV902" t="n" s="38"/>
      <c r="AW902" t="n" s="38"/>
      <c r="AX902" t="n" s="38"/>
    </row>
    <row r="903" ht="16" customHeight="1" spans="1:91" s="90">
      <c r="AE903" t="n" s="42"/>
      <c r="AF903" t="n" s="70"/>
      <c r="AG903" t="n" s="70"/>
      <c r="AH903" t="n" s="70"/>
      <c r="AI903" t="n" s="70"/>
      <c r="AJ903" t="n" s="70"/>
      <c r="AK903" t="n" s="70"/>
      <c r="AL903" t="n" s="70"/>
      <c r="AM903" s="70">
        <f>(AL903-AL902)/AL903*100</f>
        <v/>
      </c>
      <c r="AN903" s="70">
        <f>(AK903-AK902)/AK903*100</f>
        <v/>
      </c>
      <c r="AO903" t="n" s="70"/>
      <c r="AP903" t="n" s="70"/>
      <c r="AQ903" t="n" s="70"/>
      <c r="AR903" t="n" s="70"/>
      <c r="AS903" t="n" s="70"/>
      <c r="AT903" t="n" s="38"/>
      <c r="AU903" t="n" s="38"/>
      <c r="AV903" t="n" s="38"/>
      <c r="AW903" t="n" s="38"/>
      <c r="AX903" t="n" s="38"/>
    </row>
    <row r="904" ht="16" customHeight="1" spans="1:91" s="90">
      <c r="AE904" t="n" s="42"/>
      <c r="AF904" t="n" s="70"/>
      <c r="AG904" t="n" s="70"/>
      <c r="AH904" t="n" s="70"/>
      <c r="AI904" t="n" s="70"/>
      <c r="AJ904" t="n" s="70"/>
      <c r="AK904" t="n" s="70"/>
      <c r="AL904" t="n" s="70"/>
      <c r="AM904" s="70">
        <f>(AL904-AL903)/AL904*100</f>
        <v/>
      </c>
      <c r="AN904" s="70">
        <f>(AK904-AK903)/AK904*100</f>
        <v/>
      </c>
      <c r="AO904" t="n" s="70"/>
      <c r="AP904" t="n" s="70"/>
      <c r="AQ904" t="n" s="70"/>
      <c r="AR904" t="n" s="70"/>
      <c r="AS904" t="n" s="70"/>
      <c r="AT904" t="n" s="38"/>
      <c r="AU904" t="n" s="38"/>
      <c r="AV904" t="n" s="38"/>
      <c r="AW904" t="n" s="38"/>
      <c r="AX904" t="n" s="38"/>
    </row>
    <row r="905" ht="16" customHeight="1" spans="1:91" s="90">
      <c r="AE905" t="n" s="42"/>
      <c r="AF905" t="n" s="70"/>
      <c r="AG905" t="n" s="70"/>
      <c r="AH905" t="n" s="70"/>
      <c r="AI905" t="n" s="70"/>
      <c r="AJ905" t="n" s="70"/>
      <c r="AK905" t="n" s="70"/>
      <c r="AL905" t="n" s="70"/>
      <c r="AM905" s="70">
        <f>(AL905-AL904)/AL905*100</f>
        <v/>
      </c>
      <c r="AN905" s="70">
        <f>(AK905-AK904)/AK905*100</f>
        <v/>
      </c>
      <c r="AO905" t="n" s="70"/>
      <c r="AP905" t="n" s="70"/>
      <c r="AQ905" t="n" s="70"/>
      <c r="AR905" t="n" s="70"/>
      <c r="AS905" t="n" s="70"/>
      <c r="AT905" t="n" s="38"/>
      <c r="AU905" t="n" s="38"/>
      <c r="AV905" t="n" s="38"/>
      <c r="AW905" t="n" s="38"/>
      <c r="AX905" t="n" s="38"/>
    </row>
    <row r="906" ht="16" customHeight="1" spans="1:91" s="90">
      <c r="AE906" t="n" s="42"/>
      <c r="AF906" t="n" s="70"/>
      <c r="AG906" t="n" s="70"/>
      <c r="AH906" t="n" s="70"/>
      <c r="AI906" t="n" s="70"/>
      <c r="AJ906" t="n" s="70"/>
      <c r="AK906" t="n" s="70"/>
      <c r="AL906" t="n" s="70"/>
      <c r="AM906" s="70">
        <f>(AL906-AL905)/AL906*100</f>
        <v/>
      </c>
      <c r="AN906" s="70">
        <f>(AK906-AK905)/AK906*100</f>
        <v/>
      </c>
      <c r="AO906" t="n" s="70"/>
      <c r="AP906" t="n" s="70"/>
      <c r="AQ906" t="n" s="70"/>
      <c r="AR906" t="n" s="70"/>
      <c r="AS906" t="n" s="70"/>
      <c r="AT906" t="n" s="38"/>
      <c r="AU906" t="n" s="38"/>
      <c r="AV906" t="n" s="38"/>
      <c r="AW906" t="n" s="38"/>
      <c r="AX906" t="n" s="38"/>
    </row>
    <row r="907" ht="16" customHeight="1" spans="1:91" s="90">
      <c r="AE907" t="n" s="42"/>
      <c r="AF907" t="n" s="70"/>
      <c r="AG907" t="n" s="70"/>
      <c r="AH907" t="n" s="70"/>
      <c r="AI907" t="n" s="70"/>
      <c r="AJ907" t="n" s="70"/>
      <c r="AK907" t="n" s="70"/>
      <c r="AL907" t="n" s="70"/>
      <c r="AM907" s="70">
        <f>(AL907-AL906)/AL907*100</f>
        <v/>
      </c>
      <c r="AN907" s="70">
        <f>(AK907-AK906)/AK907*100</f>
        <v/>
      </c>
      <c r="AO907" t="n" s="70"/>
      <c r="AP907" t="n" s="70"/>
      <c r="AQ907" t="n" s="70"/>
      <c r="AR907" t="n" s="70"/>
      <c r="AS907" t="n" s="70"/>
      <c r="AT907" t="n" s="38"/>
      <c r="AU907" t="n" s="38"/>
      <c r="AV907" t="n" s="38"/>
      <c r="AW907" t="n" s="38"/>
      <c r="AX907" t="n" s="38"/>
    </row>
    <row r="908" ht="16" customHeight="1" spans="1:91" s="90">
      <c r="AE908" t="n" s="42"/>
      <c r="AF908" t="n" s="70"/>
      <c r="AG908" t="n" s="70"/>
      <c r="AH908" t="n" s="70"/>
      <c r="AI908" t="n" s="70"/>
      <c r="AJ908" t="n" s="70"/>
      <c r="AK908" t="n" s="70"/>
      <c r="AL908" t="n" s="70"/>
      <c r="AM908" s="70">
        <f>(AL908-AL907)/AL908*100</f>
        <v/>
      </c>
      <c r="AN908" s="70">
        <f>(AK908-AK907)/AK908*100</f>
        <v/>
      </c>
      <c r="AO908" t="n" s="70"/>
      <c r="AP908" t="n" s="70"/>
      <c r="AQ908" t="n" s="70"/>
      <c r="AR908" t="n" s="70"/>
      <c r="AS908" t="n" s="70"/>
      <c r="AT908" t="n" s="38"/>
      <c r="AU908" t="n" s="38"/>
      <c r="AV908" t="n" s="38"/>
      <c r="AW908" t="n" s="38"/>
      <c r="AX908" t="n" s="38"/>
    </row>
    <row r="909" ht="16" customHeight="1" spans="1:91" s="90">
      <c r="AE909" t="n" s="42"/>
      <c r="AF909" t="n" s="70"/>
      <c r="AG909" t="n" s="70"/>
      <c r="AH909" t="n" s="70"/>
      <c r="AI909" t="n" s="70"/>
      <c r="AJ909" t="n" s="70"/>
      <c r="AK909" t="n" s="70"/>
      <c r="AL909" t="n" s="70"/>
      <c r="AM909" s="70">
        <f>(AL909-AL908)/AL909*100</f>
        <v/>
      </c>
      <c r="AN909" s="70">
        <f>(AK909-AK908)/AK909*100</f>
        <v/>
      </c>
      <c r="AO909" t="n" s="70"/>
      <c r="AP909" t="n" s="70"/>
      <c r="AQ909" t="n" s="70"/>
      <c r="AR909" t="n" s="70"/>
      <c r="AS909" t="n" s="70"/>
      <c r="AT909" t="n" s="38"/>
      <c r="AU909" t="n" s="38"/>
      <c r="AV909" t="n" s="38"/>
      <c r="AW909" t="n" s="38"/>
      <c r="AX909" t="n" s="38"/>
    </row>
    <row r="910" ht="16" customHeight="1" spans="1:91" s="90">
      <c r="AE910" t="n" s="42"/>
      <c r="AF910" t="n" s="70"/>
      <c r="AG910" t="n" s="70"/>
      <c r="AH910" t="n" s="70"/>
      <c r="AI910" t="n" s="70"/>
      <c r="AJ910" t="n" s="70"/>
      <c r="AK910" t="n" s="70"/>
      <c r="AL910" t="n" s="70"/>
      <c r="AM910" s="70">
        <f>(AL910-AL909)/AL910*100</f>
        <v/>
      </c>
      <c r="AN910" s="70">
        <f>(AK910-AK909)/AK910*100</f>
        <v/>
      </c>
      <c r="AO910" t="n" s="70"/>
      <c r="AP910" t="n" s="70"/>
      <c r="AQ910" t="n" s="70"/>
      <c r="AR910" t="n" s="70"/>
      <c r="AS910" t="n" s="70"/>
      <c r="AT910" t="n" s="38"/>
      <c r="AU910" t="n" s="38"/>
      <c r="AV910" t="n" s="38"/>
      <c r="AW910" t="n" s="38"/>
      <c r="AX910" t="n" s="38"/>
    </row>
    <row r="911" ht="16" customHeight="1" spans="1:91" s="90">
      <c r="AE911" t="n" s="42"/>
      <c r="AF911" t="n" s="70"/>
      <c r="AG911" t="n" s="70"/>
      <c r="AH911" t="n" s="70"/>
      <c r="AI911" t="n" s="70"/>
      <c r="AJ911" t="n" s="70"/>
      <c r="AK911" t="n" s="70"/>
      <c r="AL911" t="n" s="70"/>
      <c r="AM911" s="70">
        <f>(AL911-AL910)/AL911*100</f>
        <v/>
      </c>
      <c r="AN911" s="70">
        <f>(AK911-AK910)/AK911*100</f>
        <v/>
      </c>
      <c r="AO911" t="n" s="70"/>
      <c r="AP911" t="n" s="70"/>
      <c r="AQ911" t="n" s="70"/>
      <c r="AR911" t="n" s="70"/>
      <c r="AS911" t="n" s="70"/>
      <c r="AT911" t="n" s="38"/>
      <c r="AU911" t="n" s="38"/>
      <c r="AV911" t="n" s="38"/>
      <c r="AW911" t="n" s="38"/>
      <c r="AX911" t="n" s="38"/>
    </row>
    <row r="912" ht="16" customHeight="1" spans="1:91" s="90">
      <c r="AE912" t="n" s="42"/>
      <c r="AF912" t="n" s="70"/>
      <c r="AG912" t="n" s="70"/>
      <c r="AH912" t="n" s="70"/>
      <c r="AI912" t="n" s="70"/>
      <c r="AJ912" t="n" s="70"/>
      <c r="AK912" t="n" s="70"/>
      <c r="AL912" t="n" s="70"/>
      <c r="AM912" s="70">
        <f>(AL912-AL911)/AL912*100</f>
        <v/>
      </c>
      <c r="AN912" s="70">
        <f>(AK912-AK911)/AK912*100</f>
        <v/>
      </c>
      <c r="AO912" t="n" s="70"/>
      <c r="AP912" t="n" s="70"/>
      <c r="AQ912" t="n" s="70"/>
      <c r="AR912" t="n" s="70"/>
      <c r="AS912" t="n" s="70"/>
      <c r="AT912" t="n" s="38"/>
      <c r="AU912" t="n" s="38"/>
      <c r="AV912" t="n" s="38"/>
      <c r="AW912" t="n" s="38"/>
      <c r="AX912" t="n" s="38"/>
    </row>
    <row r="913" ht="16" customHeight="1" spans="1:91" s="90">
      <c r="AE913" t="n" s="42"/>
      <c r="AF913" t="n" s="70"/>
      <c r="AG913" t="n" s="70"/>
      <c r="AH913" t="n" s="70"/>
      <c r="AI913" t="n" s="70"/>
      <c r="AJ913" t="n" s="70"/>
      <c r="AK913" t="n" s="70"/>
      <c r="AL913" t="n" s="70"/>
      <c r="AM913" s="70">
        <f>(AL913-AL912)/AL913*100</f>
        <v/>
      </c>
      <c r="AN913" s="70">
        <f>(AK913-AK912)/AK913*100</f>
        <v/>
      </c>
      <c r="AO913" t="n" s="70"/>
      <c r="AP913" t="n" s="70"/>
      <c r="AQ913" t="n" s="70"/>
      <c r="AR913" t="n" s="70"/>
      <c r="AS913" t="n" s="70"/>
      <c r="AT913" t="n" s="38"/>
      <c r="AU913" t="n" s="38"/>
      <c r="AV913" t="n" s="38"/>
      <c r="AW913" t="n" s="38"/>
      <c r="AX913" t="n" s="38"/>
    </row>
    <row r="914" ht="16" customHeight="1" spans="1:91" s="90">
      <c r="AE914" t="n" s="42"/>
      <c r="AF914" t="n" s="70"/>
      <c r="AG914" t="n" s="70"/>
      <c r="AH914" t="n" s="70"/>
      <c r="AI914" t="n" s="70"/>
      <c r="AJ914" t="n" s="70"/>
      <c r="AK914" t="n" s="70"/>
      <c r="AL914" t="n" s="70"/>
      <c r="AM914" s="70">
        <f>(AL914-AL913)/AL914*100</f>
        <v/>
      </c>
      <c r="AN914" s="70">
        <f>(AK914-AK913)/AK914*100</f>
        <v/>
      </c>
      <c r="AO914" t="n" s="70"/>
      <c r="AP914" t="n" s="70"/>
      <c r="AQ914" t="n" s="70"/>
      <c r="AR914" t="n" s="70"/>
      <c r="AS914" t="n" s="70"/>
      <c r="AT914" t="n" s="38"/>
      <c r="AU914" t="n" s="38"/>
      <c r="AV914" t="n" s="38"/>
      <c r="AW914" t="n" s="38"/>
      <c r="AX914" t="n" s="38"/>
    </row>
    <row r="915" ht="16" customHeight="1" spans="1:91" s="90">
      <c r="AE915" t="n" s="42"/>
      <c r="AF915" t="n" s="70"/>
      <c r="AG915" t="n" s="70"/>
      <c r="AH915" t="n" s="70"/>
      <c r="AI915" t="n" s="70"/>
      <c r="AJ915" t="n" s="70"/>
      <c r="AK915" t="n" s="70"/>
      <c r="AL915" t="n" s="70"/>
      <c r="AM915" s="70">
        <f>(AL915-AL914)/AL915*100</f>
        <v/>
      </c>
      <c r="AN915" s="70">
        <f>(AK915-AK914)/AK915*100</f>
        <v/>
      </c>
      <c r="AO915" t="n" s="70"/>
      <c r="AP915" t="n" s="70"/>
      <c r="AQ915" t="n" s="70"/>
      <c r="AR915" t="n" s="70"/>
      <c r="AS915" t="n" s="70"/>
      <c r="AT915" t="n" s="38"/>
      <c r="AU915" t="n" s="38"/>
      <c r="AV915" t="n" s="38"/>
      <c r="AW915" t="n" s="38"/>
      <c r="AX915" t="n" s="38"/>
    </row>
    <row r="916" ht="16" customHeight="1" spans="1:91" s="90">
      <c r="AE916" t="n" s="42"/>
      <c r="AF916" t="n" s="70"/>
      <c r="AG916" t="n" s="70"/>
      <c r="AH916" t="n" s="70"/>
      <c r="AI916" t="n" s="70"/>
      <c r="AJ916" t="n" s="70"/>
      <c r="AK916" t="n" s="70"/>
      <c r="AL916" t="n" s="70"/>
      <c r="AM916" s="70">
        <f>(AL916-AL915)/AL916*100</f>
        <v/>
      </c>
      <c r="AN916" s="70">
        <f>(AK916-AK915)/AK916*100</f>
        <v/>
      </c>
      <c r="AO916" t="n" s="70"/>
      <c r="AP916" t="n" s="70"/>
      <c r="AQ916" t="n" s="70"/>
      <c r="AR916" t="n" s="70"/>
      <c r="AS916" t="n" s="70"/>
      <c r="AT916" t="n" s="38"/>
      <c r="AU916" t="n" s="38"/>
      <c r="AV916" t="n" s="38"/>
      <c r="AW916" t="n" s="38"/>
      <c r="AX916" t="n" s="38"/>
    </row>
    <row r="917" ht="16" customHeight="1" spans="1:91" s="90">
      <c r="AE917" t="n" s="42"/>
      <c r="AF917" t="n" s="70"/>
      <c r="AG917" t="n" s="70"/>
      <c r="AH917" t="n" s="70"/>
      <c r="AI917" t="n" s="70"/>
      <c r="AJ917" t="n" s="70"/>
      <c r="AK917" t="n" s="70"/>
      <c r="AL917" t="n" s="70"/>
      <c r="AM917" s="70">
        <f>(AL917-AL916)/AL917*100</f>
        <v/>
      </c>
      <c r="AN917" s="70">
        <f>(AK917-AK916)/AK917*100</f>
        <v/>
      </c>
      <c r="AO917" t="n" s="70"/>
      <c r="AP917" t="n" s="70"/>
      <c r="AQ917" t="n" s="70"/>
      <c r="AR917" t="n" s="70"/>
      <c r="AS917" t="n" s="70"/>
      <c r="AT917" t="n" s="38"/>
      <c r="AU917" t="n" s="38"/>
      <c r="AV917" t="n" s="38"/>
      <c r="AW917" t="n" s="38"/>
      <c r="AX917" t="n" s="38"/>
    </row>
    <row r="918" ht="16" customHeight="1" spans="1:91" s="90">
      <c r="AE918" t="n" s="42"/>
      <c r="AF918" t="n" s="70"/>
      <c r="AG918" t="n" s="70"/>
      <c r="AH918" t="n" s="70"/>
      <c r="AI918" t="n" s="70"/>
      <c r="AJ918" t="n" s="70"/>
      <c r="AK918" t="n" s="70"/>
      <c r="AL918" t="n" s="70"/>
      <c r="AM918" s="70">
        <f>(AL918-AL917)/AL918*100</f>
        <v/>
      </c>
      <c r="AN918" s="70">
        <f>(AK918-AK917)/AK918*100</f>
        <v/>
      </c>
      <c r="AO918" t="n" s="70"/>
      <c r="AP918" t="n" s="70"/>
      <c r="AQ918" t="n" s="70"/>
      <c r="AR918" t="n" s="70"/>
      <c r="AS918" t="n" s="70"/>
      <c r="AT918" t="n" s="38"/>
      <c r="AU918" t="n" s="38"/>
      <c r="AV918" t="n" s="38"/>
      <c r="AW918" t="n" s="38"/>
      <c r="AX918" t="n" s="38"/>
    </row>
    <row r="919" ht="16" customHeight="1" spans="1:91" s="90">
      <c r="AE919" t="n" s="42"/>
      <c r="AF919" t="n" s="70"/>
      <c r="AG919" t="n" s="70"/>
      <c r="AH919" t="n" s="70"/>
      <c r="AI919" t="n" s="70"/>
      <c r="AJ919" t="n" s="70"/>
      <c r="AK919" t="n" s="70"/>
      <c r="AL919" t="n" s="70"/>
      <c r="AM919" s="70">
        <f>(AL919-AL918)/AL919*100</f>
        <v/>
      </c>
      <c r="AN919" s="70">
        <f>(AK919-AK918)/AK919*100</f>
        <v/>
      </c>
      <c r="AO919" t="n" s="70"/>
      <c r="AP919" t="n" s="70"/>
      <c r="AQ919" t="n" s="70"/>
      <c r="AR919" t="n" s="70"/>
      <c r="AS919" t="n" s="70"/>
      <c r="AT919" t="n" s="38"/>
      <c r="AU919" t="n" s="38"/>
      <c r="AV919" t="n" s="38"/>
      <c r="AW919" t="n" s="38"/>
      <c r="AX919" t="n" s="38"/>
    </row>
    <row r="920" ht="16" customHeight="1" spans="1:91" s="90">
      <c r="AE920" t="n" s="42"/>
      <c r="AF920" t="n" s="70"/>
      <c r="AG920" t="n" s="70"/>
      <c r="AH920" t="n" s="70"/>
      <c r="AI920" t="n" s="70"/>
      <c r="AJ920" t="n" s="70"/>
      <c r="AK920" t="n" s="70"/>
      <c r="AL920" t="n" s="70"/>
      <c r="AM920" s="70">
        <f>(AL920-AL919)/AL920*100</f>
        <v/>
      </c>
      <c r="AN920" s="70">
        <f>(AK920-AK919)/AK920*100</f>
        <v/>
      </c>
      <c r="AO920" t="n" s="70"/>
      <c r="AP920" t="n" s="70"/>
      <c r="AQ920" t="n" s="70"/>
      <c r="AR920" t="n" s="70"/>
      <c r="AS920" t="n" s="70"/>
      <c r="AT920" t="n" s="38"/>
      <c r="AU920" t="n" s="38"/>
      <c r="AV920" t="n" s="38"/>
      <c r="AW920" t="n" s="38"/>
      <c r="AX920" t="n" s="38"/>
    </row>
    <row r="921" ht="16" customHeight="1" spans="1:91" s="90">
      <c r="AE921" t="n" s="42"/>
      <c r="AF921" t="n" s="70"/>
      <c r="AG921" t="n" s="70"/>
      <c r="AH921" t="n" s="70"/>
      <c r="AI921" t="n" s="70"/>
      <c r="AJ921" t="n" s="70"/>
      <c r="AK921" t="n" s="70"/>
      <c r="AL921" t="n" s="70"/>
      <c r="AM921" s="70">
        <f>(AL921-AL920)/AL921*100</f>
        <v/>
      </c>
      <c r="AN921" s="70">
        <f>(AK921-AK920)/AK921*100</f>
        <v/>
      </c>
      <c r="AO921" t="n" s="70"/>
      <c r="AP921" t="n" s="70"/>
      <c r="AQ921" t="n" s="70"/>
      <c r="AR921" t="n" s="70"/>
      <c r="AS921" t="n" s="70"/>
      <c r="AT921" t="n" s="38"/>
      <c r="AU921" t="n" s="38"/>
      <c r="AV921" t="n" s="38"/>
      <c r="AW921" t="n" s="38"/>
      <c r="AX921" t="n" s="38"/>
    </row>
    <row r="922" ht="16" customHeight="1" spans="1:91" s="90">
      <c r="AE922" t="n" s="42"/>
      <c r="AF922" t="n" s="70"/>
      <c r="AG922" t="n" s="70"/>
      <c r="AH922" t="n" s="70"/>
      <c r="AI922" t="n" s="70"/>
      <c r="AJ922" t="n" s="70"/>
      <c r="AK922" t="n" s="70"/>
      <c r="AL922" t="n" s="70"/>
      <c r="AM922" s="70">
        <f>(AL922-AL921)/AL922*100</f>
        <v/>
      </c>
      <c r="AN922" s="70">
        <f>(AK922-AK921)/AK922*100</f>
        <v/>
      </c>
      <c r="AO922" t="n" s="70"/>
      <c r="AP922" t="n" s="70"/>
      <c r="AQ922" t="n" s="70"/>
      <c r="AR922" t="n" s="70"/>
      <c r="AS922" t="n" s="70"/>
      <c r="AT922" t="n" s="38"/>
      <c r="AU922" t="n" s="38"/>
      <c r="AV922" t="n" s="38"/>
      <c r="AW922" t="n" s="38"/>
      <c r="AX922" t="n" s="38"/>
    </row>
    <row r="923" ht="16" customHeight="1" spans="1:91" s="90">
      <c r="AE923" t="n" s="42"/>
      <c r="AF923" t="n" s="70"/>
      <c r="AG923" t="n" s="70"/>
      <c r="AH923" t="n" s="70"/>
      <c r="AI923" t="n" s="70"/>
      <c r="AJ923" t="n" s="70"/>
      <c r="AK923" t="n" s="70"/>
      <c r="AL923" t="n" s="70"/>
      <c r="AM923" s="70">
        <f>(AL923-AL922)/AL923*100</f>
        <v/>
      </c>
      <c r="AN923" s="70">
        <f>(AK923-AK922)/AK923*100</f>
        <v/>
      </c>
      <c r="AO923" t="n" s="70"/>
      <c r="AP923" t="n" s="70"/>
      <c r="AQ923" t="n" s="70"/>
      <c r="AR923" t="n" s="70"/>
      <c r="AS923" t="n" s="70"/>
      <c r="AT923" t="n" s="38"/>
      <c r="AU923" t="n" s="38"/>
      <c r="AV923" t="n" s="38"/>
      <c r="AW923" t="n" s="38"/>
      <c r="AX923" t="n" s="38"/>
    </row>
    <row r="924" ht="16" customHeight="1" spans="1:91" s="90">
      <c r="AE924" t="n" s="42"/>
      <c r="AF924" t="n" s="70"/>
      <c r="AG924" t="n" s="70"/>
      <c r="AH924" t="n" s="70"/>
      <c r="AI924" t="n" s="70"/>
      <c r="AJ924" t="n" s="70"/>
      <c r="AK924" t="n" s="70"/>
      <c r="AL924" t="n" s="70"/>
      <c r="AM924" s="70">
        <f>(AL924-AL923)/AL924*100</f>
        <v/>
      </c>
      <c r="AN924" s="70">
        <f>(AK924-AK923)/AK924*100</f>
        <v/>
      </c>
      <c r="AO924" t="n" s="70"/>
      <c r="AP924" t="n" s="70"/>
      <c r="AQ924" t="n" s="70"/>
      <c r="AR924" t="n" s="70"/>
      <c r="AS924" t="n" s="70"/>
      <c r="AT924" t="n" s="38"/>
      <c r="AU924" t="n" s="38"/>
      <c r="AV924" t="n" s="38"/>
      <c r="AW924" t="n" s="38"/>
      <c r="AX924" t="n" s="38"/>
    </row>
    <row r="925" ht="16" customHeight="1" spans="1:91" s="90">
      <c r="AE925" t="n" s="42"/>
      <c r="AF925" t="n" s="70"/>
      <c r="AG925" t="n" s="70"/>
      <c r="AH925" t="n" s="70"/>
      <c r="AI925" t="n" s="70"/>
      <c r="AJ925" t="n" s="70"/>
      <c r="AK925" t="n" s="70"/>
      <c r="AL925" t="n" s="70"/>
      <c r="AM925" s="70">
        <f>(AL925-AL924)/AL925*100</f>
        <v/>
      </c>
      <c r="AN925" s="70">
        <f>(AK925-AK924)/AK925*100</f>
        <v/>
      </c>
      <c r="AO925" t="n" s="70"/>
      <c r="AP925" t="n" s="70"/>
      <c r="AQ925" t="n" s="70"/>
      <c r="AR925" t="n" s="70"/>
      <c r="AS925" t="n" s="70"/>
      <c r="AT925" t="n" s="38"/>
      <c r="AU925" t="n" s="38"/>
      <c r="AV925" t="n" s="38"/>
      <c r="AW925" t="n" s="38"/>
      <c r="AX925" t="n" s="38"/>
    </row>
    <row r="926" ht="16" customHeight="1" spans="1:91" s="90">
      <c r="AE926" t="n" s="42"/>
      <c r="AF926" t="n" s="70"/>
      <c r="AG926" t="n" s="70"/>
      <c r="AH926" t="n" s="70"/>
      <c r="AI926" t="n" s="70"/>
      <c r="AJ926" t="n" s="70"/>
      <c r="AK926" t="n" s="70"/>
      <c r="AL926" t="n" s="70"/>
      <c r="AM926" s="70">
        <f>(AL926-AL925)/AL926*100</f>
        <v/>
      </c>
      <c r="AN926" s="70">
        <f>(AK926-AK925)/AK926*100</f>
        <v/>
      </c>
      <c r="AO926" t="n" s="70"/>
      <c r="AP926" t="n" s="70"/>
      <c r="AQ926" t="n" s="70"/>
      <c r="AR926" t="n" s="70"/>
      <c r="AS926" t="n" s="70"/>
      <c r="AT926" t="n" s="38"/>
      <c r="AU926" t="n" s="38"/>
      <c r="AV926" t="n" s="38"/>
      <c r="AW926" t="n" s="38"/>
      <c r="AX926" t="n" s="38"/>
    </row>
    <row r="927" ht="16" customHeight="1" spans="1:91" s="90">
      <c r="AE927" t="n" s="42"/>
      <c r="AF927" t="n" s="70"/>
      <c r="AG927" t="n" s="70"/>
      <c r="AH927" t="n" s="70"/>
      <c r="AI927" t="n" s="70"/>
      <c r="AJ927" t="n" s="70"/>
      <c r="AK927" t="n" s="70"/>
      <c r="AL927" t="n" s="70"/>
      <c r="AM927" s="70">
        <f>(AL927-AL926)/AL927*100</f>
        <v/>
      </c>
      <c r="AN927" s="70">
        <f>(AK927-AK926)/AK927*100</f>
        <v/>
      </c>
      <c r="AO927" t="n" s="70"/>
      <c r="AP927" t="n" s="70"/>
      <c r="AQ927" t="n" s="70"/>
      <c r="AR927" t="n" s="70"/>
      <c r="AS927" t="n" s="70"/>
      <c r="AT927" t="n" s="38"/>
      <c r="AU927" t="n" s="38"/>
      <c r="AV927" t="n" s="38"/>
      <c r="AW927" t="n" s="38"/>
      <c r="AX927" t="n" s="38"/>
    </row>
    <row r="928" ht="16" customHeight="1" spans="1:91" s="90">
      <c r="AE928" t="n" s="42"/>
      <c r="AF928" t="n" s="70"/>
      <c r="AG928" t="n" s="70"/>
      <c r="AH928" t="n" s="70"/>
      <c r="AI928" t="n" s="70"/>
      <c r="AJ928" t="n" s="70"/>
      <c r="AK928" t="n" s="70"/>
      <c r="AL928" t="n" s="70"/>
      <c r="AM928" s="70">
        <f>(AL928-AL927)/AL928*100</f>
        <v/>
      </c>
      <c r="AN928" s="70">
        <f>(AK928-AK927)/AK928*100</f>
        <v/>
      </c>
      <c r="AO928" t="n" s="70"/>
      <c r="AP928" t="n" s="70"/>
      <c r="AQ928" t="n" s="70"/>
      <c r="AR928" t="n" s="70"/>
      <c r="AS928" t="n" s="70"/>
      <c r="AT928" t="n" s="38"/>
      <c r="AU928" t="n" s="38"/>
      <c r="AV928" t="n" s="38"/>
      <c r="AW928" t="n" s="38"/>
      <c r="AX928" t="n" s="38"/>
    </row>
    <row r="929" ht="16" customHeight="1" spans="1:91" s="90">
      <c r="AE929" t="n" s="42"/>
      <c r="AF929" t="n" s="70"/>
      <c r="AG929" t="n" s="70"/>
      <c r="AH929" t="n" s="70"/>
      <c r="AI929" t="n" s="70"/>
      <c r="AJ929" t="n" s="70"/>
      <c r="AK929" t="n" s="70"/>
      <c r="AL929" t="n" s="70"/>
      <c r="AM929" s="70">
        <f>(AL929-AL928)/AL929*100</f>
        <v/>
      </c>
      <c r="AN929" s="70">
        <f>(AK929-AK928)/AK929*100</f>
        <v/>
      </c>
      <c r="AO929" t="n" s="70"/>
      <c r="AP929" t="n" s="70"/>
      <c r="AQ929" t="n" s="70"/>
      <c r="AR929" t="n" s="70"/>
      <c r="AS929" t="n" s="70"/>
      <c r="AT929" t="n" s="38"/>
      <c r="AU929" t="n" s="38"/>
      <c r="AV929" t="n" s="38"/>
      <c r="AW929" t="n" s="38"/>
      <c r="AX929" t="n" s="38"/>
    </row>
    <row r="930" ht="16" customHeight="1" spans="1:91" s="90">
      <c r="AE930" t="n" s="42"/>
      <c r="AF930" t="n" s="70"/>
      <c r="AG930" t="n" s="70"/>
      <c r="AH930" t="n" s="70"/>
      <c r="AI930" t="n" s="70"/>
      <c r="AJ930" t="n" s="70"/>
      <c r="AK930" t="n" s="70"/>
      <c r="AL930" t="n" s="70"/>
      <c r="AM930" s="70">
        <f>(AL930-AL929)/AL930*100</f>
        <v/>
      </c>
      <c r="AN930" s="70">
        <f>(AK930-AK929)/AK930*100</f>
        <v/>
      </c>
      <c r="AO930" t="n" s="70"/>
      <c r="AP930" t="n" s="70"/>
      <c r="AQ930" t="n" s="70"/>
      <c r="AR930" t="n" s="70"/>
      <c r="AS930" t="n" s="70"/>
      <c r="AT930" t="n" s="38"/>
      <c r="AU930" t="n" s="38"/>
      <c r="AV930" t="n" s="38"/>
      <c r="AW930" t="n" s="38"/>
      <c r="AX930" t="n" s="38"/>
    </row>
    <row r="931" ht="16" customHeight="1" spans="1:91" s="90">
      <c r="AE931" t="n" s="42"/>
      <c r="AF931" t="n" s="70"/>
      <c r="AG931" t="n" s="70"/>
      <c r="AH931" t="n" s="70"/>
      <c r="AI931" t="n" s="70"/>
      <c r="AJ931" t="n" s="70"/>
      <c r="AK931" t="n" s="70"/>
      <c r="AL931" t="n" s="70"/>
      <c r="AM931" s="70">
        <f>(AL931-AL930)/AL931*100</f>
        <v/>
      </c>
      <c r="AN931" s="70">
        <f>(AK931-AK930)/AK931*100</f>
        <v/>
      </c>
      <c r="AO931" t="n" s="70"/>
      <c r="AP931" t="n" s="70"/>
      <c r="AQ931" t="n" s="70"/>
      <c r="AR931" t="n" s="70"/>
      <c r="AS931" t="n" s="70"/>
      <c r="AT931" t="n" s="38"/>
      <c r="AU931" t="n" s="38"/>
      <c r="AV931" t="n" s="38"/>
      <c r="AW931" t="n" s="38"/>
      <c r="AX931" t="n" s="38"/>
    </row>
    <row r="932" ht="16" customHeight="1" spans="1:91" s="90">
      <c r="AE932" t="n" s="42"/>
      <c r="AF932" t="n" s="70"/>
      <c r="AG932" t="n" s="70"/>
      <c r="AH932" t="n" s="70"/>
      <c r="AI932" t="n" s="70"/>
      <c r="AJ932" t="n" s="70"/>
      <c r="AK932" t="n" s="70"/>
      <c r="AL932" t="n" s="70"/>
      <c r="AM932" s="70">
        <f>(AL932-AL931)/AL932*100</f>
        <v/>
      </c>
      <c r="AN932" s="70">
        <f>(AK932-AK931)/AK932*100</f>
        <v/>
      </c>
      <c r="AO932" t="n" s="70"/>
      <c r="AP932" t="n" s="70"/>
      <c r="AQ932" t="n" s="70"/>
      <c r="AR932" t="n" s="70"/>
      <c r="AS932" t="n" s="70"/>
      <c r="AT932" t="n" s="38"/>
      <c r="AU932" t="n" s="38"/>
      <c r="AV932" t="n" s="38"/>
      <c r="AW932" t="n" s="38"/>
      <c r="AX932" t="n" s="38"/>
    </row>
    <row r="933" ht="16" customHeight="1" spans="1:91" s="90">
      <c r="AE933" t="n" s="42"/>
      <c r="AF933" t="n" s="70"/>
      <c r="AG933" t="n" s="70"/>
      <c r="AH933" t="n" s="70"/>
      <c r="AI933" t="n" s="70"/>
      <c r="AJ933" t="n" s="70"/>
      <c r="AK933" t="n" s="70"/>
      <c r="AL933" t="n" s="70"/>
      <c r="AM933" s="70">
        <f>(AL933-AL932)/AL933*100</f>
        <v/>
      </c>
      <c r="AN933" s="70">
        <f>(AK933-AK932)/AK933*100</f>
        <v/>
      </c>
      <c r="AO933" t="n" s="70"/>
      <c r="AP933" t="n" s="70"/>
      <c r="AQ933" t="n" s="70"/>
      <c r="AR933" t="n" s="70"/>
      <c r="AS933" t="n" s="70"/>
      <c r="AT933" t="n" s="38"/>
      <c r="AU933" t="n" s="38"/>
      <c r="AV933" t="n" s="38"/>
      <c r="AW933" t="n" s="38"/>
      <c r="AX933" t="n" s="38"/>
    </row>
    <row r="934" ht="16" customHeight="1" spans="1:91" s="90">
      <c r="AE934" t="n" s="42"/>
      <c r="AF934" t="n" s="70"/>
      <c r="AG934" t="n" s="70"/>
      <c r="AH934" t="n" s="70"/>
      <c r="AI934" t="n" s="70"/>
      <c r="AJ934" t="n" s="70"/>
      <c r="AK934" t="n" s="70"/>
      <c r="AL934" t="n" s="70"/>
      <c r="AM934" s="70">
        <f>(AL934-AL933)/AL934*100</f>
        <v/>
      </c>
      <c r="AN934" s="70">
        <f>(AK934-AK933)/AK934*100</f>
        <v/>
      </c>
      <c r="AO934" t="n" s="70"/>
      <c r="AP934" t="n" s="70"/>
      <c r="AQ934" t="n" s="70"/>
      <c r="AR934" t="n" s="70"/>
      <c r="AS934" t="n" s="70"/>
      <c r="AT934" t="n" s="38"/>
      <c r="AU934" t="n" s="38"/>
      <c r="AV934" t="n" s="38"/>
      <c r="AW934" t="n" s="38"/>
      <c r="AX934" t="n" s="38"/>
    </row>
    <row r="935" ht="16" customHeight="1" spans="1:91" s="90">
      <c r="AE935" t="n" s="42"/>
      <c r="AF935" t="n" s="70"/>
      <c r="AG935" t="n" s="70"/>
      <c r="AH935" t="n" s="70"/>
      <c r="AI935" t="n" s="70"/>
      <c r="AJ935" t="n" s="70"/>
      <c r="AK935" t="n" s="70"/>
      <c r="AL935" t="n" s="70"/>
      <c r="AM935" s="70">
        <f>(AL935-AL934)/AL935*100</f>
        <v/>
      </c>
      <c r="AN935" s="70">
        <f>(AK935-AK934)/AK935*100</f>
        <v/>
      </c>
      <c r="AO935" t="n" s="70"/>
      <c r="AP935" t="n" s="70"/>
      <c r="AQ935" t="n" s="70"/>
      <c r="AR935" t="n" s="70"/>
      <c r="AS935" t="n" s="70"/>
      <c r="AT935" t="n" s="38"/>
      <c r="AU935" t="n" s="38"/>
      <c r="AV935" t="n" s="38"/>
      <c r="AW935" t="n" s="38"/>
      <c r="AX935" t="n" s="38"/>
    </row>
    <row r="936" ht="16" customHeight="1" spans="1:91" s="90">
      <c r="AE936" t="n" s="42"/>
      <c r="AF936" t="n" s="70"/>
      <c r="AG936" t="n" s="70"/>
      <c r="AH936" t="n" s="70"/>
      <c r="AI936" t="n" s="70"/>
      <c r="AJ936" t="n" s="70"/>
      <c r="AK936" t="n" s="70"/>
      <c r="AL936" t="n" s="70"/>
      <c r="AM936" s="70">
        <f>(AL936-AL935)/AL936*100</f>
        <v/>
      </c>
      <c r="AN936" s="70">
        <f>(AK936-AK935)/AK936*100</f>
        <v/>
      </c>
      <c r="AO936" t="n" s="70"/>
      <c r="AP936" t="n" s="70"/>
      <c r="AQ936" t="n" s="70"/>
      <c r="AR936" t="n" s="70"/>
      <c r="AS936" t="n" s="70"/>
      <c r="AT936" t="n" s="38"/>
      <c r="AU936" t="n" s="38"/>
      <c r="AV936" t="n" s="38"/>
      <c r="AW936" t="n" s="38"/>
      <c r="AX936" t="n" s="38"/>
    </row>
    <row r="937" ht="16" customHeight="1" spans="1:91" s="90">
      <c r="AE937" t="n" s="42"/>
      <c r="AF937" t="n" s="70"/>
      <c r="AG937" t="n" s="70"/>
      <c r="AH937" t="n" s="70"/>
      <c r="AI937" t="n" s="70"/>
      <c r="AJ937" t="n" s="70"/>
      <c r="AK937" t="n" s="70"/>
      <c r="AL937" t="n" s="70"/>
      <c r="AM937" s="70">
        <f>(AL937-AL936)/AL937*100</f>
        <v/>
      </c>
      <c r="AN937" s="70">
        <f>(AK937-AK936)/AK937*100</f>
        <v/>
      </c>
      <c r="AO937" t="n" s="70"/>
      <c r="AP937" t="n" s="70"/>
      <c r="AQ937" t="n" s="70"/>
      <c r="AR937" t="n" s="70"/>
      <c r="AS937" t="n" s="70"/>
      <c r="AT937" t="n" s="38"/>
      <c r="AU937" t="n" s="38"/>
      <c r="AV937" t="n" s="38"/>
      <c r="AW937" t="n" s="38"/>
      <c r="AX937" t="n" s="38"/>
    </row>
    <row r="938" ht="16" customHeight="1" spans="1:91" s="90">
      <c r="AE938" t="n" s="42"/>
      <c r="AF938" t="n" s="70"/>
      <c r="AG938" t="n" s="70"/>
      <c r="AH938" t="n" s="70"/>
      <c r="AI938" t="n" s="70"/>
      <c r="AJ938" t="n" s="70"/>
      <c r="AK938" t="n" s="70"/>
      <c r="AL938" t="n" s="70"/>
      <c r="AM938" s="70">
        <f>(AL938-AL937)/AL938*100</f>
        <v/>
      </c>
      <c r="AN938" s="70">
        <f>(AK938-AK937)/AK938*100</f>
        <v/>
      </c>
      <c r="AO938" t="n" s="70"/>
      <c r="AP938" t="n" s="70"/>
      <c r="AQ938" t="n" s="70"/>
      <c r="AR938" t="n" s="70"/>
      <c r="AS938" t="n" s="70"/>
      <c r="AT938" t="n" s="38"/>
      <c r="AU938" t="n" s="38"/>
      <c r="AV938" t="n" s="38"/>
      <c r="AW938" t="n" s="38"/>
      <c r="AX938" t="n" s="38"/>
    </row>
    <row r="939" ht="16" customHeight="1" spans="1:91" s="90">
      <c r="AE939" t="n" s="42"/>
      <c r="AF939" t="n" s="70"/>
      <c r="AG939" t="n" s="70"/>
      <c r="AH939" t="n" s="70"/>
      <c r="AI939" t="n" s="70"/>
      <c r="AJ939" t="n" s="70"/>
      <c r="AK939" t="n" s="70"/>
      <c r="AL939" t="n" s="70"/>
      <c r="AM939" s="70">
        <f>(AL939-AL938)/AL939*100</f>
        <v/>
      </c>
      <c r="AN939" s="70">
        <f>(AK939-AK938)/AK939*100</f>
        <v/>
      </c>
      <c r="AO939" t="n" s="70"/>
      <c r="AP939" t="n" s="70"/>
      <c r="AQ939" t="n" s="70"/>
      <c r="AR939" t="n" s="70"/>
      <c r="AS939" t="n" s="70"/>
      <c r="AT939" t="n" s="38"/>
      <c r="AU939" t="n" s="38"/>
      <c r="AV939" t="n" s="38"/>
      <c r="AW939" t="n" s="38"/>
      <c r="AX939" t="n" s="38"/>
    </row>
    <row r="940" ht="16" customHeight="1" spans="1:91" s="90">
      <c r="AE940" t="n" s="42"/>
      <c r="AF940" t="n" s="70"/>
      <c r="AG940" t="n" s="70"/>
      <c r="AH940" t="n" s="70"/>
      <c r="AI940" t="n" s="70"/>
      <c r="AJ940" t="n" s="70"/>
      <c r="AK940" t="n" s="70"/>
      <c r="AL940" t="n" s="70"/>
      <c r="AM940" s="70">
        <f>(AL940-AL939)/AL940*100</f>
        <v/>
      </c>
      <c r="AN940" s="70">
        <f>(AK940-AK939)/AK940*100</f>
        <v/>
      </c>
      <c r="AO940" t="n" s="70"/>
      <c r="AP940" t="n" s="70"/>
      <c r="AQ940" t="n" s="70"/>
      <c r="AR940" t="n" s="70"/>
      <c r="AS940" t="n" s="70"/>
      <c r="AT940" t="n" s="38"/>
      <c r="AU940" t="n" s="38"/>
      <c r="AV940" t="n" s="38"/>
      <c r="AW940" t="n" s="38"/>
      <c r="AX940" t="n" s="38"/>
    </row>
    <row r="941" ht="16" customHeight="1" spans="1:91" s="90">
      <c r="AE941" t="n" s="42"/>
      <c r="AF941" t="n" s="70"/>
      <c r="AG941" t="n" s="70"/>
      <c r="AH941" t="n" s="70"/>
      <c r="AI941" t="n" s="70"/>
      <c r="AJ941" t="n" s="70"/>
      <c r="AK941" t="n" s="70"/>
      <c r="AL941" t="n" s="70"/>
      <c r="AM941" s="70">
        <f>(AL941-AL940)/AL941*100</f>
        <v/>
      </c>
      <c r="AN941" s="70">
        <f>(AK941-AK940)/AK941*100</f>
        <v/>
      </c>
      <c r="AO941" t="n" s="70"/>
      <c r="AP941" t="n" s="70"/>
      <c r="AQ941" t="n" s="70"/>
      <c r="AR941" t="n" s="70"/>
      <c r="AS941" t="n" s="70"/>
      <c r="AT941" t="n" s="38"/>
      <c r="AU941" t="n" s="38"/>
      <c r="AV941" t="n" s="38"/>
      <c r="AW941" t="n" s="38"/>
      <c r="AX941" t="n" s="38"/>
    </row>
    <row r="942" ht="16" customHeight="1" spans="1:91" s="90">
      <c r="AE942" t="n" s="42"/>
      <c r="AF942" t="n" s="70"/>
      <c r="AG942" t="n" s="70"/>
      <c r="AH942" t="n" s="70"/>
      <c r="AI942" t="n" s="70"/>
      <c r="AJ942" t="n" s="70"/>
      <c r="AK942" t="n" s="70"/>
      <c r="AL942" t="n" s="70"/>
      <c r="AM942" s="70">
        <f>(AL942-AL941)/AL942*100</f>
        <v/>
      </c>
      <c r="AN942" s="70">
        <f>(AK942-AK941)/AK942*100</f>
        <v/>
      </c>
      <c r="AO942" t="n" s="70"/>
      <c r="AP942" t="n" s="70"/>
      <c r="AQ942" t="n" s="70"/>
      <c r="AR942" t="n" s="70"/>
      <c r="AS942" t="n" s="70"/>
      <c r="AT942" t="n" s="38"/>
      <c r="AU942" t="n" s="38"/>
      <c r="AV942" t="n" s="38"/>
      <c r="AW942" t="n" s="38"/>
      <c r="AX942" t="n" s="38"/>
    </row>
    <row r="943" ht="16" customHeight="1" spans="1:91" s="90">
      <c r="AE943" t="n" s="42"/>
      <c r="AF943" t="n" s="70"/>
      <c r="AG943" t="n" s="70"/>
      <c r="AH943" t="n" s="70"/>
      <c r="AI943" t="n" s="70"/>
      <c r="AJ943" t="n" s="70"/>
      <c r="AK943" t="n" s="70"/>
      <c r="AL943" t="n" s="70"/>
      <c r="AM943" s="70">
        <f>(AL943-AL942)/AL943*100</f>
        <v/>
      </c>
      <c r="AN943" s="70">
        <f>(AK943-AK942)/AK943*100</f>
        <v/>
      </c>
      <c r="AO943" t="n" s="70"/>
      <c r="AP943" t="n" s="70"/>
      <c r="AQ943" t="n" s="70"/>
      <c r="AR943" t="n" s="70"/>
      <c r="AS943" t="n" s="70"/>
      <c r="AT943" t="n" s="38"/>
      <c r="AU943" t="n" s="38"/>
      <c r="AV943" t="n" s="38"/>
      <c r="AW943" t="n" s="38"/>
      <c r="AX943" t="n" s="38"/>
    </row>
    <row r="944" ht="16" customHeight="1" spans="1:91" s="90">
      <c r="AE944" t="n" s="42"/>
      <c r="AF944" t="n" s="70"/>
      <c r="AG944" t="n" s="70"/>
      <c r="AH944" t="n" s="70"/>
      <c r="AI944" t="n" s="70"/>
      <c r="AJ944" t="n" s="70"/>
      <c r="AK944" t="n" s="70"/>
      <c r="AL944" t="n" s="70"/>
      <c r="AM944" s="70">
        <f>(AL944-AL943)/AL944*100</f>
        <v/>
      </c>
      <c r="AN944" s="70">
        <f>(AK944-AK943)/AK944*100</f>
        <v/>
      </c>
      <c r="AO944" t="n" s="70"/>
      <c r="AP944" t="n" s="70"/>
      <c r="AQ944" t="n" s="70"/>
      <c r="AR944" t="n" s="70"/>
      <c r="AS944" t="n" s="70"/>
      <c r="AT944" t="n" s="38"/>
      <c r="AU944" t="n" s="38"/>
      <c r="AV944" t="n" s="38"/>
      <c r="AW944" t="n" s="38"/>
      <c r="AX944" t="n" s="38"/>
    </row>
    <row r="945" ht="16" customHeight="1" spans="1:91" s="90">
      <c r="AE945" t="n" s="42"/>
      <c r="AF945" t="n" s="70"/>
      <c r="AG945" t="n" s="70"/>
      <c r="AH945" t="n" s="70"/>
      <c r="AI945" t="n" s="70"/>
      <c r="AJ945" t="n" s="70"/>
      <c r="AK945" t="n" s="70"/>
      <c r="AL945" t="n" s="70"/>
      <c r="AM945" s="70">
        <f>(AL945-AL944)/AL945*100</f>
        <v/>
      </c>
      <c r="AN945" s="70">
        <f>(AK945-AK944)/AK945*100</f>
        <v/>
      </c>
      <c r="AO945" t="n" s="70"/>
      <c r="AP945" t="n" s="70"/>
      <c r="AQ945" t="n" s="70"/>
      <c r="AR945" t="n" s="70"/>
      <c r="AS945" t="n" s="70"/>
      <c r="AT945" t="n" s="38"/>
      <c r="AU945" t="n" s="38"/>
      <c r="AV945" t="n" s="38"/>
      <c r="AW945" t="n" s="38"/>
      <c r="AX945" t="n" s="38"/>
    </row>
    <row r="946" ht="16" customHeight="1" spans="1:91" s="90">
      <c r="AE946" t="n" s="42"/>
      <c r="AF946" t="n" s="70"/>
      <c r="AG946" t="n" s="70"/>
      <c r="AH946" t="n" s="70"/>
      <c r="AI946" t="n" s="70"/>
      <c r="AJ946" t="n" s="70"/>
      <c r="AK946" t="n" s="70"/>
      <c r="AL946" t="n" s="70"/>
      <c r="AM946" s="70">
        <f>(AL946-AL945)/AL946*100</f>
        <v/>
      </c>
      <c r="AN946" s="70">
        <f>(AK946-AK945)/AK946*100</f>
        <v/>
      </c>
      <c r="AO946" t="n" s="70"/>
      <c r="AP946" t="n" s="70"/>
      <c r="AQ946" t="n" s="70"/>
      <c r="AR946" t="n" s="70"/>
      <c r="AS946" t="n" s="70"/>
      <c r="AT946" t="n" s="38"/>
      <c r="AU946" t="n" s="38"/>
      <c r="AV946" t="n" s="38"/>
      <c r="AW946" t="n" s="38"/>
      <c r="AX946" t="n" s="38"/>
    </row>
    <row r="947" ht="16" customHeight="1" spans="1:91" s="90">
      <c r="AE947" t="n" s="42"/>
      <c r="AF947" t="n" s="70"/>
      <c r="AG947" t="n" s="70"/>
      <c r="AH947" t="n" s="70"/>
      <c r="AI947" t="n" s="70"/>
      <c r="AJ947" t="n" s="70"/>
      <c r="AK947" t="n" s="70"/>
      <c r="AL947" t="n" s="70"/>
      <c r="AM947" s="70">
        <f>(AL947-AL946)/AL947*100</f>
        <v/>
      </c>
      <c r="AN947" s="70">
        <f>(AK947-AK946)/AK947*100</f>
        <v/>
      </c>
      <c r="AO947" t="n" s="70"/>
      <c r="AP947" t="n" s="70"/>
      <c r="AQ947" t="n" s="70"/>
      <c r="AR947" t="n" s="70"/>
      <c r="AS947" t="n" s="70"/>
      <c r="AT947" t="n" s="38"/>
      <c r="AU947" t="n" s="38"/>
      <c r="AV947" t="n" s="38"/>
      <c r="AW947" t="n" s="38"/>
      <c r="AX947" t="n" s="38"/>
    </row>
    <row r="948" ht="16" customHeight="1" spans="1:91" s="90">
      <c r="AE948" t="n" s="42"/>
      <c r="AF948" t="n" s="70"/>
      <c r="AG948" t="n" s="70"/>
      <c r="AH948" t="n" s="70"/>
      <c r="AI948" t="n" s="70"/>
      <c r="AJ948" t="n" s="70"/>
      <c r="AK948" t="n" s="70"/>
      <c r="AL948" t="n" s="70"/>
      <c r="AM948" s="70">
        <f>(AL948-AL947)/AL948*100</f>
        <v/>
      </c>
      <c r="AN948" s="70">
        <f>(AK948-AK947)/AK948*100</f>
        <v/>
      </c>
      <c r="AO948" t="n" s="70"/>
      <c r="AP948" t="n" s="70"/>
      <c r="AQ948" t="n" s="70"/>
      <c r="AR948" t="n" s="70"/>
      <c r="AS948" t="n" s="70"/>
      <c r="AT948" t="n" s="38"/>
      <c r="AU948" t="n" s="38"/>
      <c r="AV948" t="n" s="38"/>
      <c r="AW948" t="n" s="38"/>
      <c r="AX948" t="n" s="38"/>
    </row>
    <row r="949" ht="16" customHeight="1" spans="1:91" s="90">
      <c r="AE949" t="n" s="42"/>
      <c r="AF949" t="n" s="70"/>
      <c r="AG949" t="n" s="70"/>
      <c r="AH949" t="n" s="70"/>
      <c r="AI949" t="n" s="70"/>
      <c r="AJ949" t="n" s="70"/>
      <c r="AK949" t="n" s="70"/>
      <c r="AL949" t="n" s="70"/>
      <c r="AM949" s="70">
        <f>(AL949-AL948)/AL949*100</f>
        <v/>
      </c>
      <c r="AN949" s="70">
        <f>(AK949-AK948)/AK949*100</f>
        <v/>
      </c>
      <c r="AO949" t="n" s="70"/>
      <c r="AP949" t="n" s="70"/>
      <c r="AQ949" t="n" s="70"/>
      <c r="AR949" t="n" s="70"/>
      <c r="AS949" t="n" s="70"/>
      <c r="AT949" t="n" s="38"/>
      <c r="AU949" t="n" s="38"/>
      <c r="AV949" t="n" s="38"/>
      <c r="AW949" t="n" s="38"/>
      <c r="AX949" t="n" s="38"/>
    </row>
    <row r="950" ht="16" customHeight="1" spans="1:91" s="90">
      <c r="AE950" t="n" s="42"/>
      <c r="AF950" t="n" s="70"/>
      <c r="AG950" t="n" s="70"/>
      <c r="AH950" t="n" s="70"/>
      <c r="AI950" t="n" s="70"/>
      <c r="AJ950" t="n" s="70"/>
      <c r="AK950" t="n" s="70"/>
      <c r="AL950" t="n" s="70"/>
      <c r="AM950" s="70">
        <f>(AL950-AL949)/AL950*100</f>
        <v/>
      </c>
      <c r="AN950" s="70">
        <f>(AK950-AK949)/AK950*100</f>
        <v/>
      </c>
      <c r="AO950" t="n" s="70"/>
      <c r="AP950" t="n" s="70"/>
      <c r="AQ950" t="n" s="70"/>
      <c r="AR950" t="n" s="70"/>
      <c r="AS950" t="n" s="70"/>
      <c r="AT950" t="n" s="38"/>
      <c r="AU950" t="n" s="38"/>
      <c r="AV950" t="n" s="38"/>
      <c r="AW950" t="n" s="38"/>
      <c r="AX950" t="n" s="38"/>
    </row>
    <row r="951" ht="16" customHeight="1" spans="1:91" s="90">
      <c r="AE951" t="n" s="42"/>
      <c r="AF951" t="n" s="70"/>
      <c r="AG951" t="n" s="70"/>
      <c r="AH951" t="n" s="70"/>
      <c r="AI951" t="n" s="70"/>
      <c r="AJ951" t="n" s="70"/>
      <c r="AK951" t="n" s="70"/>
      <c r="AL951" t="n" s="70"/>
      <c r="AM951" s="70">
        <f>(AL951-AL950)/AL951*100</f>
        <v/>
      </c>
      <c r="AN951" s="70">
        <f>(AK951-AK950)/AK951*100</f>
        <v/>
      </c>
      <c r="AO951" t="n" s="70"/>
      <c r="AP951" t="n" s="70"/>
      <c r="AQ951" t="n" s="70"/>
      <c r="AR951" t="n" s="70"/>
      <c r="AS951" t="n" s="70"/>
      <c r="AT951" t="n" s="38"/>
      <c r="AU951" t="n" s="38"/>
      <c r="AV951" t="n" s="38"/>
      <c r="AW951" t="n" s="38"/>
      <c r="AX951" t="n" s="38"/>
    </row>
    <row r="952" ht="16" customHeight="1" spans="1:91" s="90">
      <c r="AE952" t="n" s="42"/>
      <c r="AF952" t="n" s="70"/>
      <c r="AG952" t="n" s="70"/>
      <c r="AH952" t="n" s="70"/>
      <c r="AI952" t="n" s="70"/>
      <c r="AJ952" t="n" s="70"/>
      <c r="AK952" t="n" s="70"/>
      <c r="AL952" t="n" s="70"/>
      <c r="AM952" s="70">
        <f>(AL952-AL951)/AL952*100</f>
        <v/>
      </c>
      <c r="AN952" s="70">
        <f>(AK952-AK951)/AK952*100</f>
        <v/>
      </c>
      <c r="AO952" t="n" s="70"/>
      <c r="AP952" t="n" s="70"/>
      <c r="AQ952" t="n" s="70"/>
      <c r="AR952" t="n" s="70"/>
      <c r="AS952" t="n" s="70"/>
      <c r="AT952" t="n" s="38"/>
      <c r="AU952" t="n" s="38"/>
      <c r="AV952" t="n" s="38"/>
      <c r="AW952" t="n" s="38"/>
      <c r="AX952" t="n" s="38"/>
    </row>
    <row r="953" ht="16" customHeight="1" spans="1:91" s="90">
      <c r="AE953" t="n" s="42"/>
      <c r="AF953" t="n" s="70"/>
      <c r="AG953" t="n" s="70"/>
      <c r="AH953" t="n" s="70"/>
      <c r="AI953" t="n" s="70"/>
      <c r="AJ953" t="n" s="70"/>
      <c r="AK953" t="n" s="70"/>
      <c r="AL953" t="n" s="70"/>
      <c r="AM953" s="70">
        <f>(AL953-AL952)/AL953*100</f>
        <v/>
      </c>
      <c r="AN953" s="70">
        <f>(AK953-AK952)/AK953*100</f>
        <v/>
      </c>
      <c r="AO953" t="n" s="70"/>
      <c r="AP953" t="n" s="70"/>
      <c r="AQ953" t="n" s="70"/>
      <c r="AR953" t="n" s="70"/>
      <c r="AS953" t="n" s="70"/>
      <c r="AT953" t="n" s="38"/>
      <c r="AU953" t="n" s="38"/>
      <c r="AV953" t="n" s="38"/>
      <c r="AW953" t="n" s="38"/>
      <c r="AX953" t="n" s="38"/>
    </row>
    <row r="954" ht="16" customHeight="1" spans="1:91" s="90">
      <c r="AE954" t="n" s="42"/>
      <c r="AF954" t="n" s="70"/>
      <c r="AG954" t="n" s="70"/>
      <c r="AH954" t="n" s="70"/>
      <c r="AI954" t="n" s="70"/>
      <c r="AJ954" t="n" s="70"/>
      <c r="AK954" t="n" s="70"/>
      <c r="AL954" t="n" s="70"/>
      <c r="AM954" s="70">
        <f>(AL954-AL953)/AL954*100</f>
        <v/>
      </c>
      <c r="AN954" s="70">
        <f>(AK954-AK953)/AK954*100</f>
        <v/>
      </c>
      <c r="AO954" t="n" s="70"/>
      <c r="AP954" t="n" s="70"/>
      <c r="AQ954" t="n" s="70"/>
      <c r="AR954" t="n" s="70"/>
      <c r="AS954" t="n" s="70"/>
      <c r="AT954" t="n" s="38"/>
      <c r="AU954" t="n" s="38"/>
      <c r="AV954" t="n" s="38"/>
      <c r="AW954" t="n" s="38"/>
      <c r="AX954" t="n" s="38"/>
    </row>
    <row r="955" ht="16" customHeight="1" spans="1:91" s="90">
      <c r="AE955" t="n" s="42"/>
      <c r="AF955" t="n" s="70"/>
      <c r="AG955" t="n" s="70"/>
      <c r="AH955" t="n" s="70"/>
      <c r="AI955" t="n" s="70"/>
      <c r="AJ955" t="n" s="70"/>
      <c r="AK955" t="n" s="70"/>
      <c r="AL955" t="n" s="70"/>
      <c r="AM955" s="70">
        <f>(AL955-AL954)/AL955*100</f>
        <v/>
      </c>
      <c r="AN955" s="70">
        <f>(AK955-AK954)/AK955*100</f>
        <v/>
      </c>
      <c r="AO955" t="n" s="70"/>
      <c r="AP955" t="n" s="70"/>
      <c r="AQ955" t="n" s="70"/>
      <c r="AR955" t="n" s="70"/>
      <c r="AS955" t="n" s="70"/>
      <c r="AT955" t="n" s="38"/>
      <c r="AU955" t="n" s="38"/>
      <c r="AV955" t="n" s="38"/>
      <c r="AW955" t="n" s="38"/>
      <c r="AX955" t="n" s="38"/>
    </row>
    <row r="956" ht="16" customHeight="1" spans="1:91" s="90">
      <c r="AE956" t="n" s="42"/>
      <c r="AF956" t="n" s="70"/>
      <c r="AG956" t="n" s="70"/>
      <c r="AH956" t="n" s="70"/>
      <c r="AI956" t="n" s="70"/>
      <c r="AJ956" t="n" s="70"/>
      <c r="AK956" t="n" s="70"/>
      <c r="AL956" t="n" s="70"/>
      <c r="AM956" s="70">
        <f>(AL956-AL955)/AL956*100</f>
        <v/>
      </c>
      <c r="AN956" s="70">
        <f>(AK956-AK955)/AK956*100</f>
        <v/>
      </c>
      <c r="AO956" t="n" s="70"/>
      <c r="AP956" t="n" s="70"/>
      <c r="AQ956" t="n" s="70"/>
      <c r="AR956" t="n" s="70"/>
      <c r="AS956" t="n" s="70"/>
      <c r="AT956" t="n" s="38"/>
      <c r="AU956" t="n" s="38"/>
      <c r="AV956" t="n" s="38"/>
      <c r="AW956" t="n" s="38"/>
      <c r="AX956" t="n" s="38"/>
    </row>
    <row r="957" ht="16" customHeight="1" spans="1:91" s="90">
      <c r="AE957" t="n" s="42"/>
      <c r="AF957" t="n" s="70"/>
      <c r="AG957" t="n" s="70"/>
      <c r="AH957" t="n" s="70"/>
      <c r="AI957" t="n" s="70"/>
      <c r="AJ957" t="n" s="70"/>
      <c r="AK957" t="n" s="70"/>
      <c r="AL957" t="n" s="70"/>
      <c r="AM957" s="70">
        <f>(AL957-AL956)/AL957*100</f>
        <v/>
      </c>
      <c r="AN957" s="70">
        <f>(AK957-AK956)/AK957*100</f>
        <v/>
      </c>
      <c r="AO957" t="n" s="70"/>
      <c r="AP957" t="n" s="70"/>
      <c r="AQ957" t="n" s="70"/>
      <c r="AR957" t="n" s="70"/>
      <c r="AS957" t="n" s="70"/>
      <c r="AT957" t="n" s="38"/>
      <c r="AU957" t="n" s="38"/>
      <c r="AV957" t="n" s="38"/>
      <c r="AW957" t="n" s="38"/>
      <c r="AX957" t="n" s="38"/>
    </row>
    <row r="958" ht="16" customHeight="1" spans="1:91" s="90">
      <c r="AE958" t="n" s="42"/>
      <c r="AF958" t="n" s="70"/>
      <c r="AG958" t="n" s="70"/>
      <c r="AH958" t="n" s="70"/>
      <c r="AI958" t="n" s="70"/>
      <c r="AJ958" t="n" s="70"/>
      <c r="AK958" t="n" s="70"/>
      <c r="AL958" t="n" s="70"/>
      <c r="AM958" s="70">
        <f>(AL958-AL957)/AL958*100</f>
        <v/>
      </c>
      <c r="AN958" s="70">
        <f>(AK958-AK957)/AK958*100</f>
        <v/>
      </c>
      <c r="AO958" t="n" s="70"/>
      <c r="AP958" t="n" s="70"/>
      <c r="AQ958" t="n" s="70"/>
      <c r="AR958" t="n" s="70"/>
      <c r="AS958" t="n" s="70"/>
      <c r="AT958" t="n" s="38"/>
      <c r="AU958" t="n" s="38"/>
      <c r="AV958" t="n" s="38"/>
      <c r="AW958" t="n" s="38"/>
      <c r="AX958" t="n" s="38"/>
    </row>
    <row r="959" ht="16" customHeight="1" spans="1:91" s="90">
      <c r="AE959" t="n" s="42"/>
      <c r="AF959" t="n" s="70"/>
      <c r="AG959" t="n" s="70"/>
      <c r="AH959" t="n" s="70"/>
      <c r="AI959" t="n" s="70"/>
      <c r="AJ959" t="n" s="70"/>
      <c r="AK959" t="n" s="70"/>
      <c r="AL959" t="n" s="70"/>
      <c r="AM959" s="70">
        <f>(AL959-AL958)/AL959*100</f>
        <v/>
      </c>
      <c r="AN959" s="70">
        <f>(AK959-AK958)/AK959*100</f>
        <v/>
      </c>
      <c r="AO959" t="n" s="70"/>
      <c r="AP959" t="n" s="70"/>
      <c r="AQ959" t="n" s="70"/>
      <c r="AR959" t="n" s="70"/>
      <c r="AS959" t="n" s="70"/>
      <c r="AT959" t="n" s="38"/>
      <c r="AU959" t="n" s="38"/>
      <c r="AV959" t="n" s="38"/>
      <c r="AW959" t="n" s="38"/>
      <c r="AX959" t="n" s="38"/>
    </row>
    <row r="960" ht="16" customHeight="1" spans="1:91" s="90">
      <c r="AE960" t="n" s="42"/>
      <c r="AF960" t="n" s="70"/>
      <c r="AG960" t="n" s="70"/>
      <c r="AH960" t="n" s="70"/>
      <c r="AI960" t="n" s="70"/>
      <c r="AJ960" t="n" s="70"/>
      <c r="AK960" t="n" s="70"/>
      <c r="AL960" t="n" s="70"/>
      <c r="AM960" s="70">
        <f>(AL960-AL959)/AL960*100</f>
        <v/>
      </c>
      <c r="AN960" s="70">
        <f>(AK960-AK959)/AK960*100</f>
        <v/>
      </c>
      <c r="AO960" t="n" s="70"/>
      <c r="AP960" t="n" s="70"/>
      <c r="AQ960" t="n" s="70"/>
      <c r="AR960" t="n" s="70"/>
      <c r="AS960" t="n" s="70"/>
      <c r="AT960" t="n" s="38"/>
      <c r="AU960" t="n" s="38"/>
      <c r="AV960" t="n" s="38"/>
      <c r="AW960" t="n" s="38"/>
      <c r="AX960" t="n" s="38"/>
    </row>
    <row r="961" ht="16" customHeight="1" spans="1:91" s="90">
      <c r="AE961" t="n" s="42"/>
      <c r="AF961" t="n" s="70"/>
      <c r="AG961" t="n" s="70"/>
      <c r="AH961" t="n" s="70"/>
      <c r="AI961" t="n" s="70"/>
      <c r="AJ961" t="n" s="70"/>
      <c r="AK961" t="n" s="70"/>
      <c r="AL961" t="n" s="70"/>
      <c r="AM961" s="70">
        <f>(AL961-AL960)/AL961*100</f>
        <v/>
      </c>
      <c r="AN961" s="70">
        <f>(AK961-AK960)/AK961*100</f>
        <v/>
      </c>
      <c r="AO961" t="n" s="70"/>
      <c r="AP961" t="n" s="70"/>
      <c r="AQ961" t="n" s="70"/>
      <c r="AR961" t="n" s="70"/>
      <c r="AS961" t="n" s="70"/>
      <c r="AT961" t="n" s="38"/>
      <c r="AU961" t="n" s="38"/>
      <c r="AV961" t="n" s="38"/>
      <c r="AW961" t="n" s="38"/>
      <c r="AX961" t="n" s="38"/>
    </row>
    <row r="962" ht="16" customHeight="1" spans="1:91" s="90">
      <c r="AE962" t="n" s="42"/>
      <c r="AF962" t="n" s="70"/>
      <c r="AG962" t="n" s="70"/>
      <c r="AH962" t="n" s="70"/>
      <c r="AI962" t="n" s="70"/>
      <c r="AJ962" t="n" s="70"/>
      <c r="AK962" t="n" s="70"/>
      <c r="AL962" t="n" s="70"/>
      <c r="AM962" s="70">
        <f>(AL962-AL961)/AL962*100</f>
        <v/>
      </c>
      <c r="AN962" s="70">
        <f>(AK962-AK961)/AK962*100</f>
        <v/>
      </c>
      <c r="AO962" t="n" s="70"/>
      <c r="AP962" t="n" s="70"/>
      <c r="AQ962" t="n" s="70"/>
      <c r="AR962" t="n" s="70"/>
      <c r="AS962" t="n" s="70"/>
      <c r="AT962" t="n" s="38"/>
      <c r="AU962" t="n" s="38"/>
      <c r="AV962" t="n" s="38"/>
      <c r="AW962" t="n" s="38"/>
      <c r="AX962" t="n" s="38"/>
    </row>
    <row r="963" ht="16" customHeight="1" spans="1:91" s="90">
      <c r="AE963" t="n" s="42"/>
      <c r="AF963" t="n" s="70"/>
      <c r="AG963" t="n" s="70"/>
      <c r="AH963" t="n" s="70"/>
      <c r="AI963" t="n" s="70"/>
      <c r="AJ963" t="n" s="70"/>
      <c r="AK963" t="n" s="70"/>
      <c r="AL963" t="n" s="70"/>
      <c r="AM963" s="70">
        <f>(AL963-AL962)/AL963*100</f>
        <v/>
      </c>
      <c r="AN963" s="70">
        <f>(AK963-AK962)/AK963*100</f>
        <v/>
      </c>
      <c r="AO963" t="n" s="70"/>
      <c r="AP963" t="n" s="70"/>
      <c r="AQ963" t="n" s="70"/>
      <c r="AR963" t="n" s="70"/>
      <c r="AS963" t="n" s="70"/>
      <c r="AT963" t="n" s="38"/>
      <c r="AU963" t="n" s="38"/>
      <c r="AV963" t="n" s="38"/>
      <c r="AW963" t="n" s="38"/>
      <c r="AX963" t="n" s="38"/>
    </row>
    <row r="964" ht="16" customHeight="1" spans="1:91" s="90">
      <c r="AE964" t="n" s="42"/>
      <c r="AF964" t="n" s="70"/>
      <c r="AG964" t="n" s="70"/>
      <c r="AH964" t="n" s="70"/>
      <c r="AI964" t="n" s="70"/>
      <c r="AJ964" t="n" s="70"/>
      <c r="AK964" t="n" s="70"/>
      <c r="AL964" t="n" s="70"/>
      <c r="AM964" s="70">
        <f>(AL964-AL963)/AL964*100</f>
        <v/>
      </c>
      <c r="AN964" s="70">
        <f>(AK964-AK963)/AK964*100</f>
        <v/>
      </c>
      <c r="AO964" t="n" s="70"/>
      <c r="AP964" t="n" s="70"/>
      <c r="AQ964" t="n" s="70"/>
      <c r="AR964" t="n" s="70"/>
      <c r="AS964" t="n" s="70"/>
      <c r="AT964" t="n" s="38"/>
      <c r="AU964" t="n" s="38"/>
      <c r="AV964" t="n" s="38"/>
      <c r="AW964" t="n" s="38"/>
      <c r="AX964" t="n" s="38"/>
    </row>
    <row r="965" ht="16" customHeight="1" spans="1:91" s="90">
      <c r="AE965" t="n" s="42"/>
      <c r="AF965" t="n" s="70"/>
      <c r="AG965" t="n" s="70"/>
      <c r="AH965" t="n" s="70"/>
      <c r="AI965" t="n" s="70"/>
      <c r="AJ965" t="n" s="70"/>
      <c r="AK965" t="n" s="70"/>
      <c r="AL965" t="n" s="70"/>
      <c r="AM965" s="70">
        <f>(AL965-AL964)/AL965*100</f>
        <v/>
      </c>
      <c r="AN965" s="70">
        <f>(AK965-AK964)/AK965*100</f>
        <v/>
      </c>
      <c r="AO965" t="n" s="70"/>
      <c r="AP965" t="n" s="70"/>
      <c r="AQ965" t="n" s="70"/>
      <c r="AR965" t="n" s="70"/>
      <c r="AS965" t="n" s="70"/>
      <c r="AT965" t="n" s="38"/>
      <c r="AU965" t="n" s="38"/>
      <c r="AV965" t="n" s="38"/>
      <c r="AW965" t="n" s="38"/>
      <c r="AX965" t="n" s="38"/>
    </row>
    <row r="966" ht="16" customHeight="1" spans="1:91" s="90">
      <c r="AE966" t="n" s="42"/>
      <c r="AF966" t="n" s="70"/>
      <c r="AG966" t="n" s="70"/>
      <c r="AH966" t="n" s="70"/>
      <c r="AI966" t="n" s="70"/>
      <c r="AJ966" t="n" s="70"/>
      <c r="AK966" t="n" s="70"/>
      <c r="AL966" t="n" s="70"/>
      <c r="AM966" s="70">
        <f>(AL966-AL965)/AL966*100</f>
        <v/>
      </c>
      <c r="AN966" s="70">
        <f>(AK966-AK965)/AK966*100</f>
        <v/>
      </c>
      <c r="AO966" t="n" s="70"/>
      <c r="AP966" t="n" s="70"/>
      <c r="AQ966" t="n" s="70"/>
      <c r="AR966" t="n" s="70"/>
      <c r="AS966" t="n" s="70"/>
      <c r="AT966" t="n" s="38"/>
      <c r="AU966" t="n" s="38"/>
      <c r="AV966" t="n" s="38"/>
      <c r="AW966" t="n" s="38"/>
      <c r="AX966" t="n" s="38"/>
    </row>
    <row r="967" ht="16" customHeight="1" spans="1:91" s="90">
      <c r="AE967" t="n" s="42"/>
      <c r="AF967" t="n" s="70"/>
      <c r="AG967" t="n" s="70"/>
      <c r="AH967" t="n" s="70"/>
      <c r="AI967" t="n" s="70"/>
      <c r="AJ967" t="n" s="70"/>
      <c r="AK967" t="n" s="70"/>
      <c r="AL967" t="n" s="70"/>
      <c r="AM967" s="70">
        <f>(AL967-AL966)/AL967*100</f>
        <v/>
      </c>
      <c r="AN967" s="70">
        <f>(AK967-AK966)/AK967*100</f>
        <v/>
      </c>
      <c r="AO967" t="n" s="70"/>
      <c r="AP967" t="n" s="70"/>
      <c r="AQ967" t="n" s="70"/>
      <c r="AR967" t="n" s="70"/>
      <c r="AS967" t="n" s="70"/>
      <c r="AT967" t="n" s="38"/>
      <c r="AU967" t="n" s="38"/>
      <c r="AV967" t="n" s="38"/>
      <c r="AW967" t="n" s="38"/>
      <c r="AX967" t="n" s="38"/>
    </row>
    <row r="968" ht="16" customHeight="1" spans="1:91" s="90">
      <c r="AE968" t="n" s="42"/>
      <c r="AF968" t="n" s="70"/>
      <c r="AG968" t="n" s="70"/>
      <c r="AH968" t="n" s="70"/>
      <c r="AI968" t="n" s="70"/>
      <c r="AJ968" t="n" s="70"/>
      <c r="AK968" t="n" s="70"/>
      <c r="AL968" t="n" s="70"/>
      <c r="AM968" s="70">
        <f>(AL968-AL967)/AL968*100</f>
        <v/>
      </c>
      <c r="AN968" s="70">
        <f>(AK968-AK967)/AK968*100</f>
        <v/>
      </c>
      <c r="AO968" t="n" s="70"/>
      <c r="AP968" t="n" s="70"/>
      <c r="AQ968" t="n" s="70"/>
      <c r="AR968" t="n" s="70"/>
      <c r="AS968" t="n" s="70"/>
      <c r="AT968" t="n" s="38"/>
      <c r="AU968" t="n" s="38"/>
      <c r="AV968" t="n" s="38"/>
      <c r="AW968" t="n" s="38"/>
      <c r="AX968" t="n" s="38"/>
    </row>
    <row r="969" ht="16" customHeight="1" spans="1:91" s="90">
      <c r="AE969" t="n" s="42"/>
      <c r="AF969" t="n" s="70"/>
      <c r="AG969" t="n" s="70"/>
      <c r="AH969" t="n" s="70"/>
      <c r="AI969" t="n" s="70"/>
      <c r="AJ969" t="n" s="70"/>
      <c r="AK969" t="n" s="70"/>
      <c r="AL969" t="n" s="70"/>
      <c r="AM969" s="70">
        <f>(AL969-AL968)/AL969*100</f>
        <v/>
      </c>
      <c r="AN969" s="70">
        <f>(AK969-AK968)/AK969*100</f>
        <v/>
      </c>
      <c r="AO969" t="n" s="70"/>
      <c r="AP969" t="n" s="70"/>
      <c r="AQ969" t="n" s="70"/>
      <c r="AR969" t="n" s="70"/>
      <c r="AS969" t="n" s="70"/>
      <c r="AT969" t="n" s="38"/>
      <c r="AU969" t="n" s="38"/>
      <c r="AV969" t="n" s="38"/>
      <c r="AW969" t="n" s="38"/>
      <c r="AX969" t="n" s="38"/>
    </row>
    <row r="970" ht="16" customHeight="1" spans="1:91" s="90">
      <c r="AE970" t="n" s="42"/>
      <c r="AF970" t="n" s="70"/>
      <c r="AG970" t="n" s="70"/>
      <c r="AH970" t="n" s="70"/>
      <c r="AI970" t="n" s="70"/>
      <c r="AJ970" t="n" s="70"/>
      <c r="AK970" t="n" s="70"/>
      <c r="AL970" t="n" s="70"/>
      <c r="AM970" s="70">
        <f>(AL970-AL969)/AL970*100</f>
        <v/>
      </c>
      <c r="AN970" s="70">
        <f>(AK970-AK969)/AK970*100</f>
        <v/>
      </c>
      <c r="AO970" t="n" s="70"/>
      <c r="AP970" t="n" s="70"/>
      <c r="AQ970" t="n" s="70"/>
      <c r="AR970" t="n" s="70"/>
      <c r="AS970" t="n" s="70"/>
      <c r="AT970" t="n" s="38"/>
      <c r="AU970" t="n" s="38"/>
      <c r="AV970" t="n" s="38"/>
      <c r="AW970" t="n" s="38"/>
      <c r="AX970" t="n" s="38"/>
    </row>
    <row r="971" ht="16" customHeight="1" spans="1:91" s="90">
      <c r="AE971" t="n" s="42"/>
      <c r="AF971" t="n" s="70"/>
      <c r="AG971" t="n" s="70"/>
      <c r="AH971" t="n" s="70"/>
      <c r="AI971" t="n" s="70"/>
      <c r="AJ971" t="n" s="70"/>
      <c r="AK971" t="n" s="70"/>
      <c r="AL971" t="n" s="70"/>
      <c r="AM971" s="70">
        <f>(AL971-AL970)/AL971*100</f>
        <v/>
      </c>
      <c r="AN971" s="70">
        <f>(AK971-AK970)/AK971*100</f>
        <v/>
      </c>
      <c r="AO971" t="n" s="70"/>
      <c r="AP971" t="n" s="70"/>
      <c r="AQ971" t="n" s="70"/>
      <c r="AR971" t="n" s="70"/>
      <c r="AS971" t="n" s="70"/>
      <c r="AT971" t="n" s="38"/>
      <c r="AU971" t="n" s="38"/>
      <c r="AV971" t="n" s="38"/>
      <c r="AW971" t="n" s="38"/>
      <c r="AX971" t="n" s="38"/>
    </row>
    <row r="972" ht="16" customHeight="1" spans="1:91" s="90">
      <c r="AE972" t="n" s="42"/>
      <c r="AF972" t="n" s="70"/>
      <c r="AG972" t="n" s="70"/>
      <c r="AH972" t="n" s="70"/>
      <c r="AI972" t="n" s="70"/>
      <c r="AJ972" t="n" s="70"/>
      <c r="AK972" t="n" s="70"/>
      <c r="AL972" t="n" s="70"/>
      <c r="AM972" s="70">
        <f>(AL972-AL971)/AL972*100</f>
        <v/>
      </c>
      <c r="AN972" s="70">
        <f>(AK972-AK971)/AK972*100</f>
        <v/>
      </c>
      <c r="AO972" t="n" s="70"/>
      <c r="AP972" t="n" s="70"/>
      <c r="AQ972" t="n" s="70"/>
      <c r="AR972" t="n" s="70"/>
      <c r="AS972" t="n" s="70"/>
      <c r="AT972" t="n" s="38"/>
      <c r="AU972" t="n" s="38"/>
      <c r="AV972" t="n" s="38"/>
      <c r="AW972" t="n" s="38"/>
      <c r="AX972" t="n" s="38"/>
    </row>
    <row r="973" ht="16" customHeight="1" spans="1:91" s="90">
      <c r="AE973" t="n" s="42"/>
      <c r="AF973" t="n" s="70"/>
      <c r="AG973" t="n" s="70"/>
      <c r="AH973" t="n" s="70"/>
      <c r="AI973" t="n" s="70"/>
      <c r="AJ973" t="n" s="70"/>
      <c r="AK973" t="n" s="70"/>
      <c r="AL973" t="n" s="70"/>
      <c r="AM973" s="70">
        <f>(AL973-AL972)/AL973*100</f>
        <v/>
      </c>
      <c r="AN973" s="70">
        <f>(AK973-AK972)/AK973*100</f>
        <v/>
      </c>
      <c r="AO973" t="n" s="70"/>
      <c r="AP973" t="n" s="70"/>
      <c r="AQ973" t="n" s="70"/>
      <c r="AR973" t="n" s="70"/>
      <c r="AS973" t="n" s="70"/>
      <c r="AT973" t="n" s="38"/>
      <c r="AU973" t="n" s="38"/>
      <c r="AV973" t="n" s="38"/>
      <c r="AW973" t="n" s="38"/>
      <c r="AX973" t="n" s="38"/>
    </row>
    <row r="974" ht="16" customHeight="1" spans="1:91" s="90">
      <c r="AE974" t="n" s="42"/>
      <c r="AF974" t="n" s="70"/>
      <c r="AG974" t="n" s="70"/>
      <c r="AH974" t="n" s="70"/>
      <c r="AI974" t="n" s="70"/>
      <c r="AJ974" t="n" s="70"/>
      <c r="AK974" t="n" s="70"/>
      <c r="AL974" t="n" s="70"/>
      <c r="AM974" s="70">
        <f>(AL974-AL973)/AL974*100</f>
        <v/>
      </c>
      <c r="AN974" s="70">
        <f>(AK974-AK973)/AK974*100</f>
        <v/>
      </c>
      <c r="AO974" t="n" s="70"/>
      <c r="AP974" t="n" s="70"/>
      <c r="AQ974" t="n" s="70"/>
      <c r="AR974" t="n" s="70"/>
      <c r="AS974" t="n" s="70"/>
      <c r="AT974" t="n" s="38"/>
      <c r="AU974" t="n" s="38"/>
      <c r="AV974" t="n" s="38"/>
      <c r="AW974" t="n" s="38"/>
      <c r="AX974" t="n" s="38"/>
    </row>
    <row r="975" ht="16" customHeight="1" spans="1:91" s="90">
      <c r="AE975" t="n" s="42"/>
      <c r="AF975" t="n" s="70"/>
      <c r="AG975" t="n" s="70"/>
      <c r="AH975" t="n" s="70"/>
      <c r="AI975" t="n" s="70"/>
      <c r="AJ975" t="n" s="70"/>
      <c r="AK975" t="n" s="70"/>
      <c r="AL975" t="n" s="70"/>
      <c r="AM975" s="70">
        <f>(AL975-AL974)/AL975*100</f>
        <v/>
      </c>
      <c r="AN975" s="70">
        <f>(AK975-AK974)/AK975*100</f>
        <v/>
      </c>
      <c r="AO975" t="n" s="70"/>
      <c r="AP975" t="n" s="70"/>
      <c r="AQ975" t="n" s="70"/>
      <c r="AR975" t="n" s="70"/>
      <c r="AS975" t="n" s="70"/>
      <c r="AT975" t="n" s="38"/>
      <c r="AU975" t="n" s="38"/>
      <c r="AV975" t="n" s="38"/>
      <c r="AW975" t="n" s="38"/>
      <c r="AX975" t="n" s="38"/>
    </row>
    <row r="976" ht="16" customHeight="1" spans="1:91" s="90">
      <c r="AE976" t="n" s="42"/>
      <c r="AF976" t="n" s="70"/>
      <c r="AG976" t="n" s="70"/>
      <c r="AH976" t="n" s="70"/>
      <c r="AI976" t="n" s="70"/>
      <c r="AJ976" t="n" s="70"/>
      <c r="AK976" t="n" s="70"/>
      <c r="AL976" t="n" s="70"/>
      <c r="AM976" s="70">
        <f>(AL976-AL975)/AL976*100</f>
        <v/>
      </c>
      <c r="AN976" s="70">
        <f>(AK976-AK975)/AK976*100</f>
        <v/>
      </c>
      <c r="AO976" t="n" s="70"/>
      <c r="AP976" t="n" s="70"/>
      <c r="AQ976" t="n" s="70"/>
      <c r="AR976" t="n" s="70"/>
      <c r="AS976" t="n" s="70"/>
      <c r="AT976" t="n" s="38"/>
      <c r="AU976" t="n" s="38"/>
      <c r="AV976" t="n" s="38"/>
      <c r="AW976" t="n" s="38"/>
      <c r="AX976" t="n" s="38"/>
    </row>
    <row r="977" ht="16" customHeight="1" spans="1:91" s="90">
      <c r="AE977" t="n" s="42"/>
      <c r="AF977" t="n" s="70"/>
      <c r="AG977" t="n" s="70"/>
      <c r="AH977" t="n" s="70"/>
      <c r="AI977" t="n" s="70"/>
      <c r="AJ977" t="n" s="70"/>
      <c r="AK977" t="n" s="70"/>
      <c r="AL977" t="n" s="70"/>
      <c r="AM977" s="70">
        <f>(AL977-AL976)/AL977*100</f>
        <v/>
      </c>
      <c r="AN977" s="70">
        <f>(AK977-AK976)/AK977*100</f>
        <v/>
      </c>
      <c r="AO977" t="n" s="70"/>
      <c r="AP977" t="n" s="70"/>
      <c r="AQ977" t="n" s="70"/>
      <c r="AR977" t="n" s="70"/>
      <c r="AS977" t="n" s="70"/>
      <c r="AT977" t="n" s="38"/>
      <c r="AU977" t="n" s="38"/>
      <c r="AV977" t="n" s="38"/>
      <c r="AW977" t="n" s="38"/>
      <c r="AX977" t="n" s="38"/>
    </row>
    <row r="978" ht="16" customHeight="1" spans="1:91" s="90">
      <c r="AE978" t="n" s="42"/>
      <c r="AF978" t="n" s="70"/>
      <c r="AG978" t="n" s="70"/>
      <c r="AH978" t="n" s="70"/>
      <c r="AI978" t="n" s="70"/>
      <c r="AJ978" t="n" s="70"/>
      <c r="AK978" t="n" s="70"/>
      <c r="AL978" t="n" s="70"/>
      <c r="AM978" s="70">
        <f>(AL978-AL977)/AL978*100</f>
        <v/>
      </c>
      <c r="AN978" s="70">
        <f>(AK978-AK977)/AK978*100</f>
        <v/>
      </c>
      <c r="AO978" t="n" s="70"/>
      <c r="AP978" t="n" s="70"/>
      <c r="AQ978" t="n" s="70"/>
      <c r="AR978" t="n" s="70"/>
      <c r="AS978" t="n" s="70"/>
      <c r="AT978" t="n" s="38"/>
      <c r="AU978" t="n" s="38"/>
      <c r="AV978" t="n" s="38"/>
      <c r="AW978" t="n" s="38"/>
      <c r="AX978" t="n" s="38"/>
    </row>
    <row r="979" ht="16" customHeight="1" spans="1:91" s="90">
      <c r="AE979" t="n" s="42"/>
      <c r="AF979" t="n" s="70"/>
      <c r="AG979" t="n" s="70"/>
      <c r="AH979" t="n" s="70"/>
      <c r="AI979" t="n" s="70"/>
      <c r="AJ979" t="n" s="70"/>
      <c r="AK979" t="n" s="70"/>
      <c r="AL979" t="n" s="70"/>
      <c r="AM979" s="70">
        <f>(AL979-AL978)/AL979*100</f>
        <v/>
      </c>
      <c r="AN979" s="70">
        <f>(AK979-AK978)/AK979*100</f>
        <v/>
      </c>
      <c r="AO979" t="n" s="70"/>
      <c r="AP979" t="n" s="70"/>
      <c r="AQ979" t="n" s="70"/>
      <c r="AR979" t="n" s="70"/>
      <c r="AS979" t="n" s="70"/>
      <c r="AT979" t="n" s="38"/>
      <c r="AU979" t="n" s="38"/>
      <c r="AV979" t="n" s="38"/>
      <c r="AW979" t="n" s="38"/>
      <c r="AX979" t="n" s="38"/>
    </row>
    <row r="980" ht="16" customHeight="1" spans="1:91" s="90">
      <c r="AE980" t="n" s="42"/>
      <c r="AF980" t="n" s="70"/>
      <c r="AG980" t="n" s="70"/>
      <c r="AH980" t="n" s="70"/>
      <c r="AI980" t="n" s="70"/>
      <c r="AJ980" t="n" s="70"/>
      <c r="AK980" t="n" s="70"/>
      <c r="AL980" t="n" s="70"/>
      <c r="AM980" s="70">
        <f>(AL980-AL979)/AL980*100</f>
        <v/>
      </c>
      <c r="AN980" s="70">
        <f>(AK980-AK979)/AK980*100</f>
        <v/>
      </c>
      <c r="AO980" t="n" s="70"/>
      <c r="AP980" t="n" s="70"/>
      <c r="AQ980" t="n" s="70"/>
      <c r="AR980" t="n" s="70"/>
      <c r="AS980" t="n" s="70"/>
      <c r="AT980" t="n" s="38"/>
      <c r="AU980" t="n" s="38"/>
      <c r="AV980" t="n" s="38"/>
      <c r="AW980" t="n" s="38"/>
      <c r="AX980" t="n" s="38"/>
    </row>
    <row r="981" ht="16" customHeight="1" spans="1:91" s="90">
      <c r="AE981" t="n" s="42"/>
      <c r="AF981" t="n" s="70"/>
      <c r="AG981" t="n" s="70"/>
      <c r="AH981" t="n" s="70"/>
      <c r="AI981" t="n" s="70"/>
      <c r="AJ981" t="n" s="70"/>
      <c r="AK981" t="n" s="70"/>
      <c r="AL981" t="n" s="70"/>
      <c r="AM981" s="70">
        <f>(AL981-AL980)/AL981*100</f>
        <v/>
      </c>
      <c r="AN981" s="70">
        <f>(AK981-AK980)/AK981*100</f>
        <v/>
      </c>
      <c r="AO981" t="n" s="70"/>
      <c r="AP981" t="n" s="70"/>
      <c r="AQ981" t="n" s="70"/>
      <c r="AR981" t="n" s="70"/>
      <c r="AS981" t="n" s="70"/>
      <c r="AT981" t="n" s="38"/>
      <c r="AU981" t="n" s="38"/>
      <c r="AV981" t="n" s="38"/>
      <c r="AW981" t="n" s="38"/>
      <c r="AX981" t="n" s="38"/>
    </row>
    <row r="982" ht="16" customHeight="1" spans="1:91" s="90">
      <c r="AE982" t="n" s="42"/>
      <c r="AF982" t="n" s="70"/>
      <c r="AG982" t="n" s="70"/>
      <c r="AH982" t="n" s="70"/>
      <c r="AI982" t="n" s="70"/>
      <c r="AJ982" t="n" s="70"/>
      <c r="AK982" t="n" s="70"/>
      <c r="AL982" t="n" s="70"/>
      <c r="AM982" s="70">
        <f>(AL982-AL981)/AL982*100</f>
        <v/>
      </c>
      <c r="AN982" s="70">
        <f>(AK982-AK981)/AK982*100</f>
        <v/>
      </c>
      <c r="AO982" t="n" s="70"/>
      <c r="AP982" t="n" s="70"/>
      <c r="AQ982" t="n" s="70"/>
      <c r="AR982" t="n" s="70"/>
      <c r="AS982" t="n" s="70"/>
      <c r="AT982" t="n" s="38"/>
      <c r="AU982" t="n" s="38"/>
      <c r="AV982" t="n" s="38"/>
      <c r="AW982" t="n" s="38"/>
      <c r="AX982" t="n" s="38"/>
    </row>
    <row r="983" ht="16" customHeight="1" spans="1:91" s="90">
      <c r="AE983" t="n" s="42"/>
      <c r="AF983" t="n" s="70"/>
      <c r="AG983" t="n" s="70"/>
      <c r="AH983" t="n" s="70"/>
      <c r="AI983" t="n" s="70"/>
      <c r="AJ983" t="n" s="70"/>
      <c r="AK983" t="n" s="70"/>
      <c r="AL983" t="n" s="70"/>
      <c r="AM983" s="70">
        <f>(AL983-AL982)/AL983*100</f>
        <v/>
      </c>
      <c r="AN983" s="70">
        <f>(AK983-AK982)/AK983*100</f>
        <v/>
      </c>
      <c r="AO983" t="n" s="70"/>
      <c r="AP983" t="n" s="70"/>
      <c r="AQ983" t="n" s="70"/>
      <c r="AR983" t="n" s="70"/>
      <c r="AS983" t="n" s="70"/>
      <c r="AT983" t="n" s="38"/>
      <c r="AU983" t="n" s="38"/>
      <c r="AV983" t="n" s="38"/>
      <c r="AW983" t="n" s="38"/>
      <c r="AX983" t="n" s="38"/>
    </row>
    <row r="984" ht="16" customHeight="1" spans="1:91" s="90">
      <c r="AE984" t="n" s="42"/>
      <c r="AF984" t="n" s="70"/>
      <c r="AG984" t="n" s="70"/>
      <c r="AH984" t="n" s="70"/>
      <c r="AI984" t="n" s="70"/>
      <c r="AJ984" t="n" s="70"/>
      <c r="AK984" t="n" s="70"/>
      <c r="AL984" t="n" s="70"/>
      <c r="AM984" s="70">
        <f>(AL984-AL983)/AL984*100</f>
        <v/>
      </c>
      <c r="AN984" s="70">
        <f>(AK984-AK983)/AK984*100</f>
        <v/>
      </c>
      <c r="AO984" t="n" s="70"/>
      <c r="AP984" t="n" s="70"/>
      <c r="AQ984" t="n" s="70"/>
      <c r="AR984" t="n" s="70"/>
      <c r="AS984" t="n" s="70"/>
      <c r="AT984" t="n" s="38"/>
      <c r="AU984" t="n" s="38"/>
      <c r="AV984" t="n" s="38"/>
      <c r="AW984" t="n" s="38"/>
      <c r="AX984" t="n" s="38"/>
    </row>
    <row r="985" ht="16" customHeight="1" spans="1:91" s="90">
      <c r="AE985" t="n" s="42"/>
      <c r="AF985" t="n" s="70"/>
      <c r="AG985" t="n" s="70"/>
      <c r="AH985" t="n" s="70"/>
      <c r="AI985" t="n" s="70"/>
      <c r="AJ985" t="n" s="70"/>
      <c r="AK985" t="n" s="70"/>
      <c r="AL985" t="n" s="70"/>
      <c r="AM985" s="70">
        <f>(AL985-AL984)/AL985*100</f>
        <v/>
      </c>
      <c r="AN985" s="70">
        <f>(AK985-AK984)/AK985*100</f>
        <v/>
      </c>
      <c r="AO985" t="n" s="70"/>
      <c r="AP985" t="n" s="70"/>
      <c r="AQ985" t="n" s="70"/>
      <c r="AR985" t="n" s="70"/>
      <c r="AS985" t="n" s="70"/>
      <c r="AT985" t="n" s="38"/>
      <c r="AU985" t="n" s="38"/>
      <c r="AV985" t="n" s="38"/>
      <c r="AW985" t="n" s="38"/>
      <c r="AX985" t="n" s="38"/>
    </row>
    <row r="986" ht="16" customHeight="1" spans="1:91" s="90">
      <c r="AE986" t="n" s="42"/>
      <c r="AF986" t="n" s="70"/>
      <c r="AG986" t="n" s="70"/>
      <c r="AH986" t="n" s="70"/>
      <c r="AI986" t="n" s="70"/>
      <c r="AJ986" t="n" s="70"/>
      <c r="AK986" t="n" s="70"/>
      <c r="AL986" t="n" s="70"/>
      <c r="AM986" s="70">
        <f>(AL986-AL985)/AL986*100</f>
        <v/>
      </c>
      <c r="AN986" s="70">
        <f>(AK986-AK985)/AK986*100</f>
        <v/>
      </c>
      <c r="AO986" t="n" s="70"/>
      <c r="AP986" t="n" s="70"/>
      <c r="AQ986" t="n" s="70"/>
      <c r="AR986" t="n" s="70"/>
      <c r="AS986" t="n" s="70"/>
      <c r="AT986" t="n" s="38"/>
      <c r="AU986" t="n" s="38"/>
      <c r="AV986" t="n" s="38"/>
      <c r="AW986" t="n" s="38"/>
      <c r="AX986" t="n" s="38"/>
    </row>
    <row r="987" ht="16" customHeight="1" spans="1:91" s="90">
      <c r="AE987" t="n" s="42"/>
      <c r="AF987" t="n" s="70"/>
      <c r="AG987" t="n" s="70"/>
      <c r="AH987" t="n" s="70"/>
      <c r="AI987" t="n" s="70"/>
      <c r="AJ987" t="n" s="70"/>
      <c r="AK987" t="n" s="70"/>
      <c r="AL987" t="n" s="70"/>
      <c r="AM987" s="70">
        <f>(AL987-AL986)/AL987*100</f>
        <v/>
      </c>
      <c r="AN987" s="70">
        <f>(AK987-AK986)/AK987*100</f>
        <v/>
      </c>
      <c r="AO987" t="n" s="70"/>
      <c r="AP987" t="n" s="70"/>
      <c r="AQ987" t="n" s="70"/>
      <c r="AR987" t="n" s="70"/>
      <c r="AS987" t="n" s="70"/>
      <c r="AT987" t="n" s="38"/>
      <c r="AU987" t="n" s="38"/>
      <c r="AV987" t="n" s="38"/>
      <c r="AW987" t="n" s="38"/>
      <c r="AX987" t="n" s="38"/>
    </row>
    <row r="988" ht="16" customHeight="1" spans="1:91" s="90">
      <c r="AE988" t="n" s="42"/>
      <c r="AF988" t="n" s="70"/>
      <c r="AG988" t="n" s="70"/>
      <c r="AH988" t="n" s="70"/>
      <c r="AI988" t="n" s="70"/>
      <c r="AJ988" t="n" s="70"/>
      <c r="AK988" t="n" s="70"/>
      <c r="AL988" t="n" s="70"/>
      <c r="AM988" s="70">
        <f>(AL988-AL987)/AL988*100</f>
        <v/>
      </c>
      <c r="AN988" s="70">
        <f>(AK988-AK987)/AK988*100</f>
        <v/>
      </c>
      <c r="AO988" t="n" s="70"/>
      <c r="AP988" t="n" s="70"/>
      <c r="AQ988" t="n" s="70"/>
      <c r="AR988" t="n" s="70"/>
      <c r="AS988" t="n" s="70"/>
      <c r="AT988" t="n" s="38"/>
      <c r="AU988" t="n" s="38"/>
      <c r="AV988" t="n" s="38"/>
      <c r="AW988" t="n" s="38"/>
      <c r="AX988" t="n" s="38"/>
    </row>
    <row r="989" ht="16" customHeight="1" spans="1:91" s="90">
      <c r="AE989" t="n" s="42"/>
      <c r="AF989" t="n" s="70"/>
      <c r="AG989" t="n" s="70"/>
      <c r="AH989" t="n" s="70"/>
      <c r="AI989" t="n" s="70"/>
      <c r="AJ989" t="n" s="70"/>
      <c r="AK989" t="n" s="70"/>
      <c r="AL989" t="n" s="70"/>
      <c r="AM989" s="70">
        <f>(AL989-AL988)/AL989*100</f>
        <v/>
      </c>
      <c r="AN989" s="70">
        <f>(AK989-AK988)/AK989*100</f>
        <v/>
      </c>
      <c r="AO989" t="n" s="70"/>
      <c r="AP989" t="n" s="70"/>
      <c r="AQ989" t="n" s="70"/>
      <c r="AR989" t="n" s="70"/>
      <c r="AS989" t="n" s="70"/>
      <c r="AT989" t="n" s="38"/>
      <c r="AU989" t="n" s="38"/>
      <c r="AV989" t="n" s="38"/>
      <c r="AW989" t="n" s="38"/>
      <c r="AX989" t="n" s="38"/>
    </row>
    <row r="990" ht="16" customHeight="1" spans="1:91" s="90">
      <c r="AE990" t="n" s="42"/>
      <c r="AF990" t="n" s="70"/>
      <c r="AG990" t="n" s="70"/>
      <c r="AH990" t="n" s="70"/>
      <c r="AI990" t="n" s="70"/>
      <c r="AJ990" t="n" s="70"/>
      <c r="AK990" t="n" s="70"/>
      <c r="AL990" t="n" s="70"/>
      <c r="AM990" s="70">
        <f>(AL990-AL989)/AL990*100</f>
        <v/>
      </c>
      <c r="AN990" s="70">
        <f>(AK990-AK989)/AK990*100</f>
        <v/>
      </c>
      <c r="AO990" t="n" s="70"/>
      <c r="AP990" t="n" s="70"/>
      <c r="AQ990" t="n" s="70"/>
      <c r="AR990" t="n" s="70"/>
      <c r="AS990" t="n" s="70"/>
      <c r="AT990" t="n" s="38"/>
      <c r="AU990" t="n" s="38"/>
      <c r="AV990" t="n" s="38"/>
      <c r="AW990" t="n" s="38"/>
      <c r="AX990" t="n" s="38"/>
    </row>
    <row r="991" ht="16" customHeight="1" spans="1:91" s="90">
      <c r="AE991" t="n" s="42"/>
      <c r="AF991" t="n" s="70"/>
      <c r="AG991" t="n" s="70"/>
      <c r="AH991" t="n" s="70"/>
      <c r="AI991" t="n" s="70"/>
      <c r="AJ991" t="n" s="70"/>
      <c r="AK991" t="n" s="70"/>
      <c r="AL991" t="n" s="70"/>
      <c r="AM991" s="70">
        <f>(AL991-AL990)/AL991*100</f>
        <v/>
      </c>
      <c r="AN991" s="70">
        <f>(AK991-AK990)/AK991*100</f>
        <v/>
      </c>
      <c r="AO991" t="n" s="70"/>
      <c r="AP991" t="n" s="70"/>
      <c r="AQ991" t="n" s="70"/>
      <c r="AR991" t="n" s="70"/>
      <c r="AS991" t="n" s="70"/>
      <c r="AT991" t="n" s="38"/>
      <c r="AU991" t="n" s="38"/>
      <c r="AV991" t="n" s="38"/>
      <c r="AW991" t="n" s="38"/>
      <c r="AX991" t="n" s="38"/>
    </row>
    <row r="992" ht="16" customHeight="1" spans="1:91" s="90">
      <c r="AE992" t="n" s="42"/>
      <c r="AF992" t="n" s="70"/>
      <c r="AG992" t="n" s="70"/>
      <c r="AH992" t="n" s="70"/>
      <c r="AI992" t="n" s="70"/>
      <c r="AJ992" t="n" s="70"/>
      <c r="AK992" t="n" s="70"/>
      <c r="AL992" t="n" s="70"/>
      <c r="AM992" s="70">
        <f>(AL992-AL991)/AL992*100</f>
        <v/>
      </c>
      <c r="AN992" s="70">
        <f>(AK992-AK991)/AK992*100</f>
        <v/>
      </c>
      <c r="AO992" t="n" s="70"/>
      <c r="AP992" t="n" s="70"/>
      <c r="AQ992" t="n" s="70"/>
      <c r="AR992" t="n" s="70"/>
      <c r="AS992" t="n" s="70"/>
      <c r="AT992" t="n" s="38"/>
      <c r="AU992" t="n" s="38"/>
      <c r="AV992" t="n" s="38"/>
      <c r="AW992" t="n" s="38"/>
      <c r="AX992" t="n" s="38"/>
    </row>
    <row r="993" ht="16" customHeight="1" spans="1:91" s="90">
      <c r="AE993" t="n" s="42"/>
      <c r="AF993" t="n" s="70"/>
      <c r="AG993" t="n" s="70"/>
      <c r="AH993" t="n" s="70"/>
      <c r="AI993" t="n" s="70"/>
      <c r="AJ993" t="n" s="70"/>
      <c r="AK993" t="n" s="70"/>
      <c r="AL993" t="n" s="70"/>
      <c r="AM993" s="70">
        <f>(AL993-AL992)/AL993*100</f>
        <v/>
      </c>
      <c r="AN993" s="70">
        <f>(AK993-AK992)/AK993*100</f>
        <v/>
      </c>
      <c r="AO993" t="n" s="70"/>
      <c r="AP993" t="n" s="70"/>
      <c r="AQ993" t="n" s="70"/>
      <c r="AR993" t="n" s="70"/>
      <c r="AS993" t="n" s="70"/>
      <c r="AT993" t="n" s="38"/>
      <c r="AU993" t="n" s="38"/>
      <c r="AV993" t="n" s="38"/>
      <c r="AW993" t="n" s="38"/>
      <c r="AX993" t="n" s="38"/>
    </row>
    <row r="994" ht="16" customHeight="1" spans="1:91" s="90">
      <c r="AE994" t="n" s="42"/>
      <c r="AF994" t="n" s="70"/>
      <c r="AG994" t="n" s="70"/>
      <c r="AH994" t="n" s="70"/>
      <c r="AI994" t="n" s="70"/>
      <c r="AJ994" t="n" s="70"/>
      <c r="AK994" t="n" s="70"/>
      <c r="AL994" t="n" s="70"/>
      <c r="AM994" s="70">
        <f>(AL994-AL993)/AL994*100</f>
        <v/>
      </c>
      <c r="AN994" s="70">
        <f>(AK994-AK993)/AK994*100</f>
        <v/>
      </c>
      <c r="AO994" t="n" s="70"/>
      <c r="AP994" t="n" s="70"/>
      <c r="AQ994" t="n" s="70"/>
      <c r="AR994" t="n" s="70"/>
      <c r="AS994" t="n" s="70"/>
      <c r="AT994" t="n" s="38"/>
      <c r="AU994" t="n" s="38"/>
      <c r="AV994" t="n" s="38"/>
      <c r="AW994" t="n" s="38"/>
      <c r="AX994" t="n" s="38"/>
    </row>
    <row r="995" ht="16" customHeight="1" spans="1:91" s="90">
      <c r="AE995" t="n" s="42"/>
      <c r="AF995" t="n" s="70"/>
      <c r="AG995" t="n" s="70"/>
      <c r="AH995" t="n" s="70"/>
      <c r="AI995" t="n" s="70"/>
      <c r="AJ995" t="n" s="70"/>
      <c r="AK995" t="n" s="70"/>
      <c r="AL995" t="n" s="70"/>
      <c r="AM995" s="70">
        <f>(AL995-AL994)/AL995*100</f>
        <v/>
      </c>
      <c r="AN995" s="70">
        <f>(AK995-AK994)/AK995*100</f>
        <v/>
      </c>
      <c r="AO995" t="n" s="70"/>
      <c r="AP995" t="n" s="70"/>
      <c r="AQ995" t="n" s="70"/>
      <c r="AR995" t="n" s="70"/>
      <c r="AS995" t="n" s="70"/>
      <c r="AT995" t="n" s="38"/>
      <c r="AU995" t="n" s="38"/>
      <c r="AV995" t="n" s="38"/>
      <c r="AW995" t="n" s="38"/>
      <c r="AX995" t="n" s="38"/>
    </row>
    <row r="996" ht="16" customHeight="1" spans="1:91" s="90">
      <c r="AE996" t="n" s="42"/>
      <c r="AF996" t="n" s="70"/>
      <c r="AG996" t="n" s="70"/>
      <c r="AH996" t="n" s="70"/>
      <c r="AI996" t="n" s="70"/>
      <c r="AJ996" t="n" s="70"/>
      <c r="AK996" t="n" s="70"/>
      <c r="AL996" t="n" s="70"/>
      <c r="AM996" s="70">
        <f>(AL996-AL995)/AL996*100</f>
        <v/>
      </c>
      <c r="AN996" s="70">
        <f>(AK996-AK995)/AK996*100</f>
        <v/>
      </c>
      <c r="AO996" t="n" s="70"/>
      <c r="AP996" t="n" s="70"/>
      <c r="AQ996" t="n" s="70"/>
      <c r="AR996" t="n" s="70"/>
      <c r="AS996" t="n" s="70"/>
      <c r="AT996" t="n" s="38"/>
      <c r="AU996" t="n" s="38"/>
      <c r="AV996" t="n" s="38"/>
      <c r="AW996" t="n" s="38"/>
      <c r="AX996" t="n" s="38"/>
    </row>
    <row r="997" ht="16" customHeight="1" spans="1:91" s="90">
      <c r="AE997" t="n" s="42"/>
      <c r="AF997" t="n" s="70"/>
      <c r="AG997" t="n" s="70"/>
      <c r="AH997" t="n" s="70"/>
      <c r="AI997" t="n" s="70"/>
      <c r="AJ997" t="n" s="70"/>
      <c r="AK997" t="n" s="70"/>
      <c r="AL997" t="n" s="70"/>
      <c r="AM997" s="70">
        <f>(AL997-AL996)/AL997*100</f>
        <v/>
      </c>
      <c r="AN997" s="70">
        <f>(AK997-AK996)/AK997*100</f>
        <v/>
      </c>
      <c r="AO997" t="n" s="70"/>
      <c r="AP997" t="n" s="70"/>
      <c r="AQ997" t="n" s="70"/>
      <c r="AR997" t="n" s="70"/>
      <c r="AS997" t="n" s="70"/>
      <c r="AT997" t="n" s="38"/>
      <c r="AU997" t="n" s="38"/>
      <c r="AV997" t="n" s="38"/>
      <c r="AW997" t="n" s="38"/>
      <c r="AX997" t="n" s="38"/>
    </row>
    <row r="998" ht="16" customHeight="1" spans="1:91" s="90">
      <c r="AE998" t="n" s="42"/>
      <c r="AF998" t="n" s="70"/>
      <c r="AG998" t="n" s="70"/>
      <c r="AH998" t="n" s="70"/>
      <c r="AI998" t="n" s="70"/>
      <c r="AJ998" t="n" s="70"/>
      <c r="AK998" t="n" s="70"/>
      <c r="AL998" t="n" s="70"/>
      <c r="AM998" s="70">
        <f>(AL998-AL997)/AL998*100</f>
        <v/>
      </c>
      <c r="AN998" s="70">
        <f>(AK998-AK997)/AK998*100</f>
        <v/>
      </c>
      <c r="AO998" t="n" s="70"/>
      <c r="AP998" t="n" s="70"/>
      <c r="AQ998" t="n" s="70"/>
      <c r="AR998" t="n" s="70"/>
      <c r="AS998" t="n" s="70"/>
      <c r="AT998" t="n" s="38"/>
      <c r="AU998" t="n" s="38"/>
      <c r="AV998" t="n" s="38"/>
      <c r="AW998" t="n" s="38"/>
      <c r="AX998" t="n" s="38"/>
    </row>
    <row r="999" ht="16" customHeight="1" spans="1:91" s="90">
      <c r="AE999" t="n" s="42"/>
      <c r="AF999" t="n" s="70"/>
      <c r="AG999" t="n" s="70"/>
      <c r="AH999" t="n" s="70"/>
      <c r="AI999" t="n" s="70"/>
      <c r="AJ999" t="n" s="70"/>
      <c r="AK999" t="n" s="70"/>
      <c r="AL999" t="n" s="70"/>
      <c r="AM999" s="70">
        <f>(AL999-AL998)/AL999*100</f>
        <v/>
      </c>
      <c r="AN999" s="70">
        <f>(AK999-AK998)/AK999*100</f>
        <v/>
      </c>
      <c r="AO999" t="n" s="70"/>
      <c r="AP999" t="n" s="70"/>
      <c r="AQ999" t="n" s="70"/>
      <c r="AR999" t="n" s="70"/>
      <c r="AS999" t="n" s="70"/>
      <c r="AT999" t="n" s="38"/>
      <c r="AU999" t="n" s="38"/>
      <c r="AV999" t="n" s="38"/>
      <c r="AW999" t="n" s="38"/>
      <c r="AX999" t="n" s="38"/>
    </row>
    <row r="1000" ht="16" customHeight="1" spans="1:91" s="90">
      <c r="AE1000" t="n" s="42"/>
      <c r="AF1000" t="n" s="70"/>
      <c r="AG1000" t="n" s="70"/>
      <c r="AH1000" t="n" s="70"/>
      <c r="AI1000" t="n" s="70"/>
      <c r="AJ1000" t="n" s="70"/>
      <c r="AK1000" t="n" s="70"/>
      <c r="AL1000" t="n" s="70"/>
      <c r="AM1000" s="70">
        <f>(AL1000-AL999)/AL1000*100</f>
        <v/>
      </c>
      <c r="AN1000" s="70">
        <f>(AK1000-AK999)/AK1000*100</f>
        <v/>
      </c>
      <c r="AO1000" t="n" s="70"/>
      <c r="AP1000" t="n" s="70"/>
      <c r="AQ1000" t="n" s="70"/>
      <c r="AR1000" t="n" s="70"/>
      <c r="AS1000" t="n" s="70"/>
      <c r="AT1000" t="n" s="38"/>
      <c r="AU1000" t="n" s="38"/>
      <c r="AV1000" t="n" s="38"/>
      <c r="AW1000" t="n" s="38"/>
      <c r="AX1000" t="n" s="38"/>
    </row>
    <row r="1001" ht="16" customHeight="1" spans="1:91" s="90">
      <c r="AE1001" t="n" s="42"/>
      <c r="AF1001" t="n" s="70"/>
      <c r="AG1001" t="n" s="70"/>
      <c r="AH1001" t="n" s="70"/>
      <c r="AI1001" t="n" s="70"/>
      <c r="AJ1001" t="n" s="70"/>
      <c r="AK1001" t="n" s="70"/>
      <c r="AL1001" t="n" s="70"/>
      <c r="AM1001" s="70">
        <f>(AL1001-AL1000)/AL1001*100</f>
        <v/>
      </c>
      <c r="AN1001" s="70">
        <f>(AK1001-AK1000)/AK1001*100</f>
        <v/>
      </c>
      <c r="AO1001" t="n" s="70"/>
      <c r="AP1001" t="n" s="70"/>
      <c r="AQ1001" t="n" s="70"/>
      <c r="AR1001" t="n" s="70"/>
      <c r="AS1001" t="n" s="70"/>
      <c r="AT1001" t="n" s="38"/>
      <c r="AU1001" t="n" s="38"/>
      <c r="AV1001" t="n" s="38"/>
      <c r="AW1001" t="n" s="38"/>
      <c r="AX1001" t="n" s="38"/>
    </row>
    <row r="1002" ht="16" customHeight="1" spans="1:91" s="90">
      <c r="AE1002" t="n" s="42"/>
      <c r="AF1002" t="n" s="70"/>
      <c r="AG1002" t="n" s="70"/>
      <c r="AH1002" t="n" s="70"/>
      <c r="AI1002" t="n" s="70"/>
      <c r="AJ1002" t="n" s="70"/>
      <c r="AK1002" t="n" s="70"/>
      <c r="AL1002" t="n" s="70"/>
      <c r="AM1002" s="70">
        <f>(AL1002-AL1001)/AL1002*100</f>
        <v/>
      </c>
      <c r="AN1002" s="70">
        <f>(AK1002-AK1001)/AK1002*100</f>
        <v/>
      </c>
      <c r="AO1002" t="n" s="70"/>
      <c r="AP1002" t="n" s="70"/>
      <c r="AQ1002" t="n" s="70"/>
      <c r="AR1002" t="n" s="70"/>
      <c r="AS1002" t="n" s="70"/>
      <c r="AT1002" t="n" s="38"/>
      <c r="AU1002" t="n" s="38"/>
      <c r="AV1002" t="n" s="38"/>
      <c r="AW1002" t="n" s="38"/>
      <c r="AX1002" t="n" s="38"/>
    </row>
    <row r="1003" ht="16" customHeight="1" spans="1:91" s="90">
      <c r="AE1003" t="n" s="42"/>
      <c r="AF1003" t="n" s="70"/>
      <c r="AG1003" t="n" s="70"/>
      <c r="AH1003" t="n" s="70"/>
      <c r="AI1003" t="n" s="70"/>
      <c r="AJ1003" t="n" s="70"/>
      <c r="AK1003" t="n" s="70"/>
      <c r="AL1003" t="n" s="70"/>
      <c r="AM1003" s="70">
        <f>(AL1003-AL1002)/AL1003*100</f>
        <v/>
      </c>
      <c r="AN1003" s="70">
        <f>(AK1003-AK1002)/AK1003*100</f>
        <v/>
      </c>
      <c r="AO1003" t="n" s="70"/>
      <c r="AP1003" t="n" s="70"/>
      <c r="AQ1003" t="n" s="70"/>
      <c r="AR1003" t="n" s="70"/>
      <c r="AS1003" t="n" s="70"/>
      <c r="AT1003" t="n" s="38"/>
      <c r="AU1003" t="n" s="38"/>
      <c r="AV1003" t="n" s="38"/>
      <c r="AW1003" t="n" s="38"/>
      <c r="AX1003" t="n" s="38"/>
    </row>
    <row r="1004" ht="16" customHeight="1" spans="1:91" s="90">
      <c r="AE1004" t="n" s="42"/>
      <c r="AF1004" t="n" s="70"/>
      <c r="AG1004" t="n" s="70"/>
      <c r="AH1004" t="n" s="70"/>
      <c r="AI1004" t="n" s="70"/>
      <c r="AJ1004" t="n" s="70"/>
      <c r="AK1004" t="n" s="70"/>
      <c r="AL1004" t="n" s="70"/>
      <c r="AM1004" s="70">
        <f>(AL1004-AL1003)/AL1004*100</f>
        <v/>
      </c>
      <c r="AN1004" s="70">
        <f>(AK1004-AK1003)/AK1004*100</f>
        <v/>
      </c>
      <c r="AO1004" t="n" s="70"/>
      <c r="AP1004" t="n" s="70"/>
      <c r="AQ1004" t="n" s="70"/>
      <c r="AR1004" t="n" s="70"/>
      <c r="AS1004" t="n" s="70"/>
      <c r="AT1004" t="n" s="38"/>
      <c r="AU1004" t="n" s="38"/>
      <c r="AV1004" t="n" s="38"/>
      <c r="AW1004" t="n" s="38"/>
      <c r="AX1004" t="n" s="38"/>
    </row>
    <row r="1005" ht="16" customHeight="1" spans="1:91" s="90">
      <c r="AE1005" t="n" s="42"/>
      <c r="AF1005" t="n" s="70"/>
      <c r="AG1005" t="n" s="70"/>
      <c r="AH1005" t="n" s="70"/>
      <c r="AI1005" t="n" s="70"/>
      <c r="AJ1005" t="n" s="70"/>
      <c r="AK1005" t="n" s="70"/>
      <c r="AL1005" t="n" s="70"/>
      <c r="AM1005" s="70">
        <f>(AL1005-AL1004)/AL1005*100</f>
        <v/>
      </c>
      <c r="AN1005" s="70">
        <f>(AK1005-AK1004)/AK1005*100</f>
        <v/>
      </c>
      <c r="AO1005" t="n" s="70"/>
      <c r="AP1005" t="n" s="70"/>
      <c r="AQ1005" t="n" s="70"/>
      <c r="AR1005" t="n" s="70"/>
      <c r="AS1005" t="n" s="70"/>
      <c r="AT1005" t="n" s="38"/>
      <c r="AU1005" t="n" s="38"/>
      <c r="AV1005" t="n" s="38"/>
      <c r="AW1005" t="n" s="38"/>
      <c r="AX1005" t="n" s="38"/>
    </row>
    <row r="1006" ht="16" customHeight="1" spans="1:91" s="90">
      <c r="AE1006" t="n" s="42"/>
      <c r="AF1006" t="n" s="70"/>
      <c r="AG1006" t="n" s="70"/>
      <c r="AH1006" t="n" s="70"/>
      <c r="AI1006" t="n" s="70"/>
      <c r="AJ1006" t="n" s="70"/>
      <c r="AK1006" t="n" s="70"/>
      <c r="AL1006" t="n" s="70"/>
      <c r="AM1006" s="70">
        <f>(AL1006-AL1005)/AL1006*100</f>
        <v/>
      </c>
      <c r="AN1006" s="70">
        <f>(AK1006-AK1005)/AK1006*100</f>
        <v/>
      </c>
      <c r="AO1006" t="n" s="70"/>
      <c r="AP1006" t="n" s="70"/>
      <c r="AQ1006" t="n" s="70"/>
      <c r="AR1006" t="n" s="70"/>
      <c r="AS1006" t="n" s="70"/>
      <c r="AT1006" t="n" s="38"/>
      <c r="AU1006" t="n" s="38"/>
      <c r="AV1006" t="n" s="38"/>
      <c r="AW1006" t="n" s="38"/>
      <c r="AX1006" t="n" s="38"/>
    </row>
    <row r="1007" ht="16" customHeight="1" spans="1:91" s="90">
      <c r="AE1007" t="n" s="42"/>
      <c r="AF1007" t="n" s="70"/>
      <c r="AG1007" t="n" s="70"/>
      <c r="AH1007" t="n" s="70"/>
      <c r="AI1007" t="n" s="70"/>
      <c r="AJ1007" t="n" s="70"/>
      <c r="AK1007" t="n" s="70"/>
      <c r="AL1007" t="n" s="70"/>
      <c r="AM1007" s="70">
        <f>(AL1007-AL1006)/AL1007*100</f>
        <v/>
      </c>
      <c r="AN1007" s="70">
        <f>(AK1007-AK1006)/AK1007*100</f>
        <v/>
      </c>
      <c r="AO1007" t="n" s="70"/>
      <c r="AP1007" t="n" s="70"/>
      <c r="AQ1007" t="n" s="70"/>
      <c r="AR1007" t="n" s="70"/>
      <c r="AS1007" t="n" s="70"/>
      <c r="AT1007" t="n" s="38"/>
      <c r="AU1007" t="n" s="38"/>
      <c r="AV1007" t="n" s="38"/>
      <c r="AW1007" t="n" s="38"/>
      <c r="AX1007" t="n" s="38"/>
    </row>
    <row r="1008" ht="16" customHeight="1" spans="1:91" s="90">
      <c r="AE1008" t="n" s="42"/>
      <c r="AF1008" t="n" s="70"/>
      <c r="AG1008" t="n" s="70"/>
      <c r="AH1008" t="n" s="70"/>
      <c r="AI1008" t="n" s="70"/>
      <c r="AJ1008" t="n" s="70"/>
      <c r="AK1008" t="n" s="70"/>
      <c r="AL1008" t="n" s="70"/>
      <c r="AM1008" s="70">
        <f>(AL1008-AL1007)/AL1008*100</f>
        <v/>
      </c>
      <c r="AN1008" s="70">
        <f>(AK1008-AK1007)/AK1008*100</f>
        <v/>
      </c>
      <c r="AO1008" t="n" s="70"/>
      <c r="AP1008" t="n" s="70"/>
      <c r="AQ1008" t="n" s="70"/>
      <c r="AR1008" t="n" s="70"/>
      <c r="AS1008" t="n" s="70"/>
      <c r="AT1008" t="n" s="38"/>
      <c r="AU1008" t="n" s="38"/>
      <c r="AV1008" t="n" s="38"/>
      <c r="AW1008" t="n" s="38"/>
      <c r="AX1008" t="n" s="38"/>
    </row>
    <row r="1009" ht="16" customHeight="1" spans="1:91" s="90">
      <c r="AE1009" t="n" s="42"/>
      <c r="AF1009" t="n" s="70"/>
      <c r="AG1009" t="n" s="70"/>
      <c r="AH1009" t="n" s="70"/>
      <c r="AI1009" t="n" s="70"/>
      <c r="AJ1009" t="n" s="70"/>
      <c r="AK1009" t="n" s="70"/>
      <c r="AL1009" t="n" s="70"/>
      <c r="AM1009" s="70">
        <f>(AL1009-AL1008)/AL1009*100</f>
        <v/>
      </c>
      <c r="AN1009" s="70">
        <f>(AK1009-AK1008)/AK1009*100</f>
        <v/>
      </c>
      <c r="AO1009" t="n" s="70"/>
      <c r="AP1009" t="n" s="70"/>
      <c r="AQ1009" t="n" s="70"/>
      <c r="AR1009" t="n" s="70"/>
      <c r="AS1009" t="n" s="70"/>
      <c r="AT1009" t="n" s="38"/>
      <c r="AU1009" t="n" s="38"/>
      <c r="AV1009" t="n" s="38"/>
      <c r="AW1009" t="n" s="38"/>
      <c r="AX1009" t="n" s="38"/>
    </row>
    <row r="1010" ht="16" customHeight="1" spans="1:91" s="90">
      <c r="AE1010" t="n" s="42"/>
      <c r="AF1010" t="n" s="70"/>
      <c r="AG1010" t="n" s="70"/>
      <c r="AH1010" t="n" s="70"/>
      <c r="AI1010" t="n" s="70"/>
      <c r="AJ1010" t="n" s="70"/>
      <c r="AK1010" t="n" s="70"/>
      <c r="AL1010" t="n" s="70"/>
      <c r="AM1010" s="70">
        <f>(AL1010-AL1009)/AL1010*100</f>
        <v/>
      </c>
      <c r="AN1010" s="70">
        <f>(AK1010-AK1009)/AK1010*100</f>
        <v/>
      </c>
      <c r="AO1010" t="n" s="70"/>
      <c r="AP1010" t="n" s="70"/>
      <c r="AQ1010" t="n" s="70"/>
      <c r="AR1010" t="n" s="70"/>
      <c r="AS1010" t="n" s="70"/>
      <c r="AT1010" t="n" s="38"/>
      <c r="AU1010" t="n" s="38"/>
      <c r="AV1010" t="n" s="38"/>
      <c r="AW1010" t="n" s="38"/>
      <c r="AX1010" t="n" s="38"/>
    </row>
    <row r="1011" ht="16" customHeight="1" spans="1:91" s="90">
      <c r="AE1011" t="n" s="42"/>
      <c r="AF1011" t="n" s="70"/>
      <c r="AG1011" t="n" s="70"/>
      <c r="AH1011" t="n" s="70"/>
      <c r="AI1011" t="n" s="70"/>
      <c r="AJ1011" t="n" s="70"/>
      <c r="AK1011" t="n" s="70"/>
      <c r="AL1011" t="n" s="70"/>
      <c r="AM1011" s="70">
        <f>(AL1011-AL1010)/AL1011*100</f>
        <v/>
      </c>
      <c r="AN1011" s="70">
        <f>(AK1011-AK1010)/AK1011*100</f>
        <v/>
      </c>
      <c r="AO1011" t="n" s="70"/>
      <c r="AP1011" t="n" s="70"/>
      <c r="AQ1011" t="n" s="70"/>
      <c r="AR1011" t="n" s="70"/>
      <c r="AS1011" t="n" s="70"/>
      <c r="AT1011" t="n" s="38"/>
      <c r="AU1011" t="n" s="38"/>
      <c r="AV1011" t="n" s="38"/>
      <c r="AW1011" t="n" s="38"/>
      <c r="AX1011" t="n" s="38"/>
    </row>
    <row r="1012" ht="16" customHeight="1" spans="1:91" s="90">
      <c r="AE1012" t="n" s="42"/>
      <c r="AF1012" t="n" s="70"/>
      <c r="AG1012" t="n" s="70"/>
      <c r="AH1012" t="n" s="70"/>
      <c r="AI1012" t="n" s="70"/>
      <c r="AJ1012" t="n" s="70"/>
      <c r="AK1012" t="n" s="70"/>
      <c r="AL1012" t="n" s="70"/>
      <c r="AM1012" s="70">
        <f>(AL1012-AL1011)/AL1012*100</f>
        <v/>
      </c>
      <c r="AN1012" s="70">
        <f>(AK1012-AK1011)/AK1012*100</f>
        <v/>
      </c>
      <c r="AO1012" t="n" s="70"/>
      <c r="AP1012" t="n" s="70"/>
      <c r="AQ1012" t="n" s="70"/>
      <c r="AR1012" t="n" s="70"/>
      <c r="AS1012" t="n" s="70"/>
      <c r="AT1012" t="n" s="38"/>
      <c r="AU1012" t="n" s="38"/>
      <c r="AV1012" t="n" s="38"/>
      <c r="AW1012" t="n" s="38"/>
      <c r="AX1012" t="n" s="38"/>
    </row>
    <row r="1013" ht="16" customHeight="1" spans="1:91" s="90">
      <c r="AE1013" t="n" s="42"/>
      <c r="AF1013" t="n" s="70"/>
      <c r="AG1013" t="n" s="70"/>
      <c r="AH1013" t="n" s="70"/>
      <c r="AI1013" t="n" s="70"/>
      <c r="AJ1013" t="n" s="70"/>
      <c r="AK1013" t="n" s="70"/>
      <c r="AL1013" t="n" s="70"/>
      <c r="AM1013" s="70">
        <f>(AL1013-AL1012)/AL1013*100</f>
        <v/>
      </c>
      <c r="AN1013" s="70">
        <f>(AK1013-AK1012)/AK1013*100</f>
        <v/>
      </c>
      <c r="AO1013" t="n" s="70"/>
      <c r="AP1013" t="n" s="70"/>
      <c r="AQ1013" t="n" s="70"/>
      <c r="AR1013" t="n" s="70"/>
      <c r="AS1013" t="n" s="70"/>
      <c r="AT1013" t="n" s="38"/>
      <c r="AU1013" t="n" s="38"/>
      <c r="AV1013" t="n" s="38"/>
      <c r="AW1013" t="n" s="38"/>
      <c r="AX1013" t="n" s="38"/>
    </row>
    <row r="1014" ht="16" customHeight="1" spans="1:91" s="90">
      <c r="AE1014" t="n" s="42"/>
      <c r="AF1014" t="n" s="70"/>
      <c r="AG1014" t="n" s="70"/>
      <c r="AH1014" t="n" s="70"/>
      <c r="AI1014" t="n" s="70"/>
      <c r="AJ1014" t="n" s="70"/>
      <c r="AK1014" t="n" s="70"/>
      <c r="AL1014" t="n" s="70"/>
      <c r="AM1014" s="70">
        <f>(AL1014-AL1013)/AL1014*100</f>
        <v/>
      </c>
      <c r="AN1014" s="70">
        <f>(AK1014-AK1013)/AK1014*100</f>
        <v/>
      </c>
      <c r="AO1014" t="n" s="70"/>
      <c r="AP1014" t="n" s="70"/>
      <c r="AQ1014" t="n" s="70"/>
      <c r="AR1014" t="n" s="70"/>
      <c r="AS1014" t="n" s="70"/>
      <c r="AT1014" t="n" s="38"/>
      <c r="AU1014" t="n" s="38"/>
    </row>
    <row r="1015" ht="16" customHeight="1" spans="1:91" s="90">
      <c r="AE1015" t="n" s="42"/>
      <c r="AF1015" t="n" s="70"/>
      <c r="AG1015" t="n" s="70"/>
      <c r="AH1015" t="n" s="70"/>
      <c r="AI1015" t="n" s="70"/>
      <c r="AJ1015" t="n" s="70"/>
      <c r="AK1015" t="n" s="70"/>
      <c r="AL1015" t="n" s="70"/>
      <c r="AM1015" s="70">
        <f>(AL1015-AL1014)/AL1015*100</f>
        <v/>
      </c>
      <c r="AN1015" s="70">
        <f>(AK1015-AK1014)/AK1015*100</f>
        <v/>
      </c>
      <c r="AO1015" t="n" s="70"/>
      <c r="AP1015" t="n" s="70"/>
      <c r="AQ1015" t="n" s="70"/>
      <c r="AR1015" t="n" s="70"/>
      <c r="AS1015" t="n" s="70"/>
      <c r="AT1015" t="n" s="38"/>
      <c r="AU1015" t="n" s="38"/>
    </row>
    <row r="1016" ht="16" customHeight="1" spans="1:91" s="90">
      <c r="AE1016" t="n" s="42"/>
      <c r="AF1016" t="n" s="70"/>
      <c r="AG1016" t="n" s="70"/>
      <c r="AH1016" t="n" s="70"/>
      <c r="AI1016" t="n" s="70"/>
      <c r="AJ1016" t="n" s="70"/>
      <c r="AK1016" t="n" s="70"/>
      <c r="AL1016" t="n" s="70"/>
      <c r="AM1016" s="70">
        <f>(AL1016-AL1015)/AL1016*100</f>
        <v/>
      </c>
      <c r="AN1016" s="70">
        <f>(AK1016-AK1015)/AK1016*100</f>
        <v/>
      </c>
      <c r="AO1016" t="n" s="70"/>
      <c r="AP1016" t="n" s="70"/>
      <c r="AQ1016" t="n" s="70"/>
      <c r="AR1016" t="n" s="70"/>
      <c r="AS1016" t="n" s="70"/>
      <c r="AT1016" t="n" s="38"/>
      <c r="AU1016" t="n" s="38"/>
    </row>
    <row r="1017" ht="16" customHeight="1" spans="1:91" s="90">
      <c r="AE1017" t="n" s="42"/>
      <c r="AF1017" t="n" s="70"/>
      <c r="AG1017" t="n" s="70"/>
      <c r="AH1017" t="n" s="70"/>
      <c r="AI1017" t="n" s="70"/>
      <c r="AJ1017" t="n" s="70"/>
      <c r="AK1017" t="n" s="70"/>
      <c r="AL1017" t="n" s="70"/>
      <c r="AM1017" s="70">
        <f>(AL1017-AL1016)/AL1017*100</f>
        <v/>
      </c>
      <c r="AN1017" s="70">
        <f>(AK1017-AK1016)/AK1017*100</f>
        <v/>
      </c>
      <c r="AO1017" t="n" s="70"/>
      <c r="AP1017" t="n" s="70"/>
      <c r="AQ1017" t="n" s="70"/>
      <c r="AR1017" t="n" s="70"/>
      <c r="AS1017" t="n" s="70"/>
      <c r="AT1017" t="n" s="38"/>
      <c r="AU1017" t="n" s="38"/>
    </row>
    <row r="1018" ht="16" customHeight="1" spans="1:91" s="90">
      <c r="AE1018" t="n" s="42"/>
      <c r="AF1018" t="n" s="70"/>
      <c r="AG1018" t="n" s="70"/>
      <c r="AH1018" t="n" s="70"/>
      <c r="AI1018" t="n" s="70"/>
      <c r="AJ1018" t="n" s="70"/>
      <c r="AK1018" t="n" s="70"/>
      <c r="AL1018" t="n" s="70"/>
      <c r="AM1018" s="70">
        <f>(AL1018-AL1017)/AL1018*100</f>
        <v/>
      </c>
      <c r="AN1018" s="70">
        <f>(AK1018-AK1017)/AK1018*100</f>
        <v/>
      </c>
      <c r="AO1018" t="n" s="70"/>
      <c r="AP1018" t="n" s="70"/>
      <c r="AQ1018" t="n" s="70"/>
      <c r="AR1018" t="n" s="70"/>
      <c r="AS1018" t="n" s="70"/>
      <c r="AT1018" t="n" s="38"/>
      <c r="AU1018" t="n" s="38"/>
    </row>
    <row r="1019" ht="16" customHeight="1" spans="1:91" s="90">
      <c r="AE1019" t="n" s="42"/>
      <c r="AF1019" t="n" s="70"/>
      <c r="AG1019" t="n" s="70"/>
      <c r="AH1019" t="n" s="70"/>
      <c r="AI1019" t="n" s="70"/>
      <c r="AJ1019" t="n" s="70"/>
      <c r="AK1019" t="n" s="70"/>
      <c r="AL1019" t="n" s="70"/>
      <c r="AM1019" s="70">
        <f>(AL1019-AL1018)/AL1019*100</f>
        <v/>
      </c>
      <c r="AN1019" s="70">
        <f>(AK1019-AK1018)/AK1019*100</f>
        <v/>
      </c>
      <c r="AO1019" t="n" s="70"/>
      <c r="AP1019" t="n" s="70"/>
      <c r="AQ1019" t="n" s="70"/>
      <c r="AR1019" t="n" s="70"/>
      <c r="AS1019" t="n" s="70"/>
      <c r="AT1019" t="n" s="38"/>
      <c r="AU1019" t="n" s="38"/>
    </row>
    <row r="1020" ht="16" customHeight="1" spans="1:91" s="90">
      <c r="AE1020" t="n" s="42"/>
      <c r="AF1020" t="n" s="70"/>
      <c r="AG1020" t="n" s="70"/>
      <c r="AH1020" t="n" s="70"/>
      <c r="AI1020" t="n" s="70"/>
      <c r="AJ1020" t="n" s="70"/>
      <c r="AK1020" t="n" s="70"/>
      <c r="AL1020" t="n" s="70"/>
      <c r="AM1020" s="70">
        <f>(AL1020-AL1019)/AL1020*100</f>
        <v/>
      </c>
      <c r="AN1020" s="70">
        <f>(AK1020-AK1019)/AK1020*100</f>
        <v/>
      </c>
      <c r="AO1020" t="n" s="70"/>
      <c r="AP1020" t="n" s="70"/>
      <c r="AQ1020" t="n" s="70"/>
      <c r="AR1020" t="n" s="70"/>
      <c r="AS1020" t="n" s="70"/>
      <c r="AT1020" t="n" s="38"/>
      <c r="AU1020" t="n" s="38"/>
    </row>
    <row r="1021" ht="16" customHeight="1" spans="1:91" s="90">
      <c r="AE1021" t="n" s="42"/>
      <c r="AF1021" t="n" s="70"/>
      <c r="AG1021" t="n" s="70"/>
      <c r="AH1021" t="n" s="70"/>
      <c r="AI1021" t="n" s="70"/>
      <c r="AJ1021" t="n" s="70"/>
      <c r="AK1021" t="n" s="70"/>
      <c r="AL1021" t="n" s="70"/>
      <c r="AM1021" s="70">
        <f>(AL1021-AL1020)/AL1021*100</f>
        <v/>
      </c>
      <c r="AN1021" s="70">
        <f>(AK1021-AK1020)/AK1021*100</f>
        <v/>
      </c>
      <c r="AO1021" t="n" s="70"/>
      <c r="AP1021" t="n" s="70"/>
      <c r="AQ1021" t="n" s="70"/>
      <c r="AR1021" t="n" s="70"/>
      <c r="AS1021" t="n" s="70"/>
      <c r="AT1021" t="n" s="38"/>
      <c r="AU1021" t="n" s="38"/>
    </row>
    <row r="1022" ht="16" customHeight="1" spans="1:91" s="90">
      <c r="AE1022" t="n" s="42"/>
      <c r="AF1022" t="n" s="70"/>
      <c r="AG1022" t="n" s="70"/>
      <c r="AH1022" t="n" s="70"/>
      <c r="AI1022" t="n" s="70"/>
      <c r="AJ1022" t="n" s="70"/>
      <c r="AK1022" t="n" s="70"/>
      <c r="AL1022" t="n" s="70"/>
      <c r="AM1022" s="70">
        <f>(AL1022-AL1021)/AL1022*100</f>
        <v/>
      </c>
      <c r="AN1022" s="70">
        <f>(AK1022-AK1021)/AK1022*100</f>
        <v/>
      </c>
      <c r="AO1022" t="n" s="70"/>
      <c r="AP1022" t="n" s="70"/>
      <c r="AQ1022" t="n" s="70"/>
      <c r="AR1022" t="n" s="70"/>
      <c r="AS1022" t="n" s="70"/>
      <c r="AT1022" t="n" s="38"/>
      <c r="AU1022" t="n" s="38"/>
    </row>
    <row r="1023" ht="16" customHeight="1" spans="1:91" s="90">
      <c r="AE1023" t="n" s="42"/>
      <c r="AF1023" t="n" s="70"/>
      <c r="AG1023" t="n" s="70"/>
      <c r="AH1023" t="n" s="70"/>
      <c r="AI1023" t="n" s="70"/>
      <c r="AJ1023" t="n" s="70"/>
      <c r="AK1023" t="n" s="70"/>
      <c r="AL1023" t="n" s="70"/>
      <c r="AM1023" s="70">
        <f>(AL1023-AL1022)/AL1023*100</f>
        <v/>
      </c>
      <c r="AN1023" s="70">
        <f>(AK1023-AK1022)/AK1023*100</f>
        <v/>
      </c>
      <c r="AO1023" t="n" s="70"/>
      <c r="AP1023" t="n" s="70"/>
      <c r="AQ1023" t="n" s="70"/>
      <c r="AR1023" t="n" s="70"/>
      <c r="AS1023" t="n" s="70"/>
      <c r="AT1023" t="n" s="38"/>
      <c r="AU1023" t="n" s="38"/>
    </row>
    <row r="1024" ht="16" customHeight="1" spans="1:91" s="90">
      <c r="AE1024" t="n" s="42"/>
      <c r="AF1024" t="n" s="70"/>
      <c r="AG1024" t="n" s="70"/>
      <c r="AH1024" t="n" s="70"/>
      <c r="AI1024" t="n" s="70"/>
      <c r="AJ1024" t="n" s="70"/>
      <c r="AK1024" t="n" s="70"/>
      <c r="AL1024" t="n" s="70"/>
      <c r="AM1024" s="70">
        <f>(AL1024-AL1023)/AL1024*100</f>
        <v/>
      </c>
      <c r="AN1024" s="70">
        <f>(AK1024-AK1023)/AK1024*100</f>
        <v/>
      </c>
      <c r="AO1024" t="n" s="70"/>
      <c r="AP1024" t="n" s="70"/>
      <c r="AQ1024" t="n" s="70"/>
      <c r="AR1024" t="n" s="70"/>
      <c r="AS1024" t="n" s="70"/>
      <c r="AT1024" t="n" s="38"/>
      <c r="AU1024" t="n" s="38"/>
    </row>
    <row r="1025" ht="16" customHeight="1" spans="1:91" s="90">
      <c r="AE1025" t="n" s="42"/>
      <c r="AF1025" t="n" s="70"/>
      <c r="AG1025" t="n" s="70"/>
      <c r="AH1025" t="n" s="70"/>
      <c r="AI1025" t="n" s="70"/>
      <c r="AJ1025" t="n" s="70"/>
      <c r="AK1025" t="n" s="70"/>
      <c r="AL1025" t="n" s="70"/>
      <c r="AM1025" s="70">
        <f>(AL1025-AL1024)/AL1025*100</f>
        <v/>
      </c>
      <c r="AN1025" s="70">
        <f>(AK1025-AK1024)/AK1025*100</f>
        <v/>
      </c>
      <c r="AO1025" t="n" s="70"/>
      <c r="AP1025" t="n" s="70"/>
      <c r="AQ1025" t="n" s="70"/>
      <c r="AR1025" t="n" s="70"/>
      <c r="AS1025" t="n" s="70"/>
      <c r="AT1025" t="n" s="38"/>
      <c r="AU1025" t="n" s="38"/>
    </row>
    <row r="1026" ht="16" customHeight="1" spans="1:91" s="90">
      <c r="AE1026" t="n" s="42"/>
      <c r="AF1026" t="n" s="70"/>
      <c r="AG1026" t="n" s="70"/>
      <c r="AH1026" t="n" s="70"/>
      <c r="AI1026" t="n" s="70"/>
      <c r="AJ1026" t="n" s="70"/>
      <c r="AK1026" t="n" s="70"/>
      <c r="AL1026" t="n" s="70"/>
      <c r="AM1026" s="70">
        <f>(AL1026-AL1025)/AL1026*100</f>
        <v/>
      </c>
      <c r="AN1026" s="70">
        <f>(AK1026-AK1025)/AK1026*100</f>
        <v/>
      </c>
      <c r="AO1026" t="n" s="70"/>
      <c r="AP1026" t="n" s="70"/>
      <c r="AQ1026" t="n" s="70"/>
      <c r="AR1026" t="n" s="70"/>
      <c r="AS1026" t="n" s="70"/>
      <c r="AT1026" t="n" s="38"/>
      <c r="AU1026" t="n" s="38"/>
    </row>
    <row r="1027" ht="16" customHeight="1" spans="1:91" s="90">
      <c r="AE1027" t="n" s="42"/>
      <c r="AF1027" t="n" s="70"/>
      <c r="AG1027" t="n" s="70"/>
      <c r="AH1027" t="n" s="70"/>
      <c r="AI1027" t="n" s="70"/>
      <c r="AJ1027" t="n" s="70"/>
      <c r="AK1027" t="n" s="70"/>
      <c r="AL1027" t="n" s="70"/>
      <c r="AM1027" s="70">
        <f>(AL1027-AL1026)/AL1027*100</f>
        <v/>
      </c>
      <c r="AN1027" s="70">
        <f>(AK1027-AK1026)/AK1027*100</f>
        <v/>
      </c>
      <c r="AO1027" t="n" s="70"/>
      <c r="AP1027" t="n" s="70"/>
      <c r="AQ1027" t="n" s="70"/>
      <c r="AR1027" t="n" s="70"/>
      <c r="AS1027" t="n" s="70"/>
      <c r="AT1027" t="n" s="38"/>
      <c r="AU1027" t="n" s="38"/>
    </row>
    <row r="1028" ht="16" customHeight="1" spans="1:91" s="90">
      <c r="AE1028" t="n" s="42"/>
      <c r="AF1028" t="n" s="70"/>
      <c r="AG1028" t="n" s="70"/>
      <c r="AH1028" t="n" s="70"/>
      <c r="AI1028" t="n" s="70"/>
      <c r="AJ1028" t="n" s="70"/>
      <c r="AK1028" t="n" s="70"/>
      <c r="AL1028" t="n" s="70"/>
      <c r="AM1028" s="70">
        <f>(AL1028-AL1027)/AL1028*100</f>
        <v/>
      </c>
      <c r="AN1028" s="70">
        <f>(AK1028-AK1027)/AK1028*100</f>
        <v/>
      </c>
      <c r="AO1028" t="n" s="70"/>
      <c r="AP1028" t="n" s="70"/>
      <c r="AQ1028" t="n" s="70"/>
      <c r="AR1028" t="n" s="70"/>
      <c r="AS1028" t="n" s="70"/>
      <c r="AT1028" t="n" s="38"/>
      <c r="AU1028" t="n" s="38"/>
    </row>
    <row r="1029" ht="16" customHeight="1" spans="1:91" s="90">
      <c r="AE1029" t="n" s="42"/>
      <c r="AF1029" t="n" s="70"/>
      <c r="AG1029" t="n" s="70"/>
      <c r="AH1029" t="n" s="70"/>
      <c r="AI1029" t="n" s="70"/>
      <c r="AJ1029" t="n" s="70"/>
      <c r="AK1029" t="n" s="70"/>
      <c r="AL1029" t="n" s="70"/>
      <c r="AM1029" s="70">
        <f>(AL1029-AL1028)/AL1029*100</f>
        <v/>
      </c>
      <c r="AN1029" s="70">
        <f>(AK1029-AK1028)/AK1029*100</f>
        <v/>
      </c>
      <c r="AO1029" t="n" s="70"/>
      <c r="AP1029" t="n" s="70"/>
      <c r="AQ1029" t="n" s="70"/>
      <c r="AR1029" t="n" s="70"/>
      <c r="AS1029" t="n" s="70"/>
      <c r="AT1029" t="n" s="38"/>
      <c r="AU1029" t="n" s="38"/>
    </row>
    <row r="1030" ht="16" customHeight="1" spans="1:91" s="90">
      <c r="AE1030" t="n" s="42"/>
      <c r="AF1030" t="n" s="70"/>
      <c r="AG1030" t="n" s="70"/>
      <c r="AH1030" t="n" s="70"/>
      <c r="AI1030" t="n" s="70"/>
      <c r="AJ1030" t="n" s="70"/>
      <c r="AK1030" t="n" s="70"/>
      <c r="AL1030" t="n" s="70"/>
      <c r="AM1030" s="70">
        <f>(AL1030-AL1029)/AL1030*100</f>
        <v/>
      </c>
      <c r="AN1030" s="70">
        <f>(AK1030-AK1029)/AK1030*100</f>
        <v/>
      </c>
      <c r="AO1030" t="n" s="70"/>
      <c r="AP1030" t="n" s="70"/>
      <c r="AQ1030" t="n" s="70"/>
      <c r="AR1030" t="n" s="70"/>
      <c r="AS1030" t="n" s="70"/>
      <c r="AT1030" t="n" s="38"/>
      <c r="AU1030" t="n" s="38"/>
    </row>
    <row r="1031" ht="16" customHeight="1" spans="1:91" s="90">
      <c r="AE1031" t="n" s="42"/>
      <c r="AF1031" t="n" s="70"/>
      <c r="AG1031" t="n" s="70"/>
      <c r="AH1031" t="n" s="70"/>
      <c r="AI1031" t="n" s="70"/>
      <c r="AJ1031" t="n" s="70"/>
      <c r="AK1031" t="n" s="70"/>
      <c r="AL1031" t="n" s="70"/>
      <c r="AM1031" s="70">
        <f>(AL1031-AL1030)/AL1031*100</f>
        <v/>
      </c>
      <c r="AN1031" s="70">
        <f>(AK1031-AK1030)/AK1031*100</f>
        <v/>
      </c>
      <c r="AO1031" t="n" s="70"/>
      <c r="AP1031" t="n" s="70"/>
      <c r="AQ1031" t="n" s="70"/>
      <c r="AR1031" t="n" s="70"/>
      <c r="AS1031" t="n" s="70"/>
      <c r="AT1031" t="n" s="38"/>
      <c r="AU1031" t="n" s="38"/>
    </row>
    <row r="1032" ht="16" customHeight="1" spans="1:91" s="90">
      <c r="AE1032" t="n" s="42"/>
      <c r="AF1032" t="n" s="70"/>
      <c r="AG1032" t="n" s="70"/>
      <c r="AH1032" t="n" s="70"/>
      <c r="AI1032" t="n" s="70"/>
      <c r="AJ1032" t="n" s="70"/>
      <c r="AK1032" t="n" s="70"/>
      <c r="AL1032" t="n" s="70"/>
      <c r="AM1032" s="70">
        <f>(AL1032-AL1031)/AL1032*100</f>
        <v/>
      </c>
      <c r="AN1032" s="70">
        <f>(AK1032-AK1031)/AK1032*100</f>
        <v/>
      </c>
      <c r="AO1032" t="n" s="70"/>
      <c r="AP1032" t="n" s="70"/>
      <c r="AQ1032" t="n" s="70"/>
      <c r="AR1032" t="n" s="70"/>
      <c r="AS1032" t="n" s="70"/>
      <c r="AT1032" t="n" s="38"/>
      <c r="AU1032" t="n" s="38"/>
    </row>
    <row r="1033" ht="16" customHeight="1" spans="1:91" s="90">
      <c r="AE1033" t="n" s="42"/>
      <c r="AF1033" t="n" s="70"/>
      <c r="AG1033" t="n" s="70"/>
      <c r="AH1033" t="n" s="70"/>
      <c r="AI1033" t="n" s="70"/>
      <c r="AJ1033" t="n" s="70"/>
      <c r="AK1033" t="n" s="70"/>
      <c r="AL1033" t="n" s="70"/>
      <c r="AM1033" s="70">
        <f>(AL1033-AL1032)/AL1033*100</f>
        <v/>
      </c>
      <c r="AN1033" s="70">
        <f>(AK1033-AK1032)/AK1033*100</f>
        <v/>
      </c>
      <c r="AO1033" t="n" s="70"/>
      <c r="AP1033" t="n" s="70"/>
      <c r="AQ1033" t="n" s="70"/>
      <c r="AR1033" t="n" s="70"/>
      <c r="AS1033" t="n" s="70"/>
      <c r="AT1033" t="n" s="38"/>
      <c r="AU1033" t="n" s="38"/>
    </row>
    <row r="1034" ht="16" customHeight="1" spans="1:91" s="90">
      <c r="AE1034" t="n" s="42"/>
      <c r="AF1034" t="n" s="70"/>
      <c r="AG1034" t="n" s="70"/>
      <c r="AH1034" t="n" s="70"/>
      <c r="AI1034" t="n" s="70"/>
      <c r="AJ1034" t="n" s="70"/>
      <c r="AK1034" t="n" s="70"/>
      <c r="AL1034" t="n" s="70"/>
      <c r="AM1034" s="70">
        <f>(AL1034-AL1033)/AL1034*100</f>
        <v/>
      </c>
      <c r="AN1034" s="70">
        <f>(AK1034-AK1033)/AK1034*100</f>
        <v/>
      </c>
      <c r="AO1034" t="n" s="70"/>
      <c r="AP1034" t="n" s="70"/>
      <c r="AQ1034" t="n" s="70"/>
      <c r="AR1034" t="n" s="70"/>
      <c r="AS1034" t="n" s="70"/>
      <c r="AT1034" t="n" s="38"/>
      <c r="AU1034" t="n" s="38"/>
    </row>
    <row r="1035" ht="16" customHeight="1" spans="1:91" s="90">
      <c r="AE1035" t="n" s="42"/>
      <c r="AF1035" t="n" s="70"/>
      <c r="AG1035" t="n" s="70"/>
      <c r="AH1035" t="n" s="70"/>
      <c r="AI1035" t="n" s="70"/>
      <c r="AJ1035" t="n" s="70"/>
      <c r="AK1035" t="n" s="70"/>
      <c r="AL1035" t="n" s="70"/>
      <c r="AM1035" s="70">
        <f>(AL1035-AL1034)/AL1035*100</f>
        <v/>
      </c>
      <c r="AN1035" s="70">
        <f>(AK1035-AK1034)/AK1035*100</f>
        <v/>
      </c>
      <c r="AO1035" t="n" s="70"/>
      <c r="AP1035" t="n" s="70"/>
      <c r="AQ1035" t="n" s="70"/>
      <c r="AR1035" t="n" s="70"/>
      <c r="AS1035" t="n" s="70"/>
      <c r="AT1035" t="n" s="38"/>
      <c r="AU1035" t="n" s="38"/>
    </row>
    <row r="1036" ht="16" customHeight="1" spans="1:91" s="90">
      <c r="AE1036" t="n" s="42"/>
      <c r="AF1036" t="n" s="70"/>
      <c r="AG1036" t="n" s="70"/>
      <c r="AH1036" t="n" s="70"/>
      <c r="AI1036" t="n" s="70"/>
      <c r="AJ1036" t="n" s="70"/>
      <c r="AK1036" t="n" s="70"/>
      <c r="AL1036" t="n" s="70"/>
      <c r="AM1036" s="70">
        <f>(AL1036-AL1035)/AL1036*100</f>
        <v/>
      </c>
      <c r="AN1036" s="70">
        <f>(AK1036-AK1035)/AK1036*100</f>
        <v/>
      </c>
      <c r="AO1036" t="n" s="70"/>
      <c r="AP1036" t="n" s="70"/>
      <c r="AQ1036" t="n" s="70"/>
      <c r="AR1036" t="n" s="70"/>
      <c r="AS1036" t="n" s="70"/>
      <c r="AT1036" t="n" s="38"/>
      <c r="AU1036" t="n" s="38"/>
    </row>
    <row r="1037" ht="16" customHeight="1" spans="1:91" s="90">
      <c r="AE1037" t="n" s="42"/>
      <c r="AF1037" t="n" s="70"/>
      <c r="AG1037" t="n" s="70"/>
      <c r="AH1037" t="n" s="70"/>
      <c r="AI1037" t="n" s="70"/>
      <c r="AJ1037" t="n" s="70"/>
      <c r="AK1037" t="n" s="70"/>
      <c r="AL1037" t="n" s="70"/>
      <c r="AM1037" s="70">
        <f>(AL1037-AL1036)/AL1037*100</f>
        <v/>
      </c>
      <c r="AN1037" s="70">
        <f>(AK1037-AK1036)/AK1037*100</f>
        <v/>
      </c>
      <c r="AO1037" t="n" s="70"/>
      <c r="AP1037" t="n" s="70"/>
      <c r="AQ1037" t="n" s="70"/>
      <c r="AR1037" t="n" s="70"/>
      <c r="AS1037" t="n" s="70"/>
      <c r="AT1037" t="n" s="38"/>
      <c r="AU1037" t="n" s="38"/>
    </row>
    <row r="1038" ht="16" customHeight="1" spans="1:91" s="90">
      <c r="AE1038" t="n" s="42"/>
      <c r="AF1038" t="n" s="70"/>
      <c r="AG1038" t="n" s="70"/>
      <c r="AH1038" t="n" s="70"/>
      <c r="AI1038" t="n" s="70"/>
      <c r="AJ1038" t="n" s="70"/>
      <c r="AK1038" t="n" s="70"/>
      <c r="AL1038" t="n" s="70"/>
      <c r="AM1038" s="70">
        <f>(AL1038-AL1037)/AL1038*100</f>
        <v/>
      </c>
      <c r="AN1038" s="70">
        <f>(AK1038-AK1037)/AK1038*100</f>
        <v/>
      </c>
      <c r="AO1038" t="n" s="70"/>
      <c r="AP1038" t="n" s="70"/>
      <c r="AQ1038" t="n" s="70"/>
      <c r="AR1038" t="n" s="70"/>
      <c r="AS1038" t="n" s="70"/>
      <c r="AT1038" t="n" s="38"/>
      <c r="AU1038" t="n" s="38"/>
    </row>
    <row r="1039" ht="16" customHeight="1" spans="1:91" s="90">
      <c r="AE1039" t="n" s="42"/>
      <c r="AF1039" t="n" s="70"/>
      <c r="AG1039" t="n" s="70"/>
      <c r="AH1039" t="n" s="70"/>
      <c r="AI1039" t="n" s="70"/>
      <c r="AJ1039" t="n" s="70"/>
      <c r="AK1039" t="n" s="70"/>
      <c r="AL1039" t="n" s="70"/>
      <c r="AM1039" s="70">
        <f>(AL1039-AL1038)/AL1039*100</f>
        <v/>
      </c>
      <c r="AN1039" s="70">
        <f>(AK1039-AK1038)/AK1039*100</f>
        <v/>
      </c>
      <c r="AO1039" t="n" s="70"/>
      <c r="AP1039" t="n" s="70"/>
      <c r="AQ1039" t="n" s="70"/>
      <c r="AR1039" t="n" s="70"/>
      <c r="AS1039" t="n" s="70"/>
      <c r="AT1039" t="n" s="38"/>
      <c r="AU1039" t="n" s="38"/>
    </row>
    <row r="1040" ht="16" customHeight="1" spans="1:91" s="90">
      <c r="AE1040" t="n" s="42"/>
      <c r="AF1040" t="n" s="70"/>
      <c r="AG1040" t="n" s="70"/>
      <c r="AH1040" t="n" s="70"/>
      <c r="AI1040" t="n" s="70"/>
      <c r="AJ1040" t="n" s="70"/>
      <c r="AK1040" t="n" s="70"/>
      <c r="AL1040" t="n" s="70"/>
      <c r="AM1040" s="70">
        <f>(AL1040-AL1039)/AL1040*100</f>
        <v/>
      </c>
      <c r="AN1040" s="70">
        <f>(AK1040-AK1039)/AK1040*100</f>
        <v/>
      </c>
      <c r="AO1040" t="n" s="70"/>
      <c r="AP1040" t="n" s="70"/>
      <c r="AQ1040" t="n" s="70"/>
      <c r="AR1040" t="n" s="70"/>
      <c r="AS1040" t="n" s="70"/>
      <c r="AT1040" t="n" s="38"/>
      <c r="AU1040" t="n" s="38"/>
    </row>
    <row r="1041" ht="16" customHeight="1" spans="1:91" s="90">
      <c r="AE1041" t="n" s="42"/>
      <c r="AF1041" t="n" s="70"/>
      <c r="AG1041" t="n" s="70"/>
      <c r="AH1041" t="n" s="70"/>
      <c r="AI1041" t="n" s="70"/>
      <c r="AJ1041" t="n" s="70"/>
      <c r="AK1041" t="n" s="70"/>
      <c r="AL1041" t="n" s="70"/>
      <c r="AM1041" s="70">
        <f>(AL1041-AL1040)/AL1041*100</f>
        <v/>
      </c>
      <c r="AN1041" s="70">
        <f>(AK1041-AK1040)/AK1041*100</f>
        <v/>
      </c>
      <c r="AO1041" t="n" s="70"/>
      <c r="AP1041" t="n" s="70"/>
      <c r="AQ1041" t="n" s="70"/>
      <c r="AR1041" t="n" s="70"/>
      <c r="AS1041" t="n" s="70"/>
      <c r="AT1041" t="n" s="38"/>
      <c r="AU1041" t="n" s="38"/>
    </row>
    <row r="1042" ht="16" customHeight="1" spans="1:91" s="90">
      <c r="AE1042" t="n" s="42"/>
      <c r="AF1042" t="n" s="70"/>
      <c r="AG1042" t="n" s="70"/>
      <c r="AH1042" t="n" s="70"/>
      <c r="AI1042" t="n" s="70"/>
      <c r="AJ1042" t="n" s="70"/>
      <c r="AK1042" t="n" s="70"/>
      <c r="AL1042" t="n" s="70"/>
      <c r="AM1042" s="70">
        <f>(AL1042-AL1041)/AL1042*100</f>
        <v/>
      </c>
      <c r="AN1042" s="70">
        <f>(AK1042-AK1041)/AK1042*100</f>
        <v/>
      </c>
      <c r="AO1042" t="n" s="70"/>
      <c r="AP1042" t="n" s="70"/>
      <c r="AQ1042" t="n" s="70"/>
      <c r="AR1042" t="n" s="70"/>
      <c r="AS1042" t="n" s="70"/>
      <c r="AT1042" t="n" s="38"/>
      <c r="AU1042" t="n" s="38"/>
    </row>
  </sheetData>
  <mergeCells count="20">
    <mergeCell ref="B1:N1"/>
    <mergeCell ref="AE1:AM1"/>
    <mergeCell ref="BR1:CJ1"/>
    <mergeCell ref="B2:G2"/>
    <mergeCell ref="B5:E5"/>
    <mergeCell ref="V6:AC6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7:E97"/>
    <mergeCell ref="C98:E98"/>
    <mergeCell ref="C99:E99"/>
  </mergeCells>
  <conditionalFormatting sqref="H11">
    <cfRule aboveAverage="0" bottom="0" dxfId="0" equalAverage="0" percent="0" priority="2" rank="0" text="even" type="containsText"/>
    <cfRule aboveAverage="0" bottom="0" dxfId="1" equalAverage="0" percent="0" priority="3" rank="0" text="High Volatility" type="containsText"/>
    <cfRule aboveAverage="0" bottom="0" dxfId="2" equalAverage="0" percent="0" priority="4" rank="0" text="Low Volatility" type="containsText"/>
  </conditionalFormatting>
  <conditionalFormatting sqref="D9:D10 C8:E8">
    <cfRule aboveAverage="0" bottom="0" dxfId="2" equalAverage="0" percent="0" priority="5" rank="0" text="High" type="containsText"/>
  </conditionalFormatting>
  <conditionalFormatting sqref="C8:E8 D9:D10">
    <cfRule aboveAverage="0" bottom="0" dxfId="0" equalAverage="0" percent="0" priority="6" rank="0" text="Medium" type="containsText"/>
    <cfRule aboveAverage="0" bottom="0" dxfId="1" equalAverage="0" percent="0" priority="7" rank="0" text="Low" type="containsText"/>
  </conditionalFormatting>
  <conditionalFormatting sqref="D8:D10">
    <cfRule aboveAverage="0" bottom="0" dxfId="0" equalAverage="0" percent="0" priority="8" rank="0" text="Average" type="containsText"/>
  </conditionalFormatting>
  <conditionalFormatting sqref="I11">
    <cfRule aboveAverage="0" bottom="0" dxfId="2" equalAverage="0" percent="0" priority="9" rank="0" text="current close is above 52 week avg" type="containsText"/>
    <cfRule aboveAverage="0" bottom="0" dxfId="1" equalAverage="0" percent="0" priority="10" rank="0" text="current close is below 52 week avg" type="containsText"/>
  </conditionalFormatting>
  <conditionalFormatting sqref="J11">
    <cfRule aboveAverage="0" bottom="0" dxfId="0" equalAverage="0" percent="0" priority="11" rank="0" text="Part mind No heart" type="containsText"/>
    <cfRule aboveAverage="0" bottom="0" dxfId="0" equalAverage="0" percent="0" priority="12" rank="0" text="Heart is there" type="containsText"/>
    <cfRule aboveAverage="0" bottom="0" dxfId="0" equalAverage="0" percent="0" priority="13" rank="0" text="Mind is there" type="containsText"/>
    <cfRule aboveAverage="0" bottom="0" dxfId="1" equalAverage="0" percent="0" priority="14" rank="0" text="Heart and mind aint there at all" type="containsText"/>
    <cfRule aboveAverage="0" bottom="0" dxfId="2" equalAverage="0" percent="0" priority="15" rank="0" text="Heart and mind kick ass" type="containsText"/>
  </conditionalFormatting>
  <conditionalFormatting sqref="L18">
    <cfRule aboveAverage="0" bottom="0" dxfId="0" equalAverage="0" percent="0" priority="16" rank="0" text="Part mind No heart" type="containsText"/>
    <cfRule aboveAverage="0" bottom="0" dxfId="0" equalAverage="0" percent="0" priority="17" rank="0" text="Part mind No heart" type="containsText"/>
  </conditionalFormatting>
  <conditionalFormatting sqref="L11">
    <cfRule aboveAverage="0" bottom="0" dxfId="2" equalAverage="0" percent="0" priority="18" rank="0" text="This gets you a decent amount compared to industry standard" type="containsText"/>
    <cfRule aboveAverage="0" bottom="0" dxfId="1" equalAverage="0" percent="0" priority="19" rank="0" text="Spend a lot of dollars to get 1" type="containsText"/>
  </conditionalFormatting>
  <conditionalFormatting sqref="H12">
    <cfRule aboveAverage="0" bottom="0" dxfId="1" equalAverage="0" percent="0" priority="20" rank="0" text="no" type="containsText"/>
    <cfRule aboveAverage="0" bottom="0" dxfId="2" equalAverage="0" percent="0" priority="21" rank="0" text="yes" type="containsText"/>
  </conditionalFormatting>
  <conditionalFormatting sqref="I12">
    <cfRule aboveAverage="0" bottom="0" dxfId="2" equalAverage="0" percent="0" priority="22" rank="0" text="yes" type="containsText"/>
    <cfRule aboveAverage="0" bottom="0" dxfId="1" equalAverage="0" percent="0" priority="23" rank="0" text="no" type="containsText"/>
  </conditionalFormatting>
  <conditionalFormatting sqref="N8">
    <cfRule aboveAverage="0" bottom="0" dxfId="1" equalAverage="0" percent="0" priority="24" rank="0" text="Not a straight stock buy, so move onto step 2 as option is more likely" type="containsText"/>
    <cfRule aboveAverage="0" bottom="0" dxfId="1" equalAverage="0" percent="0" priority="25" rank="0" text="Not a buy, so move onto step 2" type="containsText"/>
    <cfRule aboveAverage="0" bottom="0" dxfId="2" equalAverage="0" percent="0" priority="26" rank="0" text="Great Buy" type="containsText"/>
  </conditionalFormatting>
  <conditionalFormatting sqref="BL41">
    <cfRule priority="27" type="iconSet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M19">
    <cfRule aboveAverage="0" bottom="0" dxfId="2" equalAverage="0" operator="lessThan" percent="0" priority="28" rank="0" text="" type="cellIs">
      <formula>$BM$16</formula>
    </cfRule>
    <cfRule aboveAverage="0" bottom="0" dxfId="1" equalAverage="0" operator="greaterThan" percent="0" priority="29" rank="0" text="" type="cellIs">
      <formula>$BM$16</formula>
    </cfRule>
  </conditionalFormatting>
  <conditionalFormatting sqref="BM20">
    <cfRule aboveAverage="0" bottom="0" dxfId="2" equalAverage="0" operator="greaterThan" percent="0" priority="30" rank="0" text="" type="cellIs">
      <formula>$BM$17</formula>
    </cfRule>
    <cfRule aboveAverage="0" bottom="0" dxfId="1" equalAverage="0" operator="lessThan" percent="0" priority="31" rank="0" text="" type="cellIs">
      <formula>$BM$17</formula>
    </cfRule>
  </conditionalFormatting>
  <conditionalFormatting sqref="BB69:BK69">
    <cfRule priority="32" type="iconSet">
      <iconSet iconSet="3TrafficLights1">
        <cfvo type="percent" val="0"/>
        <cfvo type="num" val="0.33"/>
        <cfvo type="num" val="0.66"/>
      </iconSet>
    </cfRule>
  </conditionalFormatting>
  <conditionalFormatting sqref="BB98:BK98">
    <cfRule priority="33" type="iconSet">
      <iconSet iconSet="3TrafficLights1">
        <cfvo type="percent" val="0"/>
        <cfvo type="num" val="0.33"/>
        <cfvo type="num" val="0.66"/>
      </iconSet>
    </cfRule>
  </conditionalFormatting>
  <conditionalFormatting sqref="AZ6">
    <cfRule aboveAverage="0" bottom="0" dxfId="1" equalAverage="0" percent="0" priority="34" rank="0" text="Down - Regression is low" type="containsText"/>
    <cfRule aboveAverage="0" bottom="0" dxfId="0" equalAverage="0" percent="0" priority="35" rank="0" text="Down - Regression is ok" type="containsText"/>
    <cfRule aboveAverage="0" bottom="0" dxfId="2" equalAverage="0" percent="0" priority="36" rank="0" text="Down - Regression is great" type="containsText"/>
    <cfRule aboveAverage="0" bottom="0" dxfId="2" equalAverage="0" percent="0" priority="37" rank="0" text="Up - Regression is great" type="containsText"/>
    <cfRule aboveAverage="0" bottom="0" dxfId="0" equalAverage="0" percent="0" priority="38" rank="0" text="Up - Regression is ok" type="containsText"/>
    <cfRule aboveAverage="0" bottom="0" dxfId="1" equalAverage="0" percent="0" priority="39" rank="0" text="Up - Regression is low" type="containsText"/>
    <cfRule aboveAverage="0" bottom="0" dxfId="0" equalAverage="0" percent="0" priority="40" rank="0" text="Neutral" type="containsText"/>
    <cfRule aboveAverage="0" bottom="0" dxfId="1" equalAverage="0" percent="0" priority="41" rank="0" text="Down" type="containsText"/>
    <cfRule aboveAverage="0" bottom="0" dxfId="2" equalAverage="0" percent="0" priority="42" rank="0" text="Up" type="containsText"/>
  </conditionalFormatting>
  <conditionalFormatting sqref="BH6">
    <cfRule aboveAverage="0" bottom="0" dxfId="0" equalAverage="0" percent="0" priority="43" rank="0" text="Neutral" type="containsText"/>
    <cfRule aboveAverage="0" bottom="0" dxfId="1" equalAverage="0" percent="0" priority="44" rank="0" text="Down" type="containsText"/>
    <cfRule aboveAverage="0" bottom="0" dxfId="2" equalAverage="0" percent="0" priority="45" rank="0" text="Up" type="containsText"/>
  </conditionalFormatting>
  <conditionalFormatting sqref="D8">
    <cfRule aboveAverage="0" bottom="0" dxfId="1" equalAverage="0" percent="0" priority="46" rank="0" text="Low Profits" type="containsText"/>
    <cfRule aboveAverage="0" bottom="0" dxfId="0" equalAverage="0" percent="0" priority="47" rank="0" text="Average Profits" type="containsText"/>
    <cfRule aboveAverage="0" bottom="0" dxfId="2" equalAverage="0" percent="0" priority="48" rank="0" text="High Profits" type="containsText"/>
  </conditionalFormatting>
  <conditionalFormatting sqref="D9">
    <cfRule aboveAverage="0" bottom="0" dxfId="0" equalAverage="0" percent="0" priority="49" rank="0" text="Average Efficiency" type="containsText"/>
    <cfRule aboveAverage="0" bottom="0" dxfId="2" equalAverage="0" percent="0" priority="50" rank="0" text="High Efficiency" type="containsText"/>
    <cfRule aboveAverage="0" bottom="0" dxfId="1" equalAverage="0" percent="0" priority="51" rank="0" text="Low Efficiency" type="containsText"/>
  </conditionalFormatting>
  <conditionalFormatting sqref="D10">
    <cfRule aboveAverage="0" bottom="0" dxfId="2" equalAverage="0" percent="0" priority="52" rank="0" text="High Growth" type="containsText"/>
    <cfRule aboveAverage="0" bottom="0" dxfId="0" equalAverage="0" percent="0" priority="53" rank="0" text="Average Growth" type="containsText"/>
    <cfRule aboveAverage="0" bottom="0" dxfId="1" equalAverage="0" percent="0" priority="54" rank="0" text="Low Growth" type="containsText"/>
  </conditionalFormatting>
  <conditionalFormatting sqref="E8">
    <cfRule aboveAverage="0" bottom="0" dxfId="0" equalAverage="0" percent="0" priority="55" rank="0" text="Average" type="containsText"/>
  </conditionalFormatting>
  <conditionalFormatting sqref="BA69">
    <cfRule priority="56" type="iconSet">
      <iconSet iconSet="3TrafficLights1">
        <cfvo type="percent" val="0"/>
        <cfvo type="num" val="0.33"/>
        <cfvo type="num" val="0.66"/>
      </iconSet>
    </cfRule>
  </conditionalFormatting>
  <conditionalFormatting sqref="BC39:BK39 BA39">
    <cfRule priority="57" type="iconSet">
      <iconSet iconSet="3TrafficLights1">
        <cfvo type="percent" val="0"/>
        <cfvo type="num" val="0.33"/>
        <cfvo type="num" val="0.66"/>
      </iconSet>
    </cfRule>
  </conditionalFormatting>
  <conditionalFormatting sqref="BA98">
    <cfRule priority="58" type="iconSet">
      <iconSet iconSet="3TrafficLights1">
        <cfvo type="percent" val="0"/>
        <cfvo type="num" val="0.33"/>
        <cfvo type="num" val="0.66"/>
      </iconSet>
    </cfRule>
  </conditionalFormatting>
  <dataValidations count="1">
    <dataValidation allowBlank="0" operator="between" showDropDown="0" showErrorMessage="1" showInputMessage="1" sqref="BH6 AZ6">
      <formula1>0</formula1>
      <formula2>0</formula2>
    </dataValidation>
  </dataValidations>
  <printOptions gridLines="1" gridLinesSet="1" headings="0" horizontalCentered="1" verticalCentered="1"/>
  <pageMargins bottom="1" footer="0.5" header="0.5" left="0.75" right="0.75" top="1"/>
  <pageSetup blackAndWhite="0" copies="1" draft="0" firstPageNumber="0" fitToHeight="1" fitToWidth="1" horizontalDpi="300" orientation="landscape" pageOrder="downThenOver" paperSize="1" scale="100" useFirstPageNumber="0" verticalDpi="300"/>
  <headerFooter differentFirst="0" differentOddEven="0">
    <oddHeader>&amp;L280 Group, LLC.&amp;Rwww.280group.com</oddHeader>
    <oddFooter>&amp;LCopyright © 2007 280 Group, LLC.  Content Copyright © 2007 Blackblot.  Used by permission.  All rights reserved.&amp;R&amp;P</oddFooter>
    <evenHeader/>
    <evenFooter/>
    <firstHeader/>
    <firstFooter/>
  </headerFooter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filterMode="0">
    <tabColor rgb="FFFF0000"/>
    <outlinePr summaryBelow="1" summaryRight="1"/>
    <pageSetUpPr fitToPage="0"/>
  </sheetPr>
  <dimension ref="A1:F1038"/>
  <sheetViews>
    <sheetView colorId="64" defaultGridColor="1" rightToLeft="0" showFormulas="0" showGridLines="1" showOutlineSymbols="1" showRowColHeaders="1" showZeros="1" tabSelected="0" topLeftCell="A1003" view="normal" workbookViewId="0" zoomScale="100" zoomScaleNormal="100" zoomScalePageLayoutView="100">
      <selection activeCell="A2" activeCellId="0" pane="topLeft" sqref="A2"/>
    </sheetView>
  </sheetViews>
  <sheetFormatPr baseColWidth="8" defaultRowHeight="13" outlineLevelCol="0"/>
  <cols>
    <col customWidth="1" max="7" min="1" style="70" width="12.6887755102041"/>
    <col customWidth="1" max="1025" min="8" style="70" width="10.530612244898"/>
  </cols>
  <sheetData>
    <row r="1" ht="12.8" customHeight="1" spans="1:6" s="90">
      <c r="B1" t="s" s="70">
        <v>79</v>
      </c>
      <c r="C1" t="s" s="70">
        <v>80</v>
      </c>
      <c r="D1" t="s" s="70">
        <v>81</v>
      </c>
      <c r="E1" t="s" s="70">
        <v>23</v>
      </c>
      <c r="F1" t="s" s="70">
        <v>82</v>
      </c>
    </row>
    <row r="2" ht="13" customHeight="1" spans="1:6" s="90">
      <c r="A2" t="n" s="75">
        <v>42964</v>
      </c>
      <c r="B2" t="n" s="70">
        <v>110.69</v>
      </c>
      <c r="C2" t="n" s="70">
        <v>110.95</v>
      </c>
      <c r="D2" t="n" s="70">
        <v>104.62</v>
      </c>
      <c r="E2" t="n" s="70">
        <v>104.68</v>
      </c>
      <c r="F2" t="n" s="70">
        <v>12980900</v>
      </c>
    </row>
    <row r="3" ht="13" customHeight="1" spans="1:6" s="90">
      <c r="A3" t="n" s="75">
        <v>42963</v>
      </c>
      <c r="B3" t="n" s="70">
        <v>111.82</v>
      </c>
      <c r="C3" t="n" s="70">
        <v>111.89</v>
      </c>
      <c r="D3" t="n" s="70">
        <v>110.54</v>
      </c>
      <c r="E3" t="n" s="70">
        <v>111.1</v>
      </c>
      <c r="F3" t="n" s="70">
        <v>2519049</v>
      </c>
    </row>
    <row r="4" ht="13" customHeight="1" spans="1:6" s="90">
      <c r="A4" t="n" s="75">
        <v>42962</v>
      </c>
      <c r="B4" t="n" s="70">
        <v>110.02</v>
      </c>
      <c r="C4" t="n" s="70">
        <v>111.78</v>
      </c>
      <c r="D4" t="n" s="70">
        <v>109.43</v>
      </c>
      <c r="E4" t="n" s="70">
        <v>111.58</v>
      </c>
      <c r="F4" t="n" s="70">
        <v>5796206</v>
      </c>
    </row>
    <row r="5" ht="13" customHeight="1" spans="1:6" s="90">
      <c r="A5" t="n" s="75">
        <v>42961</v>
      </c>
      <c r="B5" t="n" s="70">
        <v>109.34</v>
      </c>
      <c r="C5" t="n" s="70">
        <v>109.93</v>
      </c>
      <c r="D5" t="n" s="70">
        <v>108.9</v>
      </c>
      <c r="E5" t="n" s="70">
        <v>109.69</v>
      </c>
      <c r="F5" t="n" s="70">
        <v>10771814</v>
      </c>
    </row>
    <row r="6" ht="13" customHeight="1" spans="1:6" s="90">
      <c r="A6" t="n" s="75">
        <v>42958</v>
      </c>
      <c r="B6" t="n" s="70">
        <v>108.77</v>
      </c>
      <c r="C6" t="n" s="70">
        <v>109.68</v>
      </c>
      <c r="D6" t="n" s="70">
        <v>108.22</v>
      </c>
      <c r="E6" t="n" s="70">
        <v>108.81</v>
      </c>
      <c r="F6" t="n" s="70">
        <v>4639179</v>
      </c>
    </row>
    <row r="7" ht="13" customHeight="1" spans="1:6" s="90">
      <c r="A7" t="n" s="75">
        <v>42957</v>
      </c>
      <c r="B7" t="n" s="70">
        <v>108.8</v>
      </c>
      <c r="C7" t="n" s="70">
        <v>109.84</v>
      </c>
      <c r="D7" t="n" s="70">
        <v>107.9</v>
      </c>
      <c r="E7" t="n" s="70">
        <v>108.9</v>
      </c>
      <c r="F7" t="n" s="70">
        <v>4881486</v>
      </c>
    </row>
    <row r="8" ht="13" customHeight="1" spans="1:6" s="90">
      <c r="A8" t="n" s="75">
        <v>42956</v>
      </c>
      <c r="B8" t="n" s="70">
        <v>108.84</v>
      </c>
      <c r="C8" t="n" s="70">
        <v>110.11</v>
      </c>
      <c r="D8" t="n" s="70">
        <v>108.06</v>
      </c>
      <c r="E8" t="n" s="70">
        <v>109.66</v>
      </c>
      <c r="F8" t="n" s="70">
        <v>8389744</v>
      </c>
    </row>
    <row r="9" ht="13" customHeight="1" spans="1:6" s="90">
      <c r="A9" t="n" s="75">
        <v>42955</v>
      </c>
      <c r="B9" t="n" s="70">
        <v>112.2</v>
      </c>
      <c r="C9" t="n" s="70">
        <v>112.56</v>
      </c>
      <c r="D9" t="n" s="70">
        <v>108.07</v>
      </c>
      <c r="E9" t="n" s="70">
        <v>108.51</v>
      </c>
      <c r="F9" t="n" s="70">
        <v>9711206</v>
      </c>
    </row>
    <row r="10" ht="13" customHeight="1" spans="1:6" s="90">
      <c r="A10" t="n" s="75">
        <v>42954</v>
      </c>
      <c r="B10" t="n" s="70">
        <v>111.5</v>
      </c>
      <c r="C10" t="n" s="70">
        <v>114</v>
      </c>
      <c r="D10" t="n" s="70">
        <v>111.05</v>
      </c>
      <c r="E10" t="n" s="70">
        <v>112.17</v>
      </c>
      <c r="F10" t="n" s="70">
        <v>4012798</v>
      </c>
    </row>
    <row r="11" ht="13" customHeight="1" spans="1:6" s="90">
      <c r="A11" t="n" s="75">
        <v>42951</v>
      </c>
      <c r="B11" t="n" s="70">
        <v>113.5</v>
      </c>
      <c r="C11" t="n" s="70">
        <v>113.92</v>
      </c>
      <c r="D11" t="n" s="70">
        <v>110.1</v>
      </c>
      <c r="E11" t="n" s="70">
        <v>111.39</v>
      </c>
      <c r="F11" t="n" s="70">
        <v>8109438</v>
      </c>
    </row>
    <row r="12" ht="13" customHeight="1" spans="1:6" s="90">
      <c r="A12" t="n" s="75">
        <v>42950</v>
      </c>
      <c r="B12" t="n" s="70">
        <v>113.69</v>
      </c>
      <c r="C12" t="n" s="70">
        <v>113.85</v>
      </c>
      <c r="D12" t="n" s="70">
        <v>111</v>
      </c>
      <c r="E12" t="n" s="70">
        <v>111.77</v>
      </c>
      <c r="F12" t="n" s="70">
        <v>9003417</v>
      </c>
    </row>
    <row r="13" ht="13" customHeight="1" spans="1:6" s="90">
      <c r="A13" t="n" s="75">
        <v>42949</v>
      </c>
      <c r="B13" t="n" s="70">
        <v>115.65</v>
      </c>
      <c r="C13" t="n" s="70">
        <v>116.44</v>
      </c>
      <c r="D13" t="n" s="70">
        <v>114.12</v>
      </c>
      <c r="E13" t="n" s="70">
        <v>115.25</v>
      </c>
      <c r="F13" t="n" s="70">
        <v>9973140</v>
      </c>
    </row>
    <row r="14" ht="13" customHeight="1" spans="1:6" s="90">
      <c r="A14" t="n" s="75">
        <v>42948</v>
      </c>
      <c r="B14" t="n" s="70">
        <v>118.79</v>
      </c>
      <c r="C14" t="n" s="70">
        <v>119.38</v>
      </c>
      <c r="D14" t="n" s="70">
        <v>116.33</v>
      </c>
      <c r="E14" t="n" s="70">
        <v>116.78</v>
      </c>
      <c r="F14" t="n" s="70">
        <v>5612306</v>
      </c>
    </row>
    <row r="15" ht="13" customHeight="1" spans="1:6" s="90">
      <c r="A15" t="n" s="75">
        <v>42947</v>
      </c>
      <c r="B15" t="n" s="70">
        <v>118</v>
      </c>
      <c r="C15" t="n" s="70">
        <v>121.77</v>
      </c>
      <c r="D15" t="n" s="70">
        <v>117.87</v>
      </c>
      <c r="E15" t="n" s="70">
        <v>118.91</v>
      </c>
      <c r="F15" t="n" s="70">
        <v>8185980</v>
      </c>
    </row>
    <row r="16" ht="13" customHeight="1" spans="1:6" s="90">
      <c r="A16" t="n" s="75">
        <v>42944</v>
      </c>
      <c r="B16" t="n" s="70">
        <v>115.25</v>
      </c>
      <c r="C16" t="n" s="70">
        <v>117.66</v>
      </c>
      <c r="D16" t="n" s="70">
        <v>115</v>
      </c>
      <c r="E16" t="n" s="70">
        <v>117.38</v>
      </c>
      <c r="F16" t="n" s="70">
        <v>7880377</v>
      </c>
    </row>
    <row r="17" ht="13" customHeight="1" spans="1:6" s="90">
      <c r="A17" t="n" s="75">
        <v>42943</v>
      </c>
      <c r="B17" t="n" s="70">
        <v>103.5</v>
      </c>
      <c r="C17" t="n" s="70">
        <v>120</v>
      </c>
      <c r="D17" t="n" s="70">
        <v>103.5</v>
      </c>
      <c r="E17" t="n" s="70">
        <v>115.63</v>
      </c>
      <c r="F17" t="n" s="70">
        <v>29837591</v>
      </c>
    </row>
    <row r="18" ht="13" customHeight="1" spans="1:6" s="90">
      <c r="A18" t="n" s="75">
        <v>42942</v>
      </c>
      <c r="B18" t="n" s="70">
        <v>103.56</v>
      </c>
      <c r="C18" t="n" s="70">
        <v>106.06</v>
      </c>
      <c r="D18" t="n" s="70">
        <v>103.02</v>
      </c>
      <c r="E18" t="n" s="70">
        <v>105.98</v>
      </c>
      <c r="F18" t="n" s="70">
        <v>5618274</v>
      </c>
    </row>
    <row r="19" ht="13" customHeight="1" spans="1:6" s="90">
      <c r="A19" t="n" s="75">
        <v>42941</v>
      </c>
      <c r="B19" t="n" s="70">
        <v>103.69</v>
      </c>
      <c r="C19" t="n" s="70">
        <v>104.05</v>
      </c>
      <c r="D19" t="n" s="70">
        <v>102.7</v>
      </c>
      <c r="E19" t="n" s="70">
        <v>103.18</v>
      </c>
      <c r="F19" t="n" s="70">
        <v>3231286</v>
      </c>
    </row>
    <row r="20" ht="13" customHeight="1" spans="1:6" s="90">
      <c r="A20" t="n" s="75">
        <v>42940</v>
      </c>
      <c r="B20" t="n" s="70">
        <v>104.34</v>
      </c>
      <c r="C20" t="n" s="70">
        <v>104.44</v>
      </c>
      <c r="D20" t="n" s="70">
        <v>102.46</v>
      </c>
      <c r="E20" t="n" s="70">
        <v>103.54</v>
      </c>
      <c r="F20" t="n" s="70">
        <v>5402195</v>
      </c>
    </row>
    <row r="21" ht="13" customHeight="1" spans="1:6" s="90">
      <c r="A21" t="n" s="75">
        <v>42937</v>
      </c>
      <c r="B21" t="n" s="70">
        <v>102.68</v>
      </c>
      <c r="C21" t="n" s="70">
        <v>104.94</v>
      </c>
      <c r="D21" t="n" s="70">
        <v>102.68</v>
      </c>
      <c r="E21" t="n" s="70">
        <v>104.58</v>
      </c>
      <c r="F21" t="n" s="70">
        <v>3722249</v>
      </c>
    </row>
    <row r="22" ht="13" customHeight="1" spans="1:6" s="90">
      <c r="A22" t="n" s="75">
        <v>42936</v>
      </c>
      <c r="B22" t="n" s="70">
        <v>102.93</v>
      </c>
      <c r="C22" t="n" s="70">
        <v>103.47</v>
      </c>
      <c r="D22" t="n" s="70">
        <v>102.83</v>
      </c>
      <c r="E22" t="n" s="70">
        <v>103.34</v>
      </c>
      <c r="F22" t="n" s="70">
        <v>3110934</v>
      </c>
    </row>
    <row r="23" ht="13" customHeight="1" spans="1:6" s="90">
      <c r="A23" t="n" s="75">
        <v>42935</v>
      </c>
      <c r="B23" t="n" s="70">
        <v>101.5</v>
      </c>
      <c r="C23" t="n" s="70">
        <v>103.07</v>
      </c>
      <c r="D23" t="n" s="70">
        <v>101.2</v>
      </c>
      <c r="E23" t="n" s="70">
        <v>102.75</v>
      </c>
      <c r="F23" t="n" s="70">
        <v>3678461</v>
      </c>
    </row>
    <row r="24" ht="13" customHeight="1" spans="1:6" s="90">
      <c r="A24" t="n" s="75">
        <v>42934</v>
      </c>
      <c r="B24" t="n" s="70">
        <v>100.94</v>
      </c>
      <c r="C24" t="n" s="70">
        <v>101.38</v>
      </c>
      <c r="D24" t="n" s="70">
        <v>100.51</v>
      </c>
      <c r="E24" t="n" s="70">
        <v>101.3</v>
      </c>
      <c r="F24" t="n" s="70">
        <v>2377671</v>
      </c>
    </row>
    <row r="25" ht="13" customHeight="1" spans="1:6" s="90">
      <c r="A25" t="n" s="75">
        <v>42933</v>
      </c>
      <c r="B25" t="n" s="70">
        <v>101.38</v>
      </c>
      <c r="C25" t="n" s="70">
        <v>101.81</v>
      </c>
      <c r="D25" t="n" s="70">
        <v>101.22</v>
      </c>
      <c r="E25" t="n" s="70">
        <v>101.7</v>
      </c>
      <c r="F25" t="n" s="70">
        <v>3149451</v>
      </c>
    </row>
    <row r="26" ht="13" customHeight="1" spans="1:6" s="90">
      <c r="A26" t="n" s="75">
        <v>42930</v>
      </c>
      <c r="B26" t="n" s="70">
        <v>101.61</v>
      </c>
      <c r="C26" t="n" s="70">
        <v>101.9</v>
      </c>
      <c r="D26" t="n" s="70">
        <v>101.24</v>
      </c>
      <c r="E26" t="n" s="70">
        <v>101.35</v>
      </c>
      <c r="F26" t="n" s="70">
        <v>2837393</v>
      </c>
    </row>
    <row r="27" ht="13" customHeight="1" spans="1:6" s="90">
      <c r="A27" t="n" s="75">
        <v>42929</v>
      </c>
      <c r="B27" t="n" s="70">
        <v>102.49</v>
      </c>
      <c r="C27" t="n" s="70">
        <v>102.68</v>
      </c>
      <c r="D27" t="n" s="70">
        <v>101.42</v>
      </c>
      <c r="E27" t="n" s="70">
        <v>101.63</v>
      </c>
      <c r="F27" t="n" s="70">
        <v>4710200</v>
      </c>
    </row>
    <row r="28" ht="13" customHeight="1" spans="1:6" s="90">
      <c r="A28" t="n" s="75">
        <v>42928</v>
      </c>
      <c r="B28" t="n" s="70">
        <v>102.8</v>
      </c>
      <c r="C28" t="n" s="70">
        <v>103.46</v>
      </c>
      <c r="D28" t="n" s="70">
        <v>102.33</v>
      </c>
      <c r="E28" t="n" s="70">
        <v>102.5</v>
      </c>
      <c r="F28" t="n" s="70">
        <v>3086237</v>
      </c>
    </row>
    <row r="29" ht="13" customHeight="1" spans="1:6" s="90">
      <c r="A29" t="n" s="75">
        <v>42927</v>
      </c>
      <c r="B29" t="n" s="70">
        <v>103.23</v>
      </c>
      <c r="C29" t="n" s="70">
        <v>103.6</v>
      </c>
      <c r="D29" t="n" s="70">
        <v>101.15</v>
      </c>
      <c r="E29" t="n" s="70">
        <v>101.84</v>
      </c>
      <c r="F29" t="n" s="70">
        <v>5087742</v>
      </c>
    </row>
    <row r="30" ht="13" customHeight="1" spans="1:6" s="90">
      <c r="A30" t="n" s="75">
        <v>42926</v>
      </c>
      <c r="B30" t="n" s="70">
        <v>105</v>
      </c>
      <c r="C30" t="n" s="70">
        <v>105.37</v>
      </c>
      <c r="D30" t="n" s="70">
        <v>103.64</v>
      </c>
      <c r="E30" t="n" s="70">
        <v>103.66</v>
      </c>
      <c r="F30" t="n" s="70">
        <v>5423027</v>
      </c>
    </row>
    <row r="31" ht="13" customHeight="1" spans="1:6" s="90">
      <c r="A31" t="n" s="75">
        <v>42923</v>
      </c>
      <c r="B31" t="n" s="70">
        <v>103.75</v>
      </c>
      <c r="C31" t="n" s="70">
        <v>105.41</v>
      </c>
      <c r="D31" t="n" s="70">
        <v>103.42</v>
      </c>
      <c r="E31" t="n" s="70">
        <v>105.14</v>
      </c>
      <c r="F31" t="n" s="70">
        <v>2774122</v>
      </c>
    </row>
    <row r="32" ht="13" customHeight="1" spans="1:6" s="90">
      <c r="A32" t="n" s="75">
        <v>42922</v>
      </c>
      <c r="B32" t="n" s="70">
        <v>103.76</v>
      </c>
      <c r="C32" t="n" s="70">
        <v>103.76</v>
      </c>
      <c r="D32" t="n" s="70">
        <v>102.8</v>
      </c>
      <c r="E32" t="n" s="70">
        <v>103.44</v>
      </c>
      <c r="F32" t="n" s="70">
        <v>2724710</v>
      </c>
    </row>
    <row r="33" ht="13" customHeight="1" spans="1:6" s="90">
      <c r="A33" t="n" s="75">
        <v>42921</v>
      </c>
      <c r="B33" t="n" s="70">
        <v>102.81</v>
      </c>
      <c r="C33" t="n" s="70">
        <v>104.12</v>
      </c>
      <c r="D33" t="n" s="70">
        <v>101.88</v>
      </c>
      <c r="E33" t="n" s="70">
        <v>104.07</v>
      </c>
      <c r="F33" t="n" s="70">
        <v>2836689</v>
      </c>
    </row>
    <row r="34" ht="13" customHeight="1" spans="1:6" s="90">
      <c r="A34" t="n" s="75">
        <v>42919</v>
      </c>
      <c r="B34" t="n" s="70">
        <v>101.98</v>
      </c>
      <c r="C34" t="n" s="70">
        <v>103.14</v>
      </c>
      <c r="D34" t="n" s="70">
        <v>101.91</v>
      </c>
      <c r="E34" t="n" s="70">
        <v>102.42</v>
      </c>
      <c r="F34" t="n" s="70">
        <v>1591065</v>
      </c>
    </row>
    <row r="35" ht="13" customHeight="1" spans="1:6" s="90">
      <c r="A35" t="n" s="75">
        <v>42916</v>
      </c>
      <c r="B35" t="n" s="70">
        <v>102.19</v>
      </c>
      <c r="C35" t="n" s="70">
        <v>102.81</v>
      </c>
      <c r="D35" t="n" s="70">
        <v>101.76</v>
      </c>
      <c r="E35" t="n" s="70">
        <v>102.46</v>
      </c>
      <c r="F35" t="n" s="70">
        <v>2958583</v>
      </c>
    </row>
    <row r="36" ht="13" customHeight="1" spans="1:6" s="90">
      <c r="A36" t="n" s="75">
        <v>42915</v>
      </c>
      <c r="B36" t="n" s="70">
        <v>102.4</v>
      </c>
      <c r="C36" t="n" s="70">
        <v>102.54</v>
      </c>
      <c r="D36" t="n" s="70">
        <v>101.07</v>
      </c>
      <c r="E36" t="n" s="70">
        <v>101.46</v>
      </c>
      <c r="F36" t="n" s="70">
        <v>3799772</v>
      </c>
    </row>
    <row r="37" ht="13" customHeight="1" spans="1:6" s="90">
      <c r="A37" t="n" s="75">
        <v>42914</v>
      </c>
      <c r="B37" t="n" s="70">
        <v>101.8</v>
      </c>
      <c r="C37" t="n" s="70">
        <v>102.84</v>
      </c>
      <c r="D37" t="n" s="70">
        <v>100.56</v>
      </c>
      <c r="E37" t="n" s="70">
        <v>102.68</v>
      </c>
      <c r="F37" t="n" s="70">
        <v>2934774</v>
      </c>
    </row>
    <row r="38" ht="13" customHeight="1" spans="1:6" s="90">
      <c r="A38" t="n" s="75">
        <v>42913</v>
      </c>
      <c r="B38" t="n" s="70">
        <v>101.84</v>
      </c>
      <c r="C38" t="n" s="70">
        <v>102.61</v>
      </c>
      <c r="D38" t="n" s="70">
        <v>101.49</v>
      </c>
      <c r="E38" t="n" s="70">
        <v>101.5</v>
      </c>
      <c r="F38" t="n" s="70">
        <v>2882168</v>
      </c>
    </row>
    <row r="39" ht="13" customHeight="1" spans="1:6" s="90">
      <c r="A39" t="n" s="75">
        <v>42912</v>
      </c>
      <c r="B39" t="n" s="70">
        <v>101.66</v>
      </c>
      <c r="C39" t="n" s="70">
        <v>102.28</v>
      </c>
      <c r="D39" t="n" s="70">
        <v>101.44</v>
      </c>
      <c r="E39" t="n" s="70">
        <v>102.21</v>
      </c>
      <c r="F39" t="n" s="70">
        <v>2412580</v>
      </c>
    </row>
    <row r="40" ht="13" customHeight="1" spans="1:6" s="90">
      <c r="A40" t="n" s="75">
        <v>42909</v>
      </c>
      <c r="B40" t="n" s="70">
        <v>101.81</v>
      </c>
      <c r="C40" t="n" s="70">
        <v>102.03</v>
      </c>
      <c r="D40" t="n" s="70">
        <v>101.28</v>
      </c>
      <c r="E40" t="n" s="70">
        <v>101.41</v>
      </c>
      <c r="F40" t="n" s="70">
        <v>2835440</v>
      </c>
    </row>
    <row r="41" ht="13" customHeight="1" spans="1:6" s="90">
      <c r="A41" t="n" s="75">
        <v>42908</v>
      </c>
      <c r="B41" t="n" s="70">
        <v>102.69</v>
      </c>
      <c r="C41" t="n" s="70">
        <v>102.69</v>
      </c>
      <c r="D41" t="n" s="70">
        <v>101.37</v>
      </c>
      <c r="E41" t="n" s="70">
        <v>101.91</v>
      </c>
      <c r="F41" t="n" s="70">
        <v>2326444</v>
      </c>
    </row>
    <row r="42" ht="13" customHeight="1" spans="1:6" s="90">
      <c r="A42" t="n" s="75">
        <v>42907</v>
      </c>
      <c r="B42" t="n" s="70">
        <v>103.74</v>
      </c>
      <c r="C42" t="n" s="70">
        <v>103.74</v>
      </c>
      <c r="D42" t="n" s="70">
        <v>102.05</v>
      </c>
      <c r="E42" t="n" s="70">
        <v>102.5</v>
      </c>
      <c r="F42" t="n" s="70">
        <v>3087771</v>
      </c>
    </row>
    <row r="43" ht="13" customHeight="1" spans="1:6" s="90">
      <c r="A43" t="n" s="75">
        <v>42906</v>
      </c>
      <c r="B43" t="n" s="70">
        <v>102.52</v>
      </c>
      <c r="C43" t="n" s="70">
        <v>103.39</v>
      </c>
      <c r="D43" t="n" s="70">
        <v>102.44</v>
      </c>
      <c r="E43" t="n" s="70">
        <v>102.48</v>
      </c>
      <c r="F43" t="n" s="70">
        <v>3590273</v>
      </c>
    </row>
    <row r="44" ht="13" customHeight="1" spans="1:6" s="90">
      <c r="A44" t="n" s="75">
        <v>42905</v>
      </c>
      <c r="B44" t="n" s="70">
        <v>103.73</v>
      </c>
      <c r="C44" t="n" s="70">
        <v>104.16</v>
      </c>
      <c r="D44" t="n" s="70">
        <v>103.26</v>
      </c>
      <c r="E44" t="n" s="70">
        <v>104.11</v>
      </c>
      <c r="F44" t="n" s="70">
        <v>2019721</v>
      </c>
    </row>
    <row r="45" ht="13" customHeight="1" spans="1:6" s="90">
      <c r="A45" t="n" s="75">
        <v>42902</v>
      </c>
      <c r="B45" t="n" s="70">
        <v>101.65</v>
      </c>
      <c r="C45" t="n" s="70">
        <v>103.72</v>
      </c>
      <c r="D45" t="n" s="70">
        <v>101.65</v>
      </c>
      <c r="E45" t="n" s="70">
        <v>103.49</v>
      </c>
      <c r="F45" t="n" s="70">
        <v>3572702</v>
      </c>
    </row>
    <row r="46" ht="13" customHeight="1" spans="1:6" s="90">
      <c r="A46" t="n" s="75">
        <v>42901</v>
      </c>
      <c r="B46" t="n" s="70">
        <v>100.88</v>
      </c>
      <c r="C46" t="n" s="70">
        <v>102.3</v>
      </c>
      <c r="D46" t="n" s="70">
        <v>100.6</v>
      </c>
      <c r="E46" t="n" s="70">
        <v>102.17</v>
      </c>
      <c r="F46" t="n" s="70">
        <v>1618889</v>
      </c>
    </row>
    <row r="47" ht="13" customHeight="1" spans="1:6" s="90">
      <c r="A47" t="n" s="75">
        <v>42900</v>
      </c>
      <c r="B47" t="n" s="70">
        <v>102.19</v>
      </c>
      <c r="C47" t="n" s="70">
        <v>102.31</v>
      </c>
      <c r="D47" t="n" s="70">
        <v>100.83</v>
      </c>
      <c r="E47" t="n" s="70">
        <v>101.25</v>
      </c>
      <c r="F47" t="n" s="70">
        <v>2679894</v>
      </c>
    </row>
    <row r="48" ht="13" customHeight="1" spans="1:6" s="90">
      <c r="A48" t="n" s="75">
        <v>42899</v>
      </c>
      <c r="B48" t="n" s="70">
        <v>101.61</v>
      </c>
      <c r="C48" t="n" s="70">
        <v>102.08</v>
      </c>
      <c r="D48" t="n" s="70">
        <v>101.15</v>
      </c>
      <c r="E48" t="n" s="70">
        <v>101.87</v>
      </c>
      <c r="F48" t="n" s="70">
        <v>2358256</v>
      </c>
    </row>
    <row r="49" ht="13" customHeight="1" spans="1:6" s="90">
      <c r="A49" t="n" s="75">
        <v>42898</v>
      </c>
      <c r="B49" t="n" s="70">
        <v>100.37</v>
      </c>
      <c r="C49" t="n" s="70">
        <v>101.56</v>
      </c>
      <c r="D49" t="n" s="70">
        <v>100.02</v>
      </c>
      <c r="E49" t="n" s="70">
        <v>101.54</v>
      </c>
      <c r="F49" t="n" s="70">
        <v>2030061</v>
      </c>
    </row>
    <row r="50" ht="13" customHeight="1" spans="1:6" s="90">
      <c r="A50" t="n" s="75">
        <v>42895</v>
      </c>
      <c r="B50" t="n" s="70">
        <v>100.86</v>
      </c>
      <c r="C50" t="n" s="70">
        <v>101.26</v>
      </c>
      <c r="D50" t="n" s="70">
        <v>99.84999999999999</v>
      </c>
      <c r="E50" t="n" s="70">
        <v>100.11</v>
      </c>
      <c r="F50" t="n" s="70">
        <v>4273958</v>
      </c>
    </row>
    <row r="51" ht="13" customHeight="1" spans="1:6" s="90">
      <c r="A51" t="n" s="75">
        <v>42894</v>
      </c>
      <c r="B51" t="n" s="70">
        <v>101.11</v>
      </c>
      <c r="C51" t="n" s="70">
        <v>101.26</v>
      </c>
      <c r="D51" t="n" s="70">
        <v>100.44</v>
      </c>
      <c r="E51" t="n" s="70">
        <v>100.77</v>
      </c>
      <c r="F51" t="n" s="70">
        <v>2613062</v>
      </c>
    </row>
    <row r="52" ht="13" customHeight="1" spans="1:6" s="90">
      <c r="A52" t="n" s="75">
        <v>42893</v>
      </c>
      <c r="B52" t="n" s="70">
        <v>101.01</v>
      </c>
      <c r="C52" t="n" s="70">
        <v>101.5</v>
      </c>
      <c r="D52" t="n" s="70">
        <v>100.69</v>
      </c>
      <c r="E52" t="n" s="70">
        <v>100.94</v>
      </c>
      <c r="F52" t="n" s="70">
        <v>2359529</v>
      </c>
    </row>
    <row r="53" ht="13" customHeight="1" spans="1:6" s="90">
      <c r="A53" t="n" s="75">
        <v>42892</v>
      </c>
      <c r="B53" t="n" s="70">
        <v>101</v>
      </c>
      <c r="C53" t="n" s="70">
        <v>101.72</v>
      </c>
      <c r="D53" t="n" s="70">
        <v>100.65</v>
      </c>
      <c r="E53" t="n" s="70">
        <v>101.2</v>
      </c>
      <c r="F53" t="n" s="70">
        <v>1992199</v>
      </c>
    </row>
    <row r="54" ht="13" customHeight="1" spans="1:6" s="90">
      <c r="A54" t="n" s="75">
        <v>42891</v>
      </c>
      <c r="B54" t="n" s="70">
        <v>101.1</v>
      </c>
      <c r="C54" t="n" s="70">
        <v>101.62</v>
      </c>
      <c r="D54" t="n" s="70">
        <v>100.88</v>
      </c>
      <c r="E54" t="n" s="70">
        <v>101.1</v>
      </c>
      <c r="F54" t="n" s="70">
        <v>3138573</v>
      </c>
    </row>
    <row r="55" ht="13" customHeight="1" spans="1:6" s="90">
      <c r="A55" t="n" s="75">
        <v>42888</v>
      </c>
      <c r="B55" t="n" s="70">
        <v>100.12</v>
      </c>
      <c r="C55" t="n" s="70">
        <v>101.08</v>
      </c>
      <c r="D55" t="n" s="70">
        <v>98.5</v>
      </c>
      <c r="E55" t="n" s="70">
        <v>100.98</v>
      </c>
      <c r="F55" t="n" s="70">
        <v>8135692</v>
      </c>
    </row>
    <row r="56" ht="13" customHeight="1" spans="1:6" s="90">
      <c r="A56" t="n" s="75">
        <v>42887</v>
      </c>
      <c r="B56" t="n" s="70">
        <v>103</v>
      </c>
      <c r="C56" t="n" s="70">
        <v>103.4</v>
      </c>
      <c r="D56" t="n" s="70">
        <v>102.01</v>
      </c>
      <c r="E56" t="n" s="70">
        <v>103.35</v>
      </c>
      <c r="F56" t="n" s="70">
        <v>2432234</v>
      </c>
    </row>
    <row r="57" ht="13" customHeight="1" spans="1:6" s="90">
      <c r="A57" t="n" s="75">
        <v>42886</v>
      </c>
      <c r="B57" t="n" s="70">
        <v>101.7</v>
      </c>
      <c r="C57" t="n" s="70">
        <v>102.5</v>
      </c>
      <c r="D57" t="n" s="70">
        <v>101.51</v>
      </c>
      <c r="E57" t="n" s="70">
        <v>102.37</v>
      </c>
      <c r="F57" t="n" s="70">
        <v>3173099</v>
      </c>
    </row>
    <row r="58" ht="13" customHeight="1" spans="1:6" s="90">
      <c r="A58" t="n" s="75">
        <v>42885</v>
      </c>
      <c r="B58" t="n" s="70">
        <v>101.21</v>
      </c>
      <c r="C58" t="n" s="70">
        <v>101.66</v>
      </c>
      <c r="D58" t="n" s="70">
        <v>100.54</v>
      </c>
      <c r="E58" t="n" s="70">
        <v>101.53</v>
      </c>
      <c r="F58" t="n" s="70">
        <v>1728899</v>
      </c>
    </row>
    <row r="59" ht="13" customHeight="1" spans="1:6" s="90">
      <c r="A59" t="n" s="75">
        <v>42881</v>
      </c>
      <c r="B59" t="n" s="70">
        <v>101.23</v>
      </c>
      <c r="C59" t="n" s="70">
        <v>101.53</v>
      </c>
      <c r="D59" t="n" s="70">
        <v>100.91</v>
      </c>
      <c r="E59" t="n" s="70">
        <v>101.35</v>
      </c>
      <c r="F59" t="n" s="70">
        <v>1919119</v>
      </c>
    </row>
    <row r="60" ht="13" customHeight="1" spans="1:6" s="90">
      <c r="A60" t="n" s="75">
        <v>42880</v>
      </c>
      <c r="B60" t="n" s="70">
        <v>100.27</v>
      </c>
      <c r="C60" t="n" s="70">
        <v>101.43</v>
      </c>
      <c r="D60" t="n" s="70">
        <v>100.03</v>
      </c>
      <c r="E60" t="n" s="70">
        <v>101.16</v>
      </c>
      <c r="F60" t="n" s="70">
        <v>1832479</v>
      </c>
    </row>
    <row r="61" ht="13" customHeight="1" spans="1:6" s="90">
      <c r="A61" t="n" s="75">
        <v>42879</v>
      </c>
      <c r="B61" t="n" s="70">
        <v>99.48999999999999</v>
      </c>
      <c r="C61" t="n" s="70">
        <v>100.06</v>
      </c>
      <c r="D61" t="n" s="70">
        <v>99.43000000000001</v>
      </c>
      <c r="E61" t="n" s="70">
        <v>99.98</v>
      </c>
      <c r="F61" t="n" s="70">
        <v>1942989</v>
      </c>
    </row>
    <row r="62" ht="13" customHeight="1" spans="1:6" s="90">
      <c r="A62" t="n" s="75">
        <v>42878</v>
      </c>
      <c r="B62" t="n" s="70">
        <v>99.37</v>
      </c>
      <c r="C62" t="n" s="70">
        <v>99.54000000000001</v>
      </c>
      <c r="D62" t="n" s="70">
        <v>99.06</v>
      </c>
      <c r="E62" t="n" s="70">
        <v>99.53</v>
      </c>
      <c r="F62" t="n" s="70">
        <v>1398899</v>
      </c>
    </row>
    <row r="63" ht="13" customHeight="1" spans="1:6" s="90">
      <c r="A63" t="n" s="75">
        <v>42877</v>
      </c>
      <c r="B63" t="n" s="70">
        <v>98.48</v>
      </c>
      <c r="C63" t="n" s="70">
        <v>99.56</v>
      </c>
      <c r="D63" t="n" s="70">
        <v>98.44</v>
      </c>
      <c r="E63" t="n" s="70">
        <v>99.45</v>
      </c>
      <c r="F63" t="n" s="70">
        <v>2015167</v>
      </c>
    </row>
    <row r="64" ht="13" customHeight="1" spans="1:6" s="90">
      <c r="A64" t="n" s="75">
        <v>42874</v>
      </c>
      <c r="B64" t="n" s="70">
        <v>98.34</v>
      </c>
      <c r="C64" t="n" s="70">
        <v>98.92</v>
      </c>
      <c r="D64" t="n" s="70">
        <v>97.89</v>
      </c>
      <c r="E64" t="n" s="70">
        <v>98.62</v>
      </c>
      <c r="F64" t="n" s="70">
        <v>2790653</v>
      </c>
    </row>
    <row r="65" ht="13" customHeight="1" spans="1:6" s="90">
      <c r="A65" t="n" s="75">
        <v>42873</v>
      </c>
      <c r="B65" t="n" s="70">
        <v>97.15000000000001</v>
      </c>
      <c r="C65" t="n" s="70">
        <v>98.65000000000001</v>
      </c>
      <c r="D65" t="n" s="70">
        <v>96.8</v>
      </c>
      <c r="E65" t="n" s="70">
        <v>98.34999999999999</v>
      </c>
      <c r="F65" t="n" s="70">
        <v>2197346</v>
      </c>
    </row>
    <row r="66" ht="13" customHeight="1" spans="1:6" s="90">
      <c r="A66" t="n" s="75">
        <v>42872</v>
      </c>
      <c r="B66" t="n" s="70">
        <v>97.7</v>
      </c>
      <c r="C66" t="n" s="70">
        <v>98.08</v>
      </c>
      <c r="D66" t="n" s="70">
        <v>97.23</v>
      </c>
      <c r="E66" t="n" s="70">
        <v>97.3</v>
      </c>
      <c r="F66" t="n" s="70">
        <v>2802578</v>
      </c>
    </row>
    <row r="67" ht="13" customHeight="1" spans="1:6" s="90">
      <c r="A67" t="n" s="75">
        <v>42871</v>
      </c>
      <c r="B67" t="n" s="70">
        <v>98.39</v>
      </c>
      <c r="C67" t="n" s="70">
        <v>98.76000000000001</v>
      </c>
      <c r="D67" t="n" s="70">
        <v>98.15000000000001</v>
      </c>
      <c r="E67" t="n" s="70">
        <v>98.31999999999999</v>
      </c>
      <c r="F67" t="n" s="70">
        <v>2213286</v>
      </c>
    </row>
    <row r="68" ht="13" customHeight="1" spans="1:6" s="90">
      <c r="A68" t="n" s="75">
        <v>42870</v>
      </c>
      <c r="B68" t="n" s="70">
        <v>97.01000000000001</v>
      </c>
      <c r="C68" t="n" s="70">
        <v>98.54000000000001</v>
      </c>
      <c r="D68" t="n" s="70">
        <v>96.76000000000001</v>
      </c>
      <c r="E68" t="n" s="70">
        <v>98.45</v>
      </c>
      <c r="F68" t="n" s="70">
        <v>3364035</v>
      </c>
    </row>
    <row r="69" ht="13" customHeight="1" spans="1:6" s="90">
      <c r="A69" t="n" s="75">
        <v>42867</v>
      </c>
      <c r="B69" t="n" s="70">
        <v>96.56999999999999</v>
      </c>
      <c r="C69" t="n" s="70">
        <v>97.3</v>
      </c>
      <c r="D69" t="n" s="70">
        <v>96.25</v>
      </c>
      <c r="E69" t="n" s="70">
        <v>97.17</v>
      </c>
      <c r="F69" t="n" s="70">
        <v>1957341</v>
      </c>
    </row>
    <row r="70" ht="13" customHeight="1" spans="1:6" s="90">
      <c r="A70" t="n" s="75">
        <v>42866</v>
      </c>
      <c r="B70" t="n" s="70">
        <v>96.53</v>
      </c>
      <c r="C70" t="n" s="70">
        <v>96.59999999999999</v>
      </c>
      <c r="D70" t="n" s="70">
        <v>95.87</v>
      </c>
      <c r="E70" t="n" s="70">
        <v>96.45999999999999</v>
      </c>
      <c r="F70" t="n" s="70">
        <v>3029071</v>
      </c>
    </row>
    <row r="71" ht="13" customHeight="1" spans="1:6" s="90">
      <c r="A71" t="n" s="75">
        <v>42865</v>
      </c>
      <c r="B71" t="n" s="70">
        <v>96.97</v>
      </c>
      <c r="C71" t="n" s="70">
        <v>97.5</v>
      </c>
      <c r="D71" t="n" s="70">
        <v>95.84999999999999</v>
      </c>
      <c r="E71" t="n" s="70">
        <v>96.63</v>
      </c>
      <c r="F71" t="n" s="70">
        <v>2919989</v>
      </c>
    </row>
    <row r="72" ht="13" customHeight="1" spans="1:6" s="90">
      <c r="A72" t="n" s="75">
        <v>42864</v>
      </c>
      <c r="B72" t="n" s="70">
        <v>96.63</v>
      </c>
      <c r="C72" t="n" s="70">
        <v>97.43000000000001</v>
      </c>
      <c r="D72" t="n" s="70">
        <v>96.17</v>
      </c>
      <c r="E72" t="n" s="70">
        <v>97.08</v>
      </c>
      <c r="F72" t="n" s="70">
        <v>2625166</v>
      </c>
    </row>
    <row r="73" ht="13" customHeight="1" spans="1:6" s="90">
      <c r="A73" t="n" s="75">
        <v>42863</v>
      </c>
      <c r="B73" t="n" s="70">
        <v>99.5</v>
      </c>
      <c r="C73" t="n" s="70">
        <v>99.65000000000001</v>
      </c>
      <c r="D73" t="n" s="70">
        <v>96.42</v>
      </c>
      <c r="E73" t="n" s="70">
        <v>96.7</v>
      </c>
      <c r="F73" t="n" s="70">
        <v>4799832</v>
      </c>
    </row>
    <row r="74" ht="13" customHeight="1" spans="1:6" s="90">
      <c r="A74" t="n" s="75">
        <v>42860</v>
      </c>
      <c r="B74" t="n" s="70">
        <v>99.34999999999999</v>
      </c>
      <c r="C74" t="n" s="70">
        <v>99.53</v>
      </c>
      <c r="D74" t="n" s="70">
        <v>98.64</v>
      </c>
      <c r="E74" t="n" s="70">
        <v>99.29000000000001</v>
      </c>
      <c r="F74" t="n" s="70">
        <v>1858701</v>
      </c>
    </row>
    <row r="75" ht="13" customHeight="1" spans="1:6" s="90">
      <c r="A75" t="n" s="75">
        <v>42859</v>
      </c>
      <c r="B75" t="n" s="70">
        <v>98.31</v>
      </c>
      <c r="C75" t="n" s="70">
        <v>99.13</v>
      </c>
      <c r="D75" t="n" s="70">
        <v>97.59</v>
      </c>
      <c r="E75" t="n" s="70">
        <v>99.09999999999999</v>
      </c>
      <c r="F75" t="n" s="70">
        <v>3377997</v>
      </c>
    </row>
    <row r="76" ht="13" customHeight="1" spans="1:6" s="90">
      <c r="A76" t="n" s="75">
        <v>42858</v>
      </c>
      <c r="B76" t="n" s="70">
        <v>98.95</v>
      </c>
      <c r="C76" t="n" s="70">
        <v>99.62</v>
      </c>
      <c r="D76" t="n" s="70">
        <v>95.5</v>
      </c>
      <c r="E76" t="n" s="70">
        <v>97.51000000000001</v>
      </c>
      <c r="F76" t="n" s="70">
        <v>6336007</v>
      </c>
    </row>
    <row r="77" ht="13" customHeight="1" spans="1:6" s="90">
      <c r="A77" t="n" s="75">
        <v>42857</v>
      </c>
      <c r="B77" t="n" s="70">
        <v>104.19</v>
      </c>
      <c r="C77" t="n" s="70">
        <v>104.43</v>
      </c>
      <c r="D77" t="n" s="70">
        <v>103.6</v>
      </c>
      <c r="E77" t="n" s="70">
        <v>104.01</v>
      </c>
      <c r="F77" t="n" s="70">
        <v>2254321</v>
      </c>
    </row>
    <row r="78" ht="13" customHeight="1" spans="1:6" s="90">
      <c r="A78" t="n" s="75">
        <v>42856</v>
      </c>
      <c r="B78" t="n" s="70">
        <v>104.29</v>
      </c>
      <c r="C78" t="n" s="70">
        <v>104.41</v>
      </c>
      <c r="D78" t="n" s="70">
        <v>103.59</v>
      </c>
      <c r="E78" t="n" s="70">
        <v>103.97</v>
      </c>
      <c r="F78" t="n" s="70">
        <v>1406147</v>
      </c>
    </row>
    <row r="79" ht="13" customHeight="1" spans="1:6" s="90">
      <c r="A79" t="n" s="75">
        <v>42853</v>
      </c>
      <c r="B79" t="n" s="70">
        <v>105.03</v>
      </c>
      <c r="C79" t="n" s="70">
        <v>105.28</v>
      </c>
      <c r="D79" t="n" s="70">
        <v>104.29</v>
      </c>
      <c r="E79" t="n" s="70">
        <v>104.49</v>
      </c>
      <c r="F79" t="n" s="70">
        <v>1610922</v>
      </c>
    </row>
    <row r="80" ht="13" customHeight="1" spans="1:6" s="90">
      <c r="A80" t="n" s="75">
        <v>42852</v>
      </c>
      <c r="B80" t="n" s="70">
        <v>105.26</v>
      </c>
      <c r="C80" t="n" s="70">
        <v>105.68</v>
      </c>
      <c r="D80" t="n" s="70">
        <v>104.65</v>
      </c>
      <c r="E80" t="n" s="70">
        <v>105.16</v>
      </c>
      <c r="F80" t="n" s="70">
        <v>1505235</v>
      </c>
    </row>
    <row r="81" ht="13" customHeight="1" spans="1:6" s="90">
      <c r="A81" t="n" s="75">
        <v>42851</v>
      </c>
      <c r="B81" t="n" s="70">
        <v>104.51</v>
      </c>
      <c r="C81" t="n" s="70">
        <v>105.15</v>
      </c>
      <c r="D81" t="n" s="70">
        <v>104.31</v>
      </c>
      <c r="E81" t="n" s="70">
        <v>104.86</v>
      </c>
      <c r="F81" t="n" s="70">
        <v>1431106</v>
      </c>
    </row>
    <row r="82" ht="13" customHeight="1" spans="1:6" s="90">
      <c r="A82" t="n" s="75">
        <v>42850</v>
      </c>
      <c r="B82" t="n" s="70">
        <v>104.14</v>
      </c>
      <c r="C82" t="n" s="70">
        <v>105.22</v>
      </c>
      <c r="D82" t="n" s="70">
        <v>104.09</v>
      </c>
      <c r="E82" t="n" s="70">
        <v>105.01</v>
      </c>
      <c r="F82" t="n" s="70">
        <v>1306521</v>
      </c>
    </row>
    <row r="83" ht="13" customHeight="1" spans="1:6" s="90">
      <c r="A83" t="n" s="75">
        <v>42849</v>
      </c>
      <c r="B83" t="n" s="70">
        <v>104</v>
      </c>
      <c r="C83" t="n" s="70">
        <v>104.19</v>
      </c>
      <c r="D83" t="n" s="70">
        <v>103.1</v>
      </c>
      <c r="E83" t="n" s="70">
        <v>104.14</v>
      </c>
      <c r="F83" t="n" s="70">
        <v>1887063</v>
      </c>
    </row>
    <row r="84" ht="13" customHeight="1" spans="1:6" s="90">
      <c r="A84" t="n" s="75">
        <v>42846</v>
      </c>
      <c r="B84" t="n" s="70">
        <v>103.04</v>
      </c>
      <c r="C84" t="n" s="70">
        <v>103.48</v>
      </c>
      <c r="D84" t="n" s="70">
        <v>102.49</v>
      </c>
      <c r="E84" t="n" s="70">
        <v>102.69</v>
      </c>
      <c r="F84" t="n" s="70">
        <v>1528866</v>
      </c>
    </row>
    <row r="85" ht="13" customHeight="1" spans="1:6" s="90">
      <c r="A85" t="n" s="75">
        <v>42845</v>
      </c>
      <c r="B85" t="n" s="70">
        <v>102.34</v>
      </c>
      <c r="C85" t="n" s="70">
        <v>103.32</v>
      </c>
      <c r="D85" t="n" s="70">
        <v>102.23</v>
      </c>
      <c r="E85" t="n" s="70">
        <v>103.04</v>
      </c>
      <c r="F85" t="n" s="70">
        <v>1218209</v>
      </c>
    </row>
    <row r="86" ht="13" customHeight="1" spans="1:6" s="90">
      <c r="A86" t="n" s="75">
        <v>42844</v>
      </c>
      <c r="B86" t="n" s="70">
        <v>102.1</v>
      </c>
      <c r="C86" t="n" s="70">
        <v>102.56</v>
      </c>
      <c r="D86" t="n" s="70">
        <v>101.78</v>
      </c>
      <c r="E86" t="n" s="70">
        <v>102.07</v>
      </c>
      <c r="F86" t="n" s="70">
        <v>1113025</v>
      </c>
    </row>
    <row r="87" ht="13" customHeight="1" spans="1:6" s="90">
      <c r="A87" t="n" s="75">
        <v>42843</v>
      </c>
      <c r="B87" t="n" s="70">
        <v>101.57</v>
      </c>
      <c r="C87" t="n" s="70">
        <v>102.47</v>
      </c>
      <c r="D87" t="n" s="70">
        <v>100.08</v>
      </c>
      <c r="E87" t="n" s="70">
        <v>101.93</v>
      </c>
      <c r="F87" t="n" s="70">
        <v>1570970</v>
      </c>
    </row>
    <row r="88" ht="13" customHeight="1" spans="1:6" s="90">
      <c r="A88" t="n" s="75">
        <v>42842</v>
      </c>
      <c r="B88" t="n" s="70">
        <v>101.95</v>
      </c>
      <c r="C88" t="n" s="70">
        <v>102</v>
      </c>
      <c r="D88" t="n" s="70">
        <v>101.36</v>
      </c>
      <c r="E88" t="n" s="70">
        <v>101.86</v>
      </c>
      <c r="F88" t="n" s="70">
        <v>1215383</v>
      </c>
    </row>
    <row r="89" ht="13" customHeight="1" spans="1:6" s="90">
      <c r="A89" t="n" s="75">
        <v>42838</v>
      </c>
      <c r="B89" t="n" s="70">
        <v>102.26</v>
      </c>
      <c r="C89" t="n" s="70">
        <v>102.26</v>
      </c>
      <c r="D89" t="n" s="70">
        <v>101.24</v>
      </c>
      <c r="E89" t="n" s="70">
        <v>101.26</v>
      </c>
      <c r="F89" t="n" s="70">
        <v>1218656</v>
      </c>
    </row>
    <row r="90" ht="13" customHeight="1" spans="1:6" s="90">
      <c r="A90" t="n" s="75">
        <v>42837</v>
      </c>
      <c r="B90" t="n" s="70">
        <v>101.73</v>
      </c>
      <c r="C90" t="n" s="70">
        <v>102.1</v>
      </c>
      <c r="D90" t="n" s="70">
        <v>101.49</v>
      </c>
      <c r="E90" t="n" s="70">
        <v>101.95</v>
      </c>
      <c r="F90" t="n" s="70">
        <v>1812265</v>
      </c>
    </row>
    <row r="91" ht="13" customHeight="1" spans="1:6" s="90">
      <c r="A91" t="n" s="75">
        <v>42836</v>
      </c>
      <c r="B91" t="n" s="70">
        <v>101.88</v>
      </c>
      <c r="C91" t="n" s="70">
        <v>102.43</v>
      </c>
      <c r="D91" t="n" s="70">
        <v>101.33</v>
      </c>
      <c r="E91" t="n" s="70">
        <v>102.09</v>
      </c>
      <c r="F91" t="n" s="70">
        <v>908733</v>
      </c>
    </row>
    <row r="92" ht="13" customHeight="1" spans="1:6" s="90">
      <c r="A92" t="n" s="75">
        <v>42835</v>
      </c>
      <c r="B92" t="n" s="70">
        <v>102.16</v>
      </c>
      <c r="C92" t="n" s="70">
        <v>102.68</v>
      </c>
      <c r="D92" t="n" s="70">
        <v>101.79</v>
      </c>
      <c r="E92" t="n" s="70">
        <v>102.14</v>
      </c>
      <c r="F92" t="n" s="70">
        <v>979983</v>
      </c>
    </row>
    <row r="93" ht="13" customHeight="1" spans="1:6" s="90">
      <c r="A93" t="n" s="75">
        <v>42832</v>
      </c>
      <c r="B93" t="n" s="70">
        <v>101.87</v>
      </c>
      <c r="C93" t="n" s="70">
        <v>102.42</v>
      </c>
      <c r="D93" t="n" s="70">
        <v>101.46</v>
      </c>
      <c r="E93" t="n" s="70">
        <v>102.19</v>
      </c>
      <c r="F93" t="n" s="70">
        <v>1601267</v>
      </c>
    </row>
    <row r="94" ht="13" customHeight="1" spans="1:6" s="90">
      <c r="A94" t="n" s="75">
        <v>42831</v>
      </c>
      <c r="B94" t="n" s="70">
        <v>101.89</v>
      </c>
      <c r="C94" t="n" s="70">
        <v>101.91</v>
      </c>
      <c r="D94" t="n" s="70">
        <v>101.45</v>
      </c>
      <c r="E94" t="n" s="70">
        <v>101.75</v>
      </c>
      <c r="F94" t="n" s="70">
        <v>1087075</v>
      </c>
    </row>
    <row r="95" ht="13" customHeight="1" spans="1:6" s="90">
      <c r="A95" t="n" s="75">
        <v>42830</v>
      </c>
      <c r="B95" t="n" s="70">
        <v>101.81</v>
      </c>
      <c r="C95" t="n" s="70">
        <v>103.01</v>
      </c>
      <c r="D95" t="n" s="70">
        <v>101.24</v>
      </c>
      <c r="E95" t="n" s="70">
        <v>101.93</v>
      </c>
      <c r="F95" t="n" s="70">
        <v>1693915</v>
      </c>
    </row>
    <row r="96" ht="13" customHeight="1" spans="1:6" s="90">
      <c r="A96" t="n" s="75">
        <v>42829</v>
      </c>
      <c r="B96" t="n" s="70">
        <v>101.33</v>
      </c>
      <c r="C96" t="n" s="70">
        <v>101.53</v>
      </c>
      <c r="D96" t="n" s="70">
        <v>100.86</v>
      </c>
      <c r="E96" t="n" s="70">
        <v>101.45</v>
      </c>
      <c r="F96" t="n" s="70">
        <v>1143284</v>
      </c>
    </row>
    <row r="97" ht="13" customHeight="1" spans="1:6" s="90">
      <c r="A97" t="n" s="75">
        <v>42828</v>
      </c>
      <c r="B97" t="n" s="70">
        <v>102.23</v>
      </c>
      <c r="C97" t="n" s="70">
        <v>102.57</v>
      </c>
      <c r="D97" t="n" s="70">
        <v>101.02</v>
      </c>
      <c r="E97" t="n" s="70">
        <v>101.27</v>
      </c>
      <c r="F97" t="n" s="70">
        <v>1637602</v>
      </c>
    </row>
    <row r="98" ht="13" customHeight="1" spans="1:6" s="90">
      <c r="A98" t="n" s="75">
        <v>42825</v>
      </c>
      <c r="B98" t="n" s="70">
        <v>102.14</v>
      </c>
      <c r="C98" t="n" s="70">
        <v>102.62</v>
      </c>
      <c r="D98" t="n" s="70">
        <v>101.98</v>
      </c>
      <c r="E98" t="n" s="70">
        <v>102.39</v>
      </c>
      <c r="F98" t="n" s="70">
        <v>1374619</v>
      </c>
    </row>
    <row r="99" ht="13" customHeight="1" spans="1:6" s="90">
      <c r="A99" t="n" s="75">
        <v>42824</v>
      </c>
      <c r="B99" t="n" s="70">
        <v>102.07</v>
      </c>
      <c r="C99" t="n" s="70">
        <v>102.44</v>
      </c>
      <c r="D99" t="n" s="70">
        <v>101.77</v>
      </c>
      <c r="E99" t="n" s="70">
        <v>102.17</v>
      </c>
      <c r="F99" t="n" s="70">
        <v>1225705</v>
      </c>
    </row>
    <row r="100" ht="13" customHeight="1" spans="1:6" s="90">
      <c r="A100" t="n" s="75">
        <v>42823</v>
      </c>
      <c r="B100" t="n" s="70">
        <v>102.91</v>
      </c>
      <c r="C100" t="n" s="70">
        <v>103.03</v>
      </c>
      <c r="D100" t="n" s="70">
        <v>101.88</v>
      </c>
      <c r="E100" t="n" s="70">
        <v>102.13</v>
      </c>
      <c r="F100" t="n" s="70">
        <v>2245094</v>
      </c>
    </row>
    <row r="101" ht="13" customHeight="1" spans="1:6" s="90">
      <c r="A101" t="n" s="75">
        <v>42822</v>
      </c>
      <c r="B101" t="n" s="70">
        <v>102.53</v>
      </c>
      <c r="C101" t="n" s="70">
        <v>103.62</v>
      </c>
      <c r="D101" t="n" s="70">
        <v>102.21</v>
      </c>
      <c r="E101" t="n" s="70">
        <v>103.28</v>
      </c>
      <c r="F101" t="n" s="70">
        <v>1485979</v>
      </c>
    </row>
    <row r="102" ht="13" customHeight="1" spans="1:6" s="90">
      <c r="A102" t="n" s="75">
        <v>42821</v>
      </c>
      <c r="B102" t="n" s="70">
        <v>102.73</v>
      </c>
      <c r="C102" t="n" s="70">
        <v>103.26</v>
      </c>
      <c r="D102" t="n" s="70">
        <v>102.37</v>
      </c>
      <c r="E102" t="n" s="70">
        <v>102.91</v>
      </c>
      <c r="F102" t="n" s="70">
        <v>1504466</v>
      </c>
    </row>
    <row r="103" ht="13" customHeight="1" spans="1:6" s="90">
      <c r="A103" t="n" s="75">
        <v>42818</v>
      </c>
      <c r="B103" t="n" s="70">
        <v>103.75</v>
      </c>
      <c r="C103" t="n" s="70">
        <v>104.17</v>
      </c>
      <c r="D103" t="n" s="70">
        <v>103.06</v>
      </c>
      <c r="E103" t="n" s="70">
        <v>103.38</v>
      </c>
      <c r="F103" t="n" s="70">
        <v>1359886</v>
      </c>
    </row>
    <row r="104" ht="13" customHeight="1" spans="1:6" s="90">
      <c r="A104" t="n" s="75">
        <v>42817</v>
      </c>
      <c r="B104" t="n" s="70">
        <v>103.49</v>
      </c>
      <c r="C104" t="n" s="70">
        <v>104.25</v>
      </c>
      <c r="D104" t="n" s="70">
        <v>103.1</v>
      </c>
      <c r="E104" t="n" s="70">
        <v>103.52</v>
      </c>
      <c r="F104" t="n" s="70">
        <v>1010177</v>
      </c>
    </row>
    <row r="105" ht="13" customHeight="1" spans="1:6" s="90">
      <c r="A105" t="n" s="75">
        <v>42816</v>
      </c>
      <c r="B105" t="n" s="70">
        <v>103.35</v>
      </c>
      <c r="C105" t="n" s="70">
        <v>103.74</v>
      </c>
      <c r="D105" t="n" s="70">
        <v>102.89</v>
      </c>
      <c r="E105" t="n" s="70">
        <v>103.68</v>
      </c>
      <c r="F105" t="n" s="70">
        <v>2011038</v>
      </c>
    </row>
    <row r="106" ht="13" customHeight="1" spans="1:6" s="90">
      <c r="A106" t="n" s="75">
        <v>42815</v>
      </c>
      <c r="B106" t="n" s="70">
        <v>104.9</v>
      </c>
      <c r="C106" t="n" s="70">
        <v>104.96</v>
      </c>
      <c r="D106" t="n" s="70">
        <v>102.99</v>
      </c>
      <c r="E106" t="n" s="70">
        <v>103.12</v>
      </c>
      <c r="F106" t="n" s="70">
        <v>1612663</v>
      </c>
    </row>
    <row r="107" ht="13" customHeight="1" spans="1:6" s="90">
      <c r="A107" t="n" s="75">
        <v>42814</v>
      </c>
      <c r="B107" t="n" s="70">
        <v>105.17</v>
      </c>
      <c r="C107" t="n" s="70">
        <v>105.18</v>
      </c>
      <c r="D107" t="n" s="70">
        <v>104.22</v>
      </c>
      <c r="E107" t="n" s="70">
        <v>104.45</v>
      </c>
      <c r="F107" t="n" s="70">
        <v>1323403</v>
      </c>
    </row>
    <row r="108" ht="13" customHeight="1" spans="1:6" s="90">
      <c r="A108" t="n" s="75">
        <v>42811</v>
      </c>
      <c r="B108" t="n" s="70">
        <v>104.31</v>
      </c>
      <c r="C108" t="n" s="70">
        <v>105.2</v>
      </c>
      <c r="D108" t="n" s="70">
        <v>104.03</v>
      </c>
      <c r="E108" t="n" s="70">
        <v>105.11</v>
      </c>
      <c r="F108" t="n" s="70">
        <v>2890349</v>
      </c>
    </row>
    <row r="109" ht="13" customHeight="1" spans="1:6" s="90">
      <c r="A109" t="n" s="75">
        <v>42810</v>
      </c>
      <c r="B109" t="n" s="70">
        <v>104.65</v>
      </c>
      <c r="C109" t="n" s="70">
        <v>104.89</v>
      </c>
      <c r="D109" t="n" s="70">
        <v>103.9</v>
      </c>
      <c r="E109" t="n" s="70">
        <v>104.25</v>
      </c>
      <c r="F109" t="n" s="70">
        <v>1231091</v>
      </c>
    </row>
    <row r="110" ht="13" customHeight="1" spans="1:6" s="90">
      <c r="A110" t="n" s="75">
        <v>42809</v>
      </c>
      <c r="B110" t="n" s="70">
        <v>104.27</v>
      </c>
      <c r="C110" t="n" s="70">
        <v>104.79</v>
      </c>
      <c r="D110" t="n" s="70">
        <v>103.66</v>
      </c>
      <c r="E110" t="n" s="70">
        <v>104.67</v>
      </c>
      <c r="F110" t="n" s="70">
        <v>1500187</v>
      </c>
    </row>
    <row r="111" ht="13" customHeight="1" spans="1:6" s="90">
      <c r="A111" t="n" s="75">
        <v>42808</v>
      </c>
      <c r="B111" t="n" s="70">
        <v>104.66</v>
      </c>
      <c r="C111" t="n" s="70">
        <v>104.76</v>
      </c>
      <c r="D111" t="n" s="70">
        <v>103.69</v>
      </c>
      <c r="E111" t="n" s="70">
        <v>103.97</v>
      </c>
      <c r="F111" t="n" s="70">
        <v>1848326</v>
      </c>
    </row>
    <row r="112" ht="13" customHeight="1" spans="1:6" s="90">
      <c r="A112" t="n" s="75">
        <v>42807</v>
      </c>
      <c r="B112" t="n" s="70">
        <v>104.49</v>
      </c>
      <c r="C112" t="n" s="70">
        <v>104.9</v>
      </c>
      <c r="D112" t="n" s="70">
        <v>104.14</v>
      </c>
      <c r="E112" t="n" s="70">
        <v>104.84</v>
      </c>
      <c r="F112" t="n" s="70">
        <v>1802650</v>
      </c>
    </row>
    <row r="113" ht="13" customHeight="1" spans="1:6" s="90">
      <c r="A113" t="n" s="75">
        <v>42804</v>
      </c>
      <c r="B113" t="n" s="70">
        <v>103.87</v>
      </c>
      <c r="C113" t="n" s="70">
        <v>104.63</v>
      </c>
      <c r="D113" t="n" s="70">
        <v>103.54</v>
      </c>
      <c r="E113" t="n" s="70">
        <v>104.55</v>
      </c>
      <c r="F113" t="n" s="70">
        <v>1556780</v>
      </c>
    </row>
    <row r="114" ht="13" customHeight="1" spans="1:6" s="90">
      <c r="A114" t="n" s="75">
        <v>42803</v>
      </c>
      <c r="B114" t="n" s="70">
        <v>103.57</v>
      </c>
      <c r="C114" t="n" s="70">
        <v>104.08</v>
      </c>
      <c r="D114" t="n" s="70">
        <v>102.92</v>
      </c>
      <c r="E114" t="n" s="70">
        <v>103.4</v>
      </c>
      <c r="F114" t="n" s="70">
        <v>1393832</v>
      </c>
    </row>
    <row r="115" ht="13" customHeight="1" spans="1:6" s="90">
      <c r="A115" t="n" s="75">
        <v>42802</v>
      </c>
      <c r="B115" t="n" s="70">
        <v>103.62</v>
      </c>
      <c r="C115" t="n" s="70">
        <v>104.13</v>
      </c>
      <c r="D115" t="n" s="70">
        <v>103.34</v>
      </c>
      <c r="E115" t="n" s="70">
        <v>103.71</v>
      </c>
      <c r="F115" t="n" s="70">
        <v>1577185</v>
      </c>
    </row>
    <row r="116" ht="13" customHeight="1" spans="1:6" s="90">
      <c r="A116" t="n" s="75">
        <v>42801</v>
      </c>
      <c r="B116" t="n" s="70">
        <v>104.54</v>
      </c>
      <c r="C116" t="n" s="70">
        <v>104.85</v>
      </c>
      <c r="D116" t="n" s="70">
        <v>103.9</v>
      </c>
      <c r="E116" t="n" s="70">
        <v>104.27</v>
      </c>
      <c r="F116" t="n" s="70">
        <v>1881528</v>
      </c>
    </row>
    <row r="117" ht="13" customHeight="1" spans="1:6" s="90">
      <c r="A117" t="n" s="75">
        <v>42800</v>
      </c>
      <c r="B117" t="n" s="70">
        <v>103.88</v>
      </c>
      <c r="C117" t="n" s="70">
        <v>105</v>
      </c>
      <c r="D117" t="n" s="70">
        <v>103.88</v>
      </c>
      <c r="E117" t="n" s="70">
        <v>104.95</v>
      </c>
      <c r="F117" t="n" s="70">
        <v>1678307</v>
      </c>
    </row>
    <row r="118" ht="13" customHeight="1" spans="1:6" s="90">
      <c r="A118" t="n" s="75">
        <v>42797</v>
      </c>
      <c r="B118" t="n" s="70">
        <v>103.95</v>
      </c>
      <c r="C118" t="n" s="70">
        <v>104.61</v>
      </c>
      <c r="D118" t="n" s="70">
        <v>103.63</v>
      </c>
      <c r="E118" t="n" s="70">
        <v>104.5</v>
      </c>
      <c r="F118" t="n" s="70">
        <v>1216370</v>
      </c>
    </row>
    <row r="119" ht="13" customHeight="1" spans="1:6" s="90">
      <c r="A119" t="n" s="75">
        <v>42796</v>
      </c>
      <c r="B119" t="n" s="70">
        <v>104.14</v>
      </c>
      <c r="C119" t="n" s="70">
        <v>104.37</v>
      </c>
      <c r="D119" t="n" s="70">
        <v>103.86</v>
      </c>
      <c r="E119" t="n" s="70">
        <v>104.07</v>
      </c>
      <c r="F119" t="n" s="70">
        <v>1697190</v>
      </c>
    </row>
    <row r="120" ht="13" customHeight="1" spans="1:6" s="90">
      <c r="A120" t="n" s="75">
        <v>42795</v>
      </c>
      <c r="B120" t="n" s="70">
        <v>103.66</v>
      </c>
      <c r="C120" t="n" s="70">
        <v>104.71</v>
      </c>
      <c r="D120" t="n" s="70">
        <v>103.23</v>
      </c>
      <c r="E120" t="n" s="70">
        <v>104.53</v>
      </c>
      <c r="F120" t="n" s="70">
        <v>1828233</v>
      </c>
    </row>
    <row r="121" ht="13" customHeight="1" spans="1:6" s="90">
      <c r="A121" t="n" s="75">
        <v>42794</v>
      </c>
      <c r="B121" t="n" s="70">
        <v>102.68</v>
      </c>
      <c r="C121" t="n" s="70">
        <v>102.81</v>
      </c>
      <c r="D121" t="n" s="70">
        <v>102.24</v>
      </c>
      <c r="E121" t="n" s="70">
        <v>102.62</v>
      </c>
      <c r="F121" t="n" s="70">
        <v>2060663</v>
      </c>
    </row>
    <row r="122" ht="13" customHeight="1" spans="1:6" s="90">
      <c r="A122" t="n" s="75">
        <v>42793</v>
      </c>
      <c r="B122" t="n" s="70">
        <v>102.93</v>
      </c>
      <c r="C122" t="n" s="70">
        <v>103.14</v>
      </c>
      <c r="D122" t="n" s="70">
        <v>102.47</v>
      </c>
      <c r="E122" t="n" s="70">
        <v>102.7</v>
      </c>
      <c r="F122" t="n" s="70">
        <v>1188346</v>
      </c>
    </row>
    <row r="123" ht="13" customHeight="1" spans="1:6" s="90">
      <c r="A123" t="n" s="75">
        <v>42790</v>
      </c>
      <c r="B123" t="n" s="70">
        <v>101.63</v>
      </c>
      <c r="C123" t="n" s="70">
        <v>103.01</v>
      </c>
      <c r="D123" t="n" s="70">
        <v>101.3</v>
      </c>
      <c r="E123" t="n" s="70">
        <v>103</v>
      </c>
      <c r="F123" t="n" s="70">
        <v>1774494</v>
      </c>
    </row>
    <row r="124" ht="13" customHeight="1" spans="1:6" s="90">
      <c r="A124" t="n" s="75">
        <v>42789</v>
      </c>
      <c r="B124" t="n" s="70">
        <v>100.79</v>
      </c>
      <c r="C124" t="n" s="70">
        <v>101.78</v>
      </c>
      <c r="D124" t="n" s="70">
        <v>100.49</v>
      </c>
      <c r="E124" t="n" s="70">
        <v>101.64</v>
      </c>
      <c r="F124" t="n" s="70">
        <v>1459263</v>
      </c>
    </row>
    <row r="125" ht="13" customHeight="1" spans="1:6" s="90">
      <c r="A125" t="n" s="75">
        <v>42788</v>
      </c>
      <c r="B125" t="n" s="70">
        <v>99.09</v>
      </c>
      <c r="C125" t="n" s="70">
        <v>100.68</v>
      </c>
      <c r="D125" t="n" s="70">
        <v>99.09</v>
      </c>
      <c r="E125" t="n" s="70">
        <v>100.42</v>
      </c>
      <c r="F125" t="n" s="70">
        <v>1677855</v>
      </c>
    </row>
    <row r="126" ht="13" customHeight="1" spans="1:6" s="90">
      <c r="A126" t="n" s="75">
        <v>42787</v>
      </c>
      <c r="B126" t="n" s="70">
        <v>99.39</v>
      </c>
      <c r="C126" t="n" s="70">
        <v>99.59</v>
      </c>
      <c r="D126" t="n" s="70">
        <v>98.75</v>
      </c>
      <c r="E126" t="n" s="70">
        <v>99.22</v>
      </c>
      <c r="F126" t="n" s="70">
        <v>2099415</v>
      </c>
    </row>
    <row r="127" ht="13" customHeight="1" spans="1:6" s="90">
      <c r="A127" t="n" s="75">
        <v>42783</v>
      </c>
      <c r="B127" t="n" s="70">
        <v>99.59999999999999</v>
      </c>
      <c r="C127" t="n" s="70">
        <v>99.7</v>
      </c>
      <c r="D127" t="n" s="70">
        <v>98.81999999999999</v>
      </c>
      <c r="E127" t="n" s="70">
        <v>99.68000000000001</v>
      </c>
      <c r="F127" t="n" s="70">
        <v>1577550</v>
      </c>
    </row>
    <row r="128" ht="13" customHeight="1" spans="1:6" s="90">
      <c r="A128" t="n" s="75">
        <v>42782</v>
      </c>
      <c r="B128" t="n" s="70">
        <v>99.59</v>
      </c>
      <c r="C128" t="n" s="70">
        <v>99.88</v>
      </c>
      <c r="D128" t="n" s="70">
        <v>99.19</v>
      </c>
      <c r="E128" t="n" s="70">
        <v>99.88</v>
      </c>
      <c r="F128" t="n" s="70">
        <v>1314754</v>
      </c>
    </row>
    <row r="129" ht="13" customHeight="1" spans="1:6" s="90">
      <c r="A129" t="n" s="75">
        <v>42781</v>
      </c>
      <c r="B129" t="n" s="70">
        <v>98.89</v>
      </c>
      <c r="C129" t="n" s="70">
        <v>99.66</v>
      </c>
      <c r="D129" t="n" s="70">
        <v>98.54000000000001</v>
      </c>
      <c r="E129" t="n" s="70">
        <v>99.65000000000001</v>
      </c>
      <c r="F129" t="n" s="70">
        <v>1579762</v>
      </c>
    </row>
    <row r="130" ht="13" customHeight="1" spans="1:6" s="90">
      <c r="A130" t="n" s="75">
        <v>42780</v>
      </c>
      <c r="B130" t="n" s="70">
        <v>98.42</v>
      </c>
      <c r="C130" t="n" s="70">
        <v>99.59999999999999</v>
      </c>
      <c r="D130" t="n" s="70">
        <v>98.31999999999999</v>
      </c>
      <c r="E130" t="n" s="70">
        <v>99.44</v>
      </c>
      <c r="F130" t="n" s="70">
        <v>1615005</v>
      </c>
    </row>
    <row r="131" ht="13" customHeight="1" spans="1:6" s="90">
      <c r="A131" t="n" s="75">
        <v>42779</v>
      </c>
      <c r="B131" t="n" s="70">
        <v>98.06</v>
      </c>
      <c r="C131" t="n" s="70">
        <v>98.59999999999999</v>
      </c>
      <c r="D131" t="n" s="70">
        <v>98.06</v>
      </c>
      <c r="E131" t="n" s="70">
        <v>98.58</v>
      </c>
      <c r="F131" t="n" s="70">
        <v>1500759</v>
      </c>
    </row>
    <row r="132" ht="13" customHeight="1" spans="1:6" s="90">
      <c r="A132" t="n" s="75">
        <v>42776</v>
      </c>
      <c r="B132" t="n" s="70">
        <v>97.7</v>
      </c>
      <c r="C132" t="n" s="70">
        <v>98.3</v>
      </c>
      <c r="D132" t="n" s="70">
        <v>97.45999999999999</v>
      </c>
      <c r="E132" t="n" s="70">
        <v>97.81999999999999</v>
      </c>
      <c r="F132" t="n" s="70">
        <v>1214696</v>
      </c>
    </row>
    <row r="133" ht="13" customHeight="1" spans="1:6" s="90">
      <c r="A133" t="n" s="75">
        <v>42775</v>
      </c>
      <c r="B133" t="n" s="70">
        <v>96.77</v>
      </c>
      <c r="C133" t="n" s="70">
        <v>97.98999999999999</v>
      </c>
      <c r="D133" t="n" s="70">
        <v>96.31</v>
      </c>
      <c r="E133" t="n" s="70">
        <v>97.65000000000001</v>
      </c>
      <c r="F133" t="n" s="70">
        <v>3380808</v>
      </c>
    </row>
    <row r="134" ht="13" customHeight="1" spans="1:6" s="90">
      <c r="A134" t="n" s="75">
        <v>42774</v>
      </c>
      <c r="B134" t="n" s="70">
        <v>96.19</v>
      </c>
      <c r="C134" t="n" s="70">
        <v>97.06</v>
      </c>
      <c r="D134" t="n" s="70">
        <v>96.05</v>
      </c>
      <c r="E134" t="n" s="70">
        <v>96.58</v>
      </c>
      <c r="F134" t="n" s="70">
        <v>1297972</v>
      </c>
    </row>
    <row r="135" ht="13" customHeight="1" spans="1:6" s="90">
      <c r="A135" t="n" s="75">
        <v>42773</v>
      </c>
      <c r="B135" t="n" s="70">
        <v>96.5</v>
      </c>
      <c r="C135" t="n" s="70">
        <v>96.86</v>
      </c>
      <c r="D135" t="n" s="70">
        <v>95.91</v>
      </c>
      <c r="E135" t="n" s="70">
        <v>96.29000000000001</v>
      </c>
      <c r="F135" t="n" s="70">
        <v>1521355</v>
      </c>
    </row>
    <row r="136" ht="13" customHeight="1" spans="1:6" s="90">
      <c r="A136" t="n" s="75">
        <v>42772</v>
      </c>
      <c r="B136" t="n" s="70">
        <v>96.68000000000001</v>
      </c>
      <c r="C136" t="n" s="70">
        <v>97.06999999999999</v>
      </c>
      <c r="D136" t="n" s="70">
        <v>96.06999999999999</v>
      </c>
      <c r="E136" t="n" s="70">
        <v>96.47</v>
      </c>
      <c r="F136" t="n" s="70">
        <v>1770640</v>
      </c>
    </row>
    <row r="137" ht="13" customHeight="1" spans="1:6" s="90">
      <c r="A137" t="n" s="75">
        <v>42769</v>
      </c>
      <c r="B137" t="n" s="70">
        <v>97.20999999999999</v>
      </c>
      <c r="C137" t="n" s="70">
        <v>97.40000000000001</v>
      </c>
      <c r="D137" t="n" s="70">
        <v>96.51000000000001</v>
      </c>
      <c r="E137" t="n" s="70">
        <v>96.87</v>
      </c>
      <c r="F137" t="n" s="70">
        <v>2936592</v>
      </c>
    </row>
    <row r="138" ht="13" customHeight="1" spans="1:6" s="90">
      <c r="A138" t="n" s="75">
        <v>42768</v>
      </c>
      <c r="B138" t="n" s="70">
        <v>95.23</v>
      </c>
      <c r="C138" t="n" s="70">
        <v>97.19</v>
      </c>
      <c r="D138" t="n" s="70">
        <v>95.03</v>
      </c>
      <c r="E138" t="n" s="70">
        <v>96.31999999999999</v>
      </c>
      <c r="F138" t="n" s="70">
        <v>3975500</v>
      </c>
    </row>
    <row r="139" ht="13" customHeight="1" spans="1:6" s="90">
      <c r="A139" t="n" s="75">
        <v>42767</v>
      </c>
      <c r="B139" t="n" s="70">
        <v>96.03</v>
      </c>
      <c r="C139" t="n" s="70">
        <v>97.31999999999999</v>
      </c>
      <c r="D139" t="n" s="70">
        <v>94.11</v>
      </c>
      <c r="E139" t="n" s="70">
        <v>95.25</v>
      </c>
      <c r="F139" t="n" s="70">
        <v>8013843</v>
      </c>
    </row>
    <row r="140" ht="13" customHeight="1" spans="1:6" s="90">
      <c r="A140" t="n" s="75">
        <v>42766</v>
      </c>
      <c r="B140" t="n" s="70">
        <v>101.79</v>
      </c>
      <c r="C140" t="n" s="70">
        <v>102.13</v>
      </c>
      <c r="D140" t="n" s="70">
        <v>100.77</v>
      </c>
      <c r="E140" t="n" s="70">
        <v>100.99</v>
      </c>
      <c r="F140" t="n" s="70">
        <v>2610235</v>
      </c>
    </row>
    <row r="141" ht="13" customHeight="1" spans="1:6" s="90">
      <c r="A141" t="n" s="75">
        <v>42765</v>
      </c>
      <c r="B141" t="n" s="70">
        <v>101.56</v>
      </c>
      <c r="C141" t="n" s="70">
        <v>102.01</v>
      </c>
      <c r="D141" t="n" s="70">
        <v>100.9</v>
      </c>
      <c r="E141" t="n" s="70">
        <v>101.97</v>
      </c>
      <c r="F141" t="n" s="70">
        <v>1648288</v>
      </c>
    </row>
    <row r="142" ht="13" customHeight="1" spans="1:6" s="90">
      <c r="A142" t="n" s="75">
        <v>42762</v>
      </c>
      <c r="B142" t="n" s="70">
        <v>101.44</v>
      </c>
      <c r="C142" t="n" s="70">
        <v>102.15</v>
      </c>
      <c r="D142" t="n" s="70">
        <v>101.18</v>
      </c>
      <c r="E142" t="n" s="70">
        <v>101.71</v>
      </c>
      <c r="F142" t="n" s="70">
        <v>1804455</v>
      </c>
    </row>
    <row r="143" ht="13" customHeight="1" spans="1:6" s="90">
      <c r="A143" t="n" s="75">
        <v>42761</v>
      </c>
      <c r="B143" t="n" s="70">
        <v>102.41</v>
      </c>
      <c r="C143" t="n" s="70">
        <v>102.66</v>
      </c>
      <c r="D143" t="n" s="70">
        <v>102</v>
      </c>
      <c r="E143" t="n" s="70">
        <v>102.04</v>
      </c>
      <c r="F143" t="n" s="70">
        <v>2119697</v>
      </c>
    </row>
    <row r="144" ht="13" customHeight="1" spans="1:6" s="90">
      <c r="A144" t="n" s="75">
        <v>42760</v>
      </c>
      <c r="B144" t="n" s="70">
        <v>103.46</v>
      </c>
      <c r="C144" t="n" s="70">
        <v>103.65</v>
      </c>
      <c r="D144" t="n" s="70">
        <v>102.38</v>
      </c>
      <c r="E144" t="n" s="70">
        <v>102.7</v>
      </c>
      <c r="F144" t="n" s="70">
        <v>1979432</v>
      </c>
    </row>
    <row r="145" ht="13" customHeight="1" spans="1:6" s="90">
      <c r="A145" t="n" s="75">
        <v>42759</v>
      </c>
      <c r="B145" t="n" s="70">
        <v>102.25</v>
      </c>
      <c r="C145" t="n" s="70">
        <v>103.35</v>
      </c>
      <c r="D145" t="n" s="70">
        <v>102.14</v>
      </c>
      <c r="E145" t="n" s="70">
        <v>103.24</v>
      </c>
      <c r="F145" t="n" s="70">
        <v>1687913</v>
      </c>
    </row>
    <row r="146" ht="13" customHeight="1" spans="1:6" s="90">
      <c r="A146" t="n" s="75">
        <v>42758</v>
      </c>
      <c r="B146" t="n" s="70">
        <v>102.81</v>
      </c>
      <c r="C146" t="n" s="70">
        <v>103.1</v>
      </c>
      <c r="D146" t="n" s="70">
        <v>101.86</v>
      </c>
      <c r="E146" t="n" s="70">
        <v>102.2</v>
      </c>
      <c r="F146" t="n" s="70">
        <v>1486737</v>
      </c>
    </row>
    <row r="147" ht="13" customHeight="1" spans="1:6" s="90">
      <c r="A147" t="n" s="75">
        <v>42755</v>
      </c>
      <c r="B147" t="n" s="70">
        <v>103</v>
      </c>
      <c r="C147" t="n" s="70">
        <v>103.74</v>
      </c>
      <c r="D147" t="n" s="70">
        <v>102.8</v>
      </c>
      <c r="E147" t="n" s="70">
        <v>103.24</v>
      </c>
      <c r="F147" t="n" s="70">
        <v>1653207</v>
      </c>
    </row>
    <row r="148" ht="13" customHeight="1" spans="1:6" s="90">
      <c r="A148" t="n" s="75">
        <v>42754</v>
      </c>
      <c r="B148" t="n" s="70">
        <v>102.79</v>
      </c>
      <c r="C148" t="n" s="70">
        <v>103.26</v>
      </c>
      <c r="D148" t="n" s="70">
        <v>102.7</v>
      </c>
      <c r="E148" t="n" s="70">
        <v>102.97</v>
      </c>
      <c r="F148" t="n" s="70">
        <v>1530993</v>
      </c>
    </row>
    <row r="149" ht="13" customHeight="1" spans="1:6" s="90">
      <c r="A149" t="n" s="75">
        <v>42753</v>
      </c>
      <c r="B149" t="n" s="70">
        <v>103.49</v>
      </c>
      <c r="C149" t="n" s="70">
        <v>103.49</v>
      </c>
      <c r="D149" t="n" s="70">
        <v>102.73</v>
      </c>
      <c r="E149" t="n" s="70">
        <v>102.91</v>
      </c>
      <c r="F149" t="n" s="70">
        <v>1485900</v>
      </c>
    </row>
    <row r="150" ht="13" customHeight="1" spans="1:6" s="90">
      <c r="A150" t="n" s="75">
        <v>42752</v>
      </c>
      <c r="B150" t="n" s="70">
        <v>103.32</v>
      </c>
      <c r="C150" t="n" s="70">
        <v>103.54</v>
      </c>
      <c r="D150" t="n" s="70">
        <v>102.89</v>
      </c>
      <c r="E150" t="n" s="70">
        <v>103.07</v>
      </c>
      <c r="F150" t="n" s="70">
        <v>1276993</v>
      </c>
    </row>
    <row r="151" ht="13" customHeight="1" spans="1:6" s="90">
      <c r="A151" t="n" s="75">
        <v>42748</v>
      </c>
      <c r="B151" t="n" s="70">
        <v>103.77</v>
      </c>
      <c r="C151" t="n" s="70">
        <v>104.09</v>
      </c>
      <c r="D151" t="n" s="70">
        <v>103.17</v>
      </c>
      <c r="E151" t="n" s="70">
        <v>103.77</v>
      </c>
      <c r="F151" t="n" s="70">
        <v>1628270</v>
      </c>
    </row>
    <row r="152" ht="13" customHeight="1" spans="1:6" s="90">
      <c r="A152" t="n" s="75">
        <v>42747</v>
      </c>
      <c r="B152" t="n" s="70">
        <v>102.98</v>
      </c>
      <c r="C152" t="n" s="70">
        <v>103.92</v>
      </c>
      <c r="D152" t="n" s="70">
        <v>102.24</v>
      </c>
      <c r="E152" t="n" s="70">
        <v>103.8</v>
      </c>
      <c r="F152" t="n" s="70">
        <v>1546666</v>
      </c>
    </row>
    <row r="153" ht="13" customHeight="1" spans="1:6" s="90">
      <c r="A153" t="n" s="75">
        <v>42746</v>
      </c>
      <c r="B153" t="n" s="70">
        <v>102.27</v>
      </c>
      <c r="C153" t="n" s="70">
        <v>103.58</v>
      </c>
      <c r="D153" t="n" s="70">
        <v>102.27</v>
      </c>
      <c r="E153" t="n" s="70">
        <v>103.2</v>
      </c>
      <c r="F153" t="n" s="70">
        <v>1783842</v>
      </c>
    </row>
    <row r="154" ht="13" customHeight="1" spans="1:6" s="90">
      <c r="A154" t="n" s="75">
        <v>42745</v>
      </c>
      <c r="B154" t="n" s="70">
        <v>102.25</v>
      </c>
      <c r="C154" t="n" s="70">
        <v>103.04</v>
      </c>
      <c r="D154" t="n" s="70">
        <v>102.04</v>
      </c>
      <c r="E154" t="n" s="70">
        <v>102.2</v>
      </c>
      <c r="F154" t="n" s="70">
        <v>1639355</v>
      </c>
    </row>
    <row r="155" ht="13" customHeight="1" spans="1:6" s="90">
      <c r="A155" t="n" s="75">
        <v>42744</v>
      </c>
      <c r="B155" t="n" s="70">
        <v>102.95</v>
      </c>
      <c r="C155" t="n" s="70">
        <v>103.24</v>
      </c>
      <c r="D155" t="n" s="70">
        <v>102.47</v>
      </c>
      <c r="E155" t="n" s="70">
        <v>102.47</v>
      </c>
      <c r="F155" t="n" s="70">
        <v>1379273</v>
      </c>
    </row>
    <row r="156" ht="13" customHeight="1" spans="1:6" s="90">
      <c r="A156" t="n" s="75">
        <v>42741</v>
      </c>
      <c r="B156" t="n" s="70">
        <v>103.23</v>
      </c>
      <c r="C156" t="n" s="70">
        <v>103.27</v>
      </c>
      <c r="D156" t="n" s="70">
        <v>102.27</v>
      </c>
      <c r="E156" t="n" s="70">
        <v>103.11</v>
      </c>
      <c r="F156" t="n" s="70">
        <v>2016595</v>
      </c>
    </row>
    <row r="157" ht="13" customHeight="1" spans="1:6" s="90">
      <c r="A157" t="n" s="75">
        <v>42740</v>
      </c>
      <c r="B157" t="n" s="70">
        <v>103.46</v>
      </c>
      <c r="C157" t="n" s="70">
        <v>103.89</v>
      </c>
      <c r="D157" t="n" s="70">
        <v>102.4</v>
      </c>
      <c r="E157" t="n" s="70">
        <v>103.04</v>
      </c>
      <c r="F157" t="n" s="70">
        <v>2215362</v>
      </c>
    </row>
    <row r="158" ht="13" customHeight="1" spans="1:6" s="90">
      <c r="A158" t="n" s="75">
        <v>42739</v>
      </c>
      <c r="B158" t="n" s="70">
        <v>103.41</v>
      </c>
      <c r="C158" t="n" s="70">
        <v>103.98</v>
      </c>
      <c r="D158" t="n" s="70">
        <v>103.25</v>
      </c>
      <c r="E158" t="n" s="70">
        <v>103.66</v>
      </c>
      <c r="F158" t="n" s="70">
        <v>2498459</v>
      </c>
    </row>
    <row r="159" ht="13" customHeight="1" spans="1:6" s="90">
      <c r="A159" t="n" s="75">
        <v>42738</v>
      </c>
      <c r="B159" t="n" s="70">
        <v>102.38</v>
      </c>
      <c r="C159" t="n" s="70">
        <v>103.58</v>
      </c>
      <c r="D159" t="n" s="70">
        <v>102.31</v>
      </c>
      <c r="E159" t="n" s="70">
        <v>103.5</v>
      </c>
      <c r="F159" t="n" s="70">
        <v>2227449</v>
      </c>
    </row>
    <row r="160" ht="13" customHeight="1" spans="1:6" s="90">
      <c r="A160" t="n" s="75">
        <v>42734</v>
      </c>
      <c r="B160" t="n" s="70">
        <v>103.38</v>
      </c>
      <c r="C160" t="n" s="70">
        <v>103.44</v>
      </c>
      <c r="D160" t="n" s="70">
        <v>102</v>
      </c>
      <c r="E160" t="n" s="70">
        <v>102.78</v>
      </c>
      <c r="F160" t="n" s="70">
        <v>2008839</v>
      </c>
    </row>
    <row r="161" ht="13" customHeight="1" spans="1:6" s="90">
      <c r="A161" t="n" s="75">
        <v>42733</v>
      </c>
      <c r="B161" t="n" s="70">
        <v>103.27</v>
      </c>
      <c r="C161" t="n" s="70">
        <v>103.85</v>
      </c>
      <c r="D161" t="n" s="70">
        <v>103</v>
      </c>
      <c r="E161" t="n" s="70">
        <v>103.45</v>
      </c>
      <c r="F161" t="n" s="70">
        <v>1264492</v>
      </c>
    </row>
    <row r="162" ht="13" customHeight="1" spans="1:6" s="90">
      <c r="A162" t="n" s="75">
        <v>42732</v>
      </c>
      <c r="B162" t="n" s="70">
        <v>103.53</v>
      </c>
      <c r="C162" t="n" s="70">
        <v>103.88</v>
      </c>
      <c r="D162" t="n" s="70">
        <v>103.02</v>
      </c>
      <c r="E162" t="n" s="70">
        <v>103.05</v>
      </c>
      <c r="F162" t="n" s="70">
        <v>1559082</v>
      </c>
    </row>
    <row r="163" ht="13" customHeight="1" spans="1:6" s="90">
      <c r="A163" t="n" s="75">
        <v>42731</v>
      </c>
      <c r="B163" t="n" s="70">
        <v>102.86</v>
      </c>
      <c r="C163" t="n" s="70">
        <v>103.78</v>
      </c>
      <c r="D163" t="n" s="70">
        <v>102.78</v>
      </c>
      <c r="E163" t="n" s="70">
        <v>103.31</v>
      </c>
      <c r="F163" t="n" s="70">
        <v>929959</v>
      </c>
    </row>
    <row r="164" ht="13" customHeight="1" spans="1:6" s="90">
      <c r="A164" t="n" s="75">
        <v>42727</v>
      </c>
      <c r="B164" t="n" s="70">
        <v>102.52</v>
      </c>
      <c r="C164" t="n" s="70">
        <v>102.96</v>
      </c>
      <c r="D164" t="n" s="70">
        <v>102.51</v>
      </c>
      <c r="E164" t="n" s="70">
        <v>102.93</v>
      </c>
      <c r="F164" t="n" s="70">
        <v>777989</v>
      </c>
    </row>
    <row r="165" ht="13" customHeight="1" spans="1:6" s="90">
      <c r="A165" t="n" s="75">
        <v>42726</v>
      </c>
      <c r="B165" t="n" s="70">
        <v>102.64</v>
      </c>
      <c r="C165" t="n" s="70">
        <v>102.81</v>
      </c>
      <c r="D165" t="n" s="70">
        <v>101.89</v>
      </c>
      <c r="E165" t="n" s="70">
        <v>102.6</v>
      </c>
      <c r="F165" t="n" s="70">
        <v>1568211</v>
      </c>
    </row>
    <row r="166" ht="13" customHeight="1" spans="1:6" s="90">
      <c r="A166" t="n" s="75">
        <v>42725</v>
      </c>
      <c r="B166" t="n" s="70">
        <v>102.26</v>
      </c>
      <c r="C166" t="n" s="70">
        <v>102.82</v>
      </c>
      <c r="D166" t="n" s="70">
        <v>101.69</v>
      </c>
      <c r="E166" t="n" s="70">
        <v>102.47</v>
      </c>
      <c r="F166" t="n" s="70">
        <v>2042866</v>
      </c>
    </row>
    <row r="167" ht="13" customHeight="1" spans="1:6" s="90">
      <c r="A167" t="n" s="75">
        <v>42724</v>
      </c>
      <c r="B167" t="n" s="70">
        <v>101.74</v>
      </c>
      <c r="C167" t="n" s="70">
        <v>102.66</v>
      </c>
      <c r="D167" t="n" s="70">
        <v>101.4</v>
      </c>
      <c r="E167" t="n" s="70">
        <v>102.33</v>
      </c>
      <c r="F167" t="n" s="70">
        <v>2396875</v>
      </c>
    </row>
    <row r="168" ht="13" customHeight="1" spans="1:6" s="90">
      <c r="A168" t="n" s="75">
        <v>42723</v>
      </c>
      <c r="B168" t="n" s="70">
        <v>100.72</v>
      </c>
      <c r="C168" t="n" s="70">
        <v>101.6</v>
      </c>
      <c r="D168" t="n" s="70">
        <v>100.58</v>
      </c>
      <c r="E168" t="n" s="70">
        <v>101.09</v>
      </c>
      <c r="F168" t="n" s="70">
        <v>1993229</v>
      </c>
    </row>
    <row r="169" ht="13" customHeight="1" spans="1:6" s="90">
      <c r="A169" t="n" s="75">
        <v>42720</v>
      </c>
      <c r="B169" t="n" s="70">
        <v>100.32</v>
      </c>
      <c r="C169" t="n" s="70">
        <v>101.58</v>
      </c>
      <c r="D169" t="n" s="70">
        <v>99.34</v>
      </c>
      <c r="E169" t="n" s="70">
        <v>100.85</v>
      </c>
      <c r="F169" t="n" s="70">
        <v>5682594</v>
      </c>
    </row>
    <row r="170" ht="13" customHeight="1" spans="1:6" s="90">
      <c r="A170" t="n" s="75">
        <v>42719</v>
      </c>
      <c r="B170" t="n" s="70">
        <v>97.81999999999999</v>
      </c>
      <c r="C170" t="n" s="70">
        <v>99.13</v>
      </c>
      <c r="D170" t="n" s="70">
        <v>97.51000000000001</v>
      </c>
      <c r="E170" t="n" s="70">
        <v>98.76000000000001</v>
      </c>
      <c r="F170" t="n" s="70">
        <v>1717955</v>
      </c>
    </row>
    <row r="171" ht="13" customHeight="1" spans="1:6" s="90">
      <c r="A171" t="n" s="75">
        <v>42718</v>
      </c>
      <c r="B171" t="n" s="70">
        <v>98.40000000000001</v>
      </c>
      <c r="C171" t="n" s="70">
        <v>98.84999999999999</v>
      </c>
      <c r="D171" t="n" s="70">
        <v>97.52</v>
      </c>
      <c r="E171" t="n" s="70">
        <v>97.69</v>
      </c>
      <c r="F171" t="n" s="70">
        <v>1896926</v>
      </c>
    </row>
    <row r="172" ht="13" customHeight="1" spans="1:6" s="90">
      <c r="A172" t="n" s="75">
        <v>42717</v>
      </c>
      <c r="B172" t="n" s="70">
        <v>98.64</v>
      </c>
      <c r="C172" t="n" s="70">
        <v>99.25</v>
      </c>
      <c r="D172" t="n" s="70">
        <v>98.04000000000001</v>
      </c>
      <c r="E172" t="n" s="70">
        <v>98.40000000000001</v>
      </c>
      <c r="F172" t="n" s="70">
        <v>2093816</v>
      </c>
    </row>
    <row r="173" ht="13" customHeight="1" spans="1:6" s="90">
      <c r="A173" t="n" s="75">
        <v>42716</v>
      </c>
      <c r="B173" t="n" s="70">
        <v>98.13</v>
      </c>
      <c r="C173" t="n" s="70">
        <v>98.55</v>
      </c>
      <c r="D173" t="n" s="70">
        <v>97.84</v>
      </c>
      <c r="E173" t="n" s="70">
        <v>98.06</v>
      </c>
      <c r="F173" t="n" s="70">
        <v>1769933</v>
      </c>
    </row>
    <row r="174" ht="13" customHeight="1" spans="1:6" s="90">
      <c r="A174" t="n" s="75">
        <v>42713</v>
      </c>
      <c r="B174" t="n" s="70">
        <v>98.06999999999999</v>
      </c>
      <c r="C174" t="n" s="70">
        <v>98.3</v>
      </c>
      <c r="D174" t="n" s="70">
        <v>97.56999999999999</v>
      </c>
      <c r="E174" t="n" s="70">
        <v>98.22</v>
      </c>
      <c r="F174" t="n" s="70">
        <v>3350650</v>
      </c>
    </row>
    <row r="175" ht="13" customHeight="1" spans="1:6" s="90">
      <c r="A175" t="n" s="75">
        <v>42712</v>
      </c>
      <c r="B175" t="n" s="70">
        <v>97.53</v>
      </c>
      <c r="C175" t="n" s="70">
        <v>98.36</v>
      </c>
      <c r="D175" t="n" s="70">
        <v>97.36</v>
      </c>
      <c r="E175" t="n" s="70">
        <v>98.19</v>
      </c>
      <c r="F175" t="n" s="70">
        <v>2075682</v>
      </c>
    </row>
    <row r="176" ht="13" customHeight="1" spans="1:6" s="90">
      <c r="A176" t="n" s="75">
        <v>42711</v>
      </c>
      <c r="B176" t="n" s="70">
        <v>95.33</v>
      </c>
      <c r="C176" t="n" s="70">
        <v>97.72</v>
      </c>
      <c r="D176" t="n" s="70">
        <v>95.33</v>
      </c>
      <c r="E176" t="n" s="70">
        <v>97.56999999999999</v>
      </c>
      <c r="F176" t="n" s="70">
        <v>2245264</v>
      </c>
    </row>
    <row r="177" ht="13" customHeight="1" spans="1:6" s="90">
      <c r="A177" t="n" s="75">
        <v>42710</v>
      </c>
      <c r="B177" t="n" s="70">
        <v>96.15000000000001</v>
      </c>
      <c r="C177" t="n" s="70">
        <v>96.45</v>
      </c>
      <c r="D177" t="n" s="70">
        <v>95.15000000000001</v>
      </c>
      <c r="E177" t="n" s="70">
        <v>96</v>
      </c>
      <c r="F177" t="n" s="70">
        <v>1817753</v>
      </c>
    </row>
    <row r="178" ht="13" customHeight="1" spans="1:6" s="90">
      <c r="A178" t="n" s="75">
        <v>42709</v>
      </c>
      <c r="B178" t="n" s="70">
        <v>95.86</v>
      </c>
      <c r="C178" t="n" s="70">
        <v>96.22</v>
      </c>
      <c r="D178" t="n" s="70">
        <v>95.45</v>
      </c>
      <c r="E178" t="n" s="70">
        <v>96.05</v>
      </c>
      <c r="F178" t="n" s="70">
        <v>2485664</v>
      </c>
    </row>
    <row r="179" ht="13" customHeight="1" spans="1:6" s="90">
      <c r="A179" t="n" s="75">
        <v>42706</v>
      </c>
      <c r="B179" t="n" s="70">
        <v>95.45999999999999</v>
      </c>
      <c r="C179" t="n" s="70">
        <v>96.09999999999999</v>
      </c>
      <c r="D179" t="n" s="70">
        <v>94.98999999999999</v>
      </c>
      <c r="E179" t="n" s="70">
        <v>95.23999999999999</v>
      </c>
      <c r="F179" t="n" s="70">
        <v>1711203</v>
      </c>
    </row>
    <row r="180" ht="13" customHeight="1" spans="1:6" s="90">
      <c r="A180" t="n" s="75">
        <v>42705</v>
      </c>
      <c r="B180" t="n" s="70">
        <v>95.98999999999999</v>
      </c>
      <c r="C180" t="n" s="70">
        <v>96.2</v>
      </c>
      <c r="D180" t="n" s="70">
        <v>95.2</v>
      </c>
      <c r="E180" t="n" s="70">
        <v>95.77</v>
      </c>
      <c r="F180" t="n" s="70">
        <v>2056944</v>
      </c>
    </row>
    <row r="181" ht="13" customHeight="1" spans="1:6" s="90">
      <c r="A181" t="n" s="75">
        <v>42704</v>
      </c>
      <c r="B181" t="n" s="70">
        <v>97.14</v>
      </c>
      <c r="C181" t="n" s="70">
        <v>97.54000000000001</v>
      </c>
      <c r="D181" t="n" s="70">
        <v>96.01000000000001</v>
      </c>
      <c r="E181" t="n" s="70">
        <v>96.02</v>
      </c>
      <c r="F181" t="n" s="70">
        <v>2812477</v>
      </c>
    </row>
    <row r="182" ht="13" customHeight="1" spans="1:6" s="90">
      <c r="A182" t="n" s="75">
        <v>42703</v>
      </c>
      <c r="B182" t="n" s="70">
        <v>96.70999999999999</v>
      </c>
      <c r="C182" t="n" s="70">
        <v>97.37</v>
      </c>
      <c r="D182" t="n" s="70">
        <v>96.43000000000001</v>
      </c>
      <c r="E182" t="n" s="70">
        <v>97.04000000000001</v>
      </c>
      <c r="F182" t="n" s="70">
        <v>1590936</v>
      </c>
    </row>
    <row r="183" ht="13" customHeight="1" spans="1:6" s="90">
      <c r="A183" t="n" s="75">
        <v>42702</v>
      </c>
      <c r="B183" t="n" s="70">
        <v>96.63</v>
      </c>
      <c r="C183" t="n" s="70">
        <v>96.94</v>
      </c>
      <c r="D183" t="n" s="70">
        <v>96</v>
      </c>
      <c r="E183" t="n" s="70">
        <v>96.56999999999999</v>
      </c>
      <c r="F183" t="n" s="70">
        <v>1968349</v>
      </c>
    </row>
    <row r="184" ht="13" customHeight="1" spans="1:6" s="90">
      <c r="A184" t="n" s="75">
        <v>42699</v>
      </c>
      <c r="B184" t="n" s="70">
        <v>96.68000000000001</v>
      </c>
      <c r="C184" t="n" s="70">
        <v>97.15000000000001</v>
      </c>
      <c r="D184" t="n" s="70">
        <v>96.5</v>
      </c>
      <c r="E184" t="n" s="70">
        <v>96.92</v>
      </c>
      <c r="F184" t="n" s="70">
        <v>724798</v>
      </c>
    </row>
    <row r="185" ht="13" customHeight="1" spans="1:6" s="90">
      <c r="A185" t="n" s="75">
        <v>42697</v>
      </c>
      <c r="B185" t="n" s="70">
        <v>96.59</v>
      </c>
      <c r="C185" t="n" s="70">
        <v>97.43000000000001</v>
      </c>
      <c r="D185" t="n" s="70">
        <v>96.47</v>
      </c>
      <c r="E185" t="n" s="70">
        <v>96.65000000000001</v>
      </c>
      <c r="F185" t="n" s="70">
        <v>2968015</v>
      </c>
    </row>
    <row r="186" ht="13" customHeight="1" spans="1:6" s="90">
      <c r="A186" t="n" s="75">
        <v>42696</v>
      </c>
      <c r="B186" t="n" s="70">
        <v>95.65000000000001</v>
      </c>
      <c r="C186" t="n" s="70">
        <v>96.59</v>
      </c>
      <c r="D186" t="n" s="70">
        <v>95.34</v>
      </c>
      <c r="E186" t="n" s="70">
        <v>96.39</v>
      </c>
      <c r="F186" t="n" s="70">
        <v>2433464</v>
      </c>
    </row>
    <row r="187" ht="13" customHeight="1" spans="1:6" s="90">
      <c r="A187" t="n" s="75">
        <v>42695</v>
      </c>
      <c r="B187" t="n" s="70">
        <v>94.47</v>
      </c>
      <c r="C187" t="n" s="70">
        <v>95.62</v>
      </c>
      <c r="D187" t="n" s="70">
        <v>94.38</v>
      </c>
      <c r="E187" t="n" s="70">
        <v>95.59</v>
      </c>
      <c r="F187" t="n" s="70">
        <v>2251978</v>
      </c>
    </row>
    <row r="188" ht="13" customHeight="1" spans="1:6" s="90">
      <c r="A188" t="n" s="75">
        <v>42692</v>
      </c>
      <c r="B188" t="n" s="70">
        <v>94.31</v>
      </c>
      <c r="C188" t="n" s="70">
        <v>94.59999999999999</v>
      </c>
      <c r="D188" t="n" s="70">
        <v>93.95</v>
      </c>
      <c r="E188" t="n" s="70">
        <v>94.39</v>
      </c>
      <c r="F188" t="n" s="70">
        <v>1636557</v>
      </c>
    </row>
    <row r="189" ht="13" customHeight="1" spans="1:6" s="90">
      <c r="A189" t="n" s="75">
        <v>42691</v>
      </c>
      <c r="B189" t="n" s="70">
        <v>93.15000000000001</v>
      </c>
      <c r="C189" t="n" s="70">
        <v>94.43000000000001</v>
      </c>
      <c r="D189" t="n" s="70">
        <v>93.09</v>
      </c>
      <c r="E189" t="n" s="70">
        <v>94.38</v>
      </c>
      <c r="F189" t="n" s="70">
        <v>2030773</v>
      </c>
    </row>
    <row r="190" ht="13" customHeight="1" spans="1:6" s="90">
      <c r="A190" t="n" s="75">
        <v>42690</v>
      </c>
      <c r="B190" t="n" s="70">
        <v>92.34</v>
      </c>
      <c r="C190" t="n" s="70">
        <v>93.34999999999999</v>
      </c>
      <c r="D190" t="n" s="70">
        <v>91.59999999999999</v>
      </c>
      <c r="E190" t="n" s="70">
        <v>93.27</v>
      </c>
      <c r="F190" t="n" s="70">
        <v>1962015</v>
      </c>
    </row>
    <row r="191" ht="13" customHeight="1" spans="1:6" s="90">
      <c r="A191" t="n" s="75">
        <v>42689</v>
      </c>
      <c r="B191" t="n" s="70">
        <v>92.13</v>
      </c>
      <c r="C191" t="n" s="70">
        <v>92.62</v>
      </c>
      <c r="D191" t="n" s="70">
        <v>91.88</v>
      </c>
      <c r="E191" t="n" s="70">
        <v>92.34</v>
      </c>
      <c r="F191" t="n" s="70">
        <v>2034154</v>
      </c>
    </row>
    <row r="192" ht="13" customHeight="1" spans="1:6" s="90">
      <c r="A192" t="n" s="75">
        <v>42688</v>
      </c>
      <c r="B192" t="n" s="70">
        <v>91.40000000000001</v>
      </c>
      <c r="C192" t="n" s="70">
        <v>92.36</v>
      </c>
      <c r="D192" t="n" s="70">
        <v>90.90000000000001</v>
      </c>
      <c r="E192" t="n" s="70">
        <v>91.89</v>
      </c>
      <c r="F192" t="n" s="70">
        <v>2961381</v>
      </c>
    </row>
    <row r="193" ht="13" customHeight="1" spans="1:6" s="90">
      <c r="A193" t="n" s="75">
        <v>42685</v>
      </c>
      <c r="B193" t="n" s="70">
        <v>90.94</v>
      </c>
      <c r="C193" t="n" s="70">
        <v>91.94</v>
      </c>
      <c r="D193" t="n" s="70">
        <v>90.45</v>
      </c>
      <c r="E193" t="n" s="70">
        <v>91.08</v>
      </c>
      <c r="F193" t="n" s="70">
        <v>2098022</v>
      </c>
    </row>
    <row r="194" ht="13" customHeight="1" spans="1:6" s="90">
      <c r="A194" t="n" s="75">
        <v>42684</v>
      </c>
      <c r="B194" t="n" s="70">
        <v>91.44</v>
      </c>
      <c r="C194" t="n" s="70">
        <v>91.89</v>
      </c>
      <c r="D194" t="n" s="70">
        <v>90.13</v>
      </c>
      <c r="E194" t="n" s="70">
        <v>91.39</v>
      </c>
      <c r="F194" t="n" s="70">
        <v>2555420</v>
      </c>
    </row>
    <row r="195" ht="13" customHeight="1" spans="1:6" s="90">
      <c r="A195" t="n" s="75">
        <v>42683</v>
      </c>
      <c r="B195" t="n" s="70">
        <v>87.89</v>
      </c>
      <c r="C195" t="n" s="70">
        <v>91.2</v>
      </c>
      <c r="D195" t="n" s="70">
        <v>87.58</v>
      </c>
      <c r="E195" t="n" s="70">
        <v>90.90000000000001</v>
      </c>
      <c r="F195" t="n" s="70">
        <v>2861443</v>
      </c>
    </row>
    <row r="196" ht="13" customHeight="1" spans="1:6" s="90">
      <c r="A196" t="n" s="75">
        <v>42682</v>
      </c>
      <c r="B196" t="n" s="70">
        <v>90.75</v>
      </c>
      <c r="C196" t="n" s="70">
        <v>91.59999999999999</v>
      </c>
      <c r="D196" t="n" s="70">
        <v>90.55</v>
      </c>
      <c r="E196" t="n" s="70">
        <v>91.15000000000001</v>
      </c>
      <c r="F196" t="n" s="70">
        <v>1668288</v>
      </c>
    </row>
    <row r="197" ht="13" customHeight="1" spans="1:6" s="90">
      <c r="A197" t="n" s="75">
        <v>42681</v>
      </c>
      <c r="B197" t="n" s="70">
        <v>90.34999999999999</v>
      </c>
      <c r="C197" t="n" s="70">
        <v>90.86</v>
      </c>
      <c r="D197" t="n" s="70">
        <v>89.94</v>
      </c>
      <c r="E197" t="n" s="70">
        <v>90.59999999999999</v>
      </c>
      <c r="F197" t="n" s="70">
        <v>2244789</v>
      </c>
    </row>
    <row r="198" ht="13" customHeight="1" spans="1:6" s="90">
      <c r="A198" t="n" s="75">
        <v>42678</v>
      </c>
      <c r="B198" t="n" s="70">
        <v>88.03</v>
      </c>
      <c r="C198" t="n" s="70">
        <v>89.75</v>
      </c>
      <c r="D198" t="n" s="70">
        <v>88.03</v>
      </c>
      <c r="E198" t="n" s="70">
        <v>89.08</v>
      </c>
      <c r="F198" t="n" s="70">
        <v>2093152</v>
      </c>
    </row>
    <row r="199" ht="13" customHeight="1" spans="1:6" s="90">
      <c r="A199" t="n" s="75">
        <v>42677</v>
      </c>
      <c r="B199" t="n" s="70">
        <v>89.97</v>
      </c>
      <c r="C199" t="n" s="70">
        <v>90</v>
      </c>
      <c r="D199" t="n" s="70">
        <v>88.91</v>
      </c>
      <c r="E199" t="n" s="70">
        <v>89.33</v>
      </c>
      <c r="F199" t="n" s="70">
        <v>2514517</v>
      </c>
    </row>
    <row r="200" ht="13" customHeight="1" spans="1:6" s="90">
      <c r="A200" t="n" s="75">
        <v>42676</v>
      </c>
      <c r="B200" t="n" s="70">
        <v>88.09999999999999</v>
      </c>
      <c r="C200" t="n" s="70">
        <v>90.89</v>
      </c>
      <c r="D200" t="n" s="70">
        <v>88.09999999999999</v>
      </c>
      <c r="E200" t="n" s="70">
        <v>89.98</v>
      </c>
      <c r="F200" t="n" s="70">
        <v>5357148</v>
      </c>
    </row>
    <row r="201" ht="13" customHeight="1" spans="1:6" s="90">
      <c r="A201" t="n" s="75">
        <v>42675</v>
      </c>
      <c r="B201" t="n" s="70">
        <v>87.3</v>
      </c>
      <c r="C201" t="n" s="70">
        <v>87.5</v>
      </c>
      <c r="D201" t="n" s="70">
        <v>86.53</v>
      </c>
      <c r="E201" t="n" s="70">
        <v>86.92</v>
      </c>
      <c r="F201" t="n" s="70">
        <v>3065622</v>
      </c>
    </row>
    <row r="202" ht="13" customHeight="1" spans="1:6" s="90">
      <c r="A202" t="n" s="75">
        <v>42674</v>
      </c>
      <c r="B202" t="n" s="70">
        <v>87.56999999999999</v>
      </c>
      <c r="C202" t="n" s="70">
        <v>87.70999999999999</v>
      </c>
      <c r="D202" t="n" s="70">
        <v>86.98</v>
      </c>
      <c r="E202" t="n" s="70">
        <v>87.06</v>
      </c>
      <c r="F202" t="n" s="70">
        <v>2488570</v>
      </c>
    </row>
    <row r="203" ht="13" customHeight="1" spans="1:6" s="90">
      <c r="A203" t="n" s="75">
        <v>42671</v>
      </c>
      <c r="B203" t="n" s="70">
        <v>86.73999999999999</v>
      </c>
      <c r="C203" t="n" s="70">
        <v>87.65000000000001</v>
      </c>
      <c r="D203" t="n" s="70">
        <v>86.59999999999999</v>
      </c>
      <c r="E203" t="n" s="70">
        <v>87.16</v>
      </c>
      <c r="F203" t="n" s="70">
        <v>2129318</v>
      </c>
    </row>
    <row r="204" ht="13" customHeight="1" spans="1:6" s="90">
      <c r="A204" t="n" s="75">
        <v>42670</v>
      </c>
      <c r="B204" t="n" s="70">
        <v>87.36</v>
      </c>
      <c r="C204" t="n" s="70">
        <v>87.43000000000001</v>
      </c>
      <c r="D204" t="n" s="70">
        <v>86.63</v>
      </c>
      <c r="E204" t="n" s="70">
        <v>86.66</v>
      </c>
      <c r="F204" t="n" s="70">
        <v>1773701</v>
      </c>
    </row>
    <row r="205" ht="13" customHeight="1" spans="1:6" s="90">
      <c r="A205" t="n" s="75">
        <v>42669</v>
      </c>
      <c r="B205" t="n" s="70">
        <v>87.26000000000001</v>
      </c>
      <c r="C205" t="n" s="70">
        <v>87.73999999999999</v>
      </c>
      <c r="D205" t="n" s="70">
        <v>87.02</v>
      </c>
      <c r="E205" t="n" s="70">
        <v>87.19</v>
      </c>
      <c r="F205" t="n" s="70">
        <v>1331494</v>
      </c>
    </row>
    <row r="206" ht="13" customHeight="1" spans="1:6" s="90">
      <c r="A206" t="n" s="75">
        <v>42668</v>
      </c>
      <c r="B206" t="n" s="70">
        <v>87.55</v>
      </c>
      <c r="C206" t="n" s="70">
        <v>87.75</v>
      </c>
      <c r="D206" t="n" s="70">
        <v>87.2</v>
      </c>
      <c r="E206" t="n" s="70">
        <v>87.5</v>
      </c>
      <c r="F206" t="n" s="70">
        <v>1299210</v>
      </c>
    </row>
    <row r="207" ht="13" customHeight="1" spans="1:6" s="90">
      <c r="A207" t="n" s="75">
        <v>42667</v>
      </c>
      <c r="B207" t="n" s="70">
        <v>87.34</v>
      </c>
      <c r="C207" t="n" s="70">
        <v>87.81</v>
      </c>
      <c r="D207" t="n" s="70">
        <v>87.19</v>
      </c>
      <c r="E207" t="n" s="70">
        <v>87.67</v>
      </c>
      <c r="F207" t="n" s="70">
        <v>1025500</v>
      </c>
    </row>
    <row r="208" ht="13" customHeight="1" spans="1:6" s="90">
      <c r="A208" t="n" s="75">
        <v>42664</v>
      </c>
      <c r="B208" t="n" s="70">
        <v>86.48999999999999</v>
      </c>
      <c r="C208" t="n" s="70">
        <v>86.81999999999999</v>
      </c>
      <c r="D208" t="n" s="70">
        <v>85.48</v>
      </c>
      <c r="E208" t="n" s="70">
        <v>86.72</v>
      </c>
      <c r="F208" t="n" s="70">
        <v>1277715</v>
      </c>
    </row>
    <row r="209" ht="13" customHeight="1" spans="1:6" s="90">
      <c r="A209" t="n" s="75">
        <v>42663</v>
      </c>
      <c r="B209" t="n" s="70">
        <v>87.2</v>
      </c>
      <c r="C209" t="n" s="70">
        <v>87.56</v>
      </c>
      <c r="D209" t="n" s="70">
        <v>86.48999999999999</v>
      </c>
      <c r="E209" t="n" s="70">
        <v>86.84</v>
      </c>
      <c r="F209" t="n" s="70">
        <v>1420374</v>
      </c>
    </row>
    <row r="210" ht="13" customHeight="1" spans="1:6" s="90">
      <c r="A210" t="n" s="75">
        <v>42662</v>
      </c>
      <c r="B210" t="n" s="70">
        <v>87.58</v>
      </c>
      <c r="C210" t="n" s="70">
        <v>87.73</v>
      </c>
      <c r="D210" t="n" s="70">
        <v>87.34</v>
      </c>
      <c r="E210" t="n" s="70">
        <v>87.43000000000001</v>
      </c>
      <c r="F210" t="n" s="70">
        <v>906356</v>
      </c>
    </row>
    <row r="211" ht="13" customHeight="1" spans="1:6" s="90">
      <c r="A211" t="n" s="75">
        <v>42661</v>
      </c>
      <c r="B211" t="n" s="70">
        <v>88.12</v>
      </c>
      <c r="C211" t="n" s="70">
        <v>88.37</v>
      </c>
      <c r="D211" t="n" s="70">
        <v>87.31999999999999</v>
      </c>
      <c r="E211" t="n" s="70">
        <v>87.38</v>
      </c>
      <c r="F211" t="n" s="70">
        <v>1109553</v>
      </c>
    </row>
    <row r="212" ht="13" customHeight="1" spans="1:6" s="90">
      <c r="A212" t="n" s="75">
        <v>42660</v>
      </c>
      <c r="B212" t="n" s="70">
        <v>87.58</v>
      </c>
      <c r="C212" t="n" s="70">
        <v>87.7</v>
      </c>
      <c r="D212" t="n" s="70">
        <v>86.98</v>
      </c>
      <c r="E212" t="n" s="70">
        <v>87.23999999999999</v>
      </c>
      <c r="F212" t="n" s="70">
        <v>1235269</v>
      </c>
    </row>
    <row r="213" ht="13" customHeight="1" spans="1:6" s="90">
      <c r="A213" t="n" s="75">
        <v>42657</v>
      </c>
      <c r="B213" t="n" s="70">
        <v>87.31999999999999</v>
      </c>
      <c r="C213" t="n" s="70">
        <v>88.05</v>
      </c>
      <c r="D213" t="n" s="70">
        <v>86.91</v>
      </c>
      <c r="E213" t="n" s="70">
        <v>87.56</v>
      </c>
      <c r="F213" t="n" s="70">
        <v>1381436</v>
      </c>
    </row>
    <row r="214" ht="13" customHeight="1" spans="1:6" s="90">
      <c r="A214" t="n" s="75">
        <v>42656</v>
      </c>
      <c r="B214" t="n" s="70">
        <v>86.43000000000001</v>
      </c>
      <c r="C214" t="n" s="70">
        <v>87.19</v>
      </c>
      <c r="D214" t="n" s="70">
        <v>85.95</v>
      </c>
      <c r="E214" t="n" s="70">
        <v>86.89</v>
      </c>
      <c r="F214" t="n" s="70">
        <v>1367227</v>
      </c>
    </row>
    <row r="215" ht="13" customHeight="1" spans="1:6" s="90">
      <c r="A215" t="n" s="75">
        <v>42655</v>
      </c>
      <c r="B215" t="n" s="70">
        <v>86.28</v>
      </c>
      <c r="C215" t="n" s="70">
        <v>87.13</v>
      </c>
      <c r="D215" t="n" s="70">
        <v>86.06999999999999</v>
      </c>
      <c r="E215" t="n" s="70">
        <v>86.87</v>
      </c>
      <c r="F215" t="n" s="70">
        <v>1138975</v>
      </c>
    </row>
    <row r="216" ht="13" customHeight="1" spans="1:6" s="90">
      <c r="A216" t="n" s="75">
        <v>42654</v>
      </c>
      <c r="B216" t="n" s="70">
        <v>87.67</v>
      </c>
      <c r="C216" t="n" s="70">
        <v>87.67</v>
      </c>
      <c r="D216" t="n" s="70">
        <v>85.72</v>
      </c>
      <c r="E216" t="n" s="70">
        <v>86.09</v>
      </c>
      <c r="F216" t="n" s="70">
        <v>1963464</v>
      </c>
    </row>
    <row r="217" ht="13" customHeight="1" spans="1:6" s="90">
      <c r="A217" t="n" s="75">
        <v>42653</v>
      </c>
      <c r="B217" t="n" s="70">
        <v>87.73999999999999</v>
      </c>
      <c r="C217" t="n" s="70">
        <v>88.23</v>
      </c>
      <c r="D217" t="n" s="70">
        <v>87.63</v>
      </c>
      <c r="E217" t="n" s="70">
        <v>87.77</v>
      </c>
      <c r="F217" t="n" s="70">
        <v>1021300</v>
      </c>
    </row>
    <row r="218" ht="13" customHeight="1" spans="1:6" s="90">
      <c r="A218" t="n" s="75">
        <v>42650</v>
      </c>
      <c r="B218" t="n" s="70">
        <v>87.79000000000001</v>
      </c>
      <c r="C218" t="n" s="70">
        <v>87.79000000000001</v>
      </c>
      <c r="D218" t="n" s="70">
        <v>86.86</v>
      </c>
      <c r="E218" t="n" s="70">
        <v>87.37</v>
      </c>
      <c r="F218" t="n" s="70">
        <v>1580128</v>
      </c>
    </row>
    <row r="219" ht="13" customHeight="1" spans="1:6" s="90">
      <c r="A219" t="n" s="75">
        <v>42649</v>
      </c>
      <c r="B219" t="n" s="70">
        <v>87.25</v>
      </c>
      <c r="C219" t="n" s="70">
        <v>87.7</v>
      </c>
      <c r="D219" t="n" s="70">
        <v>86.78</v>
      </c>
      <c r="E219" t="n" s="70">
        <v>87.56</v>
      </c>
      <c r="F219" t="n" s="70">
        <v>1341061</v>
      </c>
    </row>
    <row r="220" ht="13" customHeight="1" spans="1:6" s="90">
      <c r="A220" t="n" s="75">
        <v>42648</v>
      </c>
      <c r="B220" t="n" s="70">
        <v>87.64</v>
      </c>
      <c r="C220" t="n" s="70">
        <v>87.78</v>
      </c>
      <c r="D220" t="n" s="70">
        <v>87.08</v>
      </c>
      <c r="E220" t="n" s="70">
        <v>87.58</v>
      </c>
      <c r="F220" t="n" s="70">
        <v>1315461</v>
      </c>
    </row>
    <row r="221" ht="13" customHeight="1" spans="1:6" s="90">
      <c r="A221" t="n" s="75">
        <v>42647</v>
      </c>
      <c r="B221" t="n" s="70">
        <v>87.81999999999999</v>
      </c>
      <c r="C221" t="n" s="70">
        <v>87.98999999999999</v>
      </c>
      <c r="D221" t="n" s="70">
        <v>86.95</v>
      </c>
      <c r="E221" t="n" s="70">
        <v>87.17</v>
      </c>
      <c r="F221" t="n" s="70">
        <v>1529772</v>
      </c>
    </row>
    <row r="222" ht="13" customHeight="1" spans="1:6" s="90">
      <c r="A222" t="n" s="75">
        <v>42646</v>
      </c>
      <c r="B222" t="n" s="70">
        <v>88.16</v>
      </c>
      <c r="C222" t="n" s="70">
        <v>88.16</v>
      </c>
      <c r="D222" t="n" s="70">
        <v>87.55</v>
      </c>
      <c r="E222" t="n" s="70">
        <v>87.63</v>
      </c>
      <c r="F222" t="n" s="70">
        <v>1364044</v>
      </c>
    </row>
    <row r="223" ht="13" customHeight="1" spans="1:6" s="90">
      <c r="A223" t="n" s="75">
        <v>42643</v>
      </c>
      <c r="B223" t="n" s="70">
        <v>87.39</v>
      </c>
      <c r="C223" t="n" s="70">
        <v>88.48999999999999</v>
      </c>
      <c r="D223" t="n" s="70">
        <v>87.17</v>
      </c>
      <c r="E223" t="n" s="70">
        <v>88.2</v>
      </c>
      <c r="F223" t="n" s="70">
        <v>2689838</v>
      </c>
    </row>
    <row r="224" ht="13" customHeight="1" spans="1:6" s="90">
      <c r="A224" t="n" s="75">
        <v>42642</v>
      </c>
      <c r="B224" t="n" s="70">
        <v>87.41</v>
      </c>
      <c r="C224" t="n" s="70">
        <v>88.17</v>
      </c>
      <c r="D224" t="n" s="70">
        <v>87.2</v>
      </c>
      <c r="E224" t="n" s="70">
        <v>87.20999999999999</v>
      </c>
      <c r="F224" t="n" s="70">
        <v>1629029</v>
      </c>
    </row>
    <row r="225" ht="13" customHeight="1" spans="1:6" s="90">
      <c r="A225" t="n" s="75">
        <v>42641</v>
      </c>
      <c r="B225" t="n" s="70">
        <v>89.09</v>
      </c>
      <c r="C225" t="n" s="70">
        <v>89.09</v>
      </c>
      <c r="D225" t="n" s="70">
        <v>87.11</v>
      </c>
      <c r="E225" t="n" s="70">
        <v>87.45</v>
      </c>
      <c r="F225" t="n" s="70">
        <v>2095348</v>
      </c>
    </row>
    <row r="226" ht="13" customHeight="1" spans="1:6" s="90">
      <c r="A226" t="n" s="75">
        <v>42640</v>
      </c>
      <c r="B226" t="n" s="70">
        <v>88.28</v>
      </c>
      <c r="C226" t="n" s="70">
        <v>89.06999999999999</v>
      </c>
      <c r="D226" t="n" s="70">
        <v>88.09999999999999</v>
      </c>
      <c r="E226" t="n" s="70">
        <v>88.95</v>
      </c>
      <c r="F226" t="n" s="70">
        <v>1269438</v>
      </c>
    </row>
    <row r="227" ht="13" customHeight="1" spans="1:6" s="90">
      <c r="A227" t="n" s="75">
        <v>42639</v>
      </c>
      <c r="B227" t="n" s="70">
        <v>87.91</v>
      </c>
      <c r="C227" t="n" s="70">
        <v>88.45</v>
      </c>
      <c r="D227" t="n" s="70">
        <v>87.86</v>
      </c>
      <c r="E227" t="n" s="70">
        <v>88.19</v>
      </c>
      <c r="F227" t="n" s="70">
        <v>1102582</v>
      </c>
    </row>
    <row r="228" ht="13" customHeight="1" spans="1:6" s="90">
      <c r="A228" t="n" s="75">
        <v>42636</v>
      </c>
      <c r="B228" t="n" s="70">
        <v>88.65000000000001</v>
      </c>
      <c r="C228" t="n" s="70">
        <v>89.23999999999999</v>
      </c>
      <c r="D228" t="n" s="70">
        <v>88.45</v>
      </c>
      <c r="E228" t="n" s="70">
        <v>88.47</v>
      </c>
      <c r="F228" t="n" s="70">
        <v>1431964</v>
      </c>
    </row>
    <row r="229" ht="13" customHeight="1" spans="1:6" s="90">
      <c r="A229" t="n" s="75">
        <v>42635</v>
      </c>
      <c r="B229" t="n" s="70">
        <v>89.53</v>
      </c>
      <c r="C229" t="n" s="70">
        <v>89.81</v>
      </c>
      <c r="D229" t="n" s="70">
        <v>89.17</v>
      </c>
      <c r="E229" t="n" s="70">
        <v>89.45999999999999</v>
      </c>
      <c r="F229" t="n" s="70">
        <v>1622524</v>
      </c>
    </row>
    <row r="230" ht="13" customHeight="1" spans="1:6" s="90">
      <c r="A230" t="n" s="75">
        <v>42634</v>
      </c>
      <c r="B230" t="n" s="70">
        <v>87.81999999999999</v>
      </c>
      <c r="C230" t="n" s="70">
        <v>88.97</v>
      </c>
      <c r="D230" t="n" s="70">
        <v>87.70999999999999</v>
      </c>
      <c r="E230" t="n" s="70">
        <v>88.88</v>
      </c>
      <c r="F230" t="n" s="70">
        <v>1796977</v>
      </c>
    </row>
    <row r="231" ht="13" customHeight="1" spans="1:6" s="90">
      <c r="A231" t="n" s="75">
        <v>42633</v>
      </c>
      <c r="B231" t="n" s="70">
        <v>87.12</v>
      </c>
      <c r="C231" t="n" s="70">
        <v>88.09</v>
      </c>
      <c r="D231" t="n" s="70">
        <v>86.93000000000001</v>
      </c>
      <c r="E231" t="n" s="70">
        <v>87.79000000000001</v>
      </c>
      <c r="F231" t="n" s="70">
        <v>1738728</v>
      </c>
    </row>
    <row r="232" ht="13" customHeight="1" spans="1:6" s="90">
      <c r="A232" t="n" s="75">
        <v>42632</v>
      </c>
      <c r="B232" t="n" s="70">
        <v>87.09</v>
      </c>
      <c r="C232" t="n" s="70">
        <v>87.40000000000001</v>
      </c>
      <c r="D232" t="n" s="70">
        <v>86.45</v>
      </c>
      <c r="E232" t="n" s="70">
        <v>86.56</v>
      </c>
      <c r="F232" t="n" s="70">
        <v>1690886</v>
      </c>
    </row>
    <row r="233" ht="13" customHeight="1" spans="1:6" s="90">
      <c r="A233" t="n" s="75">
        <v>42629</v>
      </c>
      <c r="B233" t="n" s="70">
        <v>87.15000000000001</v>
      </c>
      <c r="C233" t="n" s="70">
        <v>87.18000000000001</v>
      </c>
      <c r="D233" t="n" s="70">
        <v>86.20999999999999</v>
      </c>
      <c r="E233" t="n" s="70">
        <v>86.75</v>
      </c>
      <c r="F233" t="n" s="70">
        <v>2632442</v>
      </c>
    </row>
    <row r="234" ht="13" customHeight="1" spans="1:6" s="90">
      <c r="A234" t="n" s="75">
        <v>42628</v>
      </c>
      <c r="B234" t="n" s="70">
        <v>86.48</v>
      </c>
      <c r="C234" t="n" s="70">
        <v>87.79000000000001</v>
      </c>
      <c r="D234" t="n" s="70">
        <v>86.23</v>
      </c>
      <c r="E234" t="n" s="70">
        <v>87.48</v>
      </c>
      <c r="F234" t="n" s="70">
        <v>1452086</v>
      </c>
    </row>
    <row r="235" ht="13" customHeight="1" spans="1:6" s="90">
      <c r="A235" t="n" s="75">
        <v>42627</v>
      </c>
      <c r="B235" t="n" s="70">
        <v>86.86</v>
      </c>
      <c r="C235" t="n" s="70">
        <v>87.23999999999999</v>
      </c>
      <c r="D235" t="n" s="70">
        <v>86.45</v>
      </c>
      <c r="E235" t="n" s="70">
        <v>86.69</v>
      </c>
      <c r="F235" t="n" s="70">
        <v>1173229</v>
      </c>
    </row>
    <row r="236" ht="13" customHeight="1" spans="1:6" s="90">
      <c r="A236" t="n" s="75">
        <v>42626</v>
      </c>
      <c r="B236" t="n" s="70">
        <v>87.31999999999999</v>
      </c>
      <c r="C236" t="n" s="70">
        <v>87.79000000000001</v>
      </c>
      <c r="D236" t="n" s="70">
        <v>86.36</v>
      </c>
      <c r="E236" t="n" s="70">
        <v>86.69</v>
      </c>
      <c r="F236" t="n" s="70">
        <v>1939880</v>
      </c>
    </row>
    <row r="237" ht="13" customHeight="1" spans="1:6" s="90">
      <c r="A237" t="n" s="75">
        <v>42625</v>
      </c>
      <c r="B237" t="n" s="70">
        <v>86.45999999999999</v>
      </c>
      <c r="C237" t="n" s="70">
        <v>88.23999999999999</v>
      </c>
      <c r="D237" t="n" s="70">
        <v>86.33</v>
      </c>
      <c r="E237" t="n" s="70">
        <v>88.14</v>
      </c>
      <c r="F237" t="n" s="70">
        <v>1893661</v>
      </c>
    </row>
    <row r="238" ht="13" customHeight="1" spans="1:6" s="90">
      <c r="A238" t="n" s="75">
        <v>42622</v>
      </c>
      <c r="B238" t="n" s="70">
        <v>88.56999999999999</v>
      </c>
      <c r="C238" t="n" s="70">
        <v>88.98999999999999</v>
      </c>
      <c r="D238" t="n" s="70">
        <v>86.55</v>
      </c>
      <c r="E238" t="n" s="70">
        <v>86.56999999999999</v>
      </c>
      <c r="F238" t="n" s="70">
        <v>2013806</v>
      </c>
    </row>
    <row r="239" ht="13" customHeight="1" spans="1:6" s="90">
      <c r="A239" t="n" s="75">
        <v>42621</v>
      </c>
      <c r="B239" t="n" s="70">
        <v>89.70999999999999</v>
      </c>
      <c r="C239" t="n" s="70">
        <v>90.06999999999999</v>
      </c>
      <c r="D239" t="n" s="70">
        <v>89.33</v>
      </c>
      <c r="E239" t="n" s="70">
        <v>89.47</v>
      </c>
      <c r="F239" t="n" s="70">
        <v>1241788</v>
      </c>
    </row>
    <row r="240" ht="13" customHeight="1" spans="1:6" s="90">
      <c r="A240" t="n" s="75">
        <v>42620</v>
      </c>
      <c r="B240" t="n" s="70">
        <v>89.2</v>
      </c>
      <c r="C240" t="n" s="70">
        <v>89.98999999999999</v>
      </c>
      <c r="D240" t="n" s="70">
        <v>89.15000000000001</v>
      </c>
      <c r="E240" t="n" s="70">
        <v>89.95999999999999</v>
      </c>
      <c r="F240" t="n" s="70">
        <v>1228772</v>
      </c>
    </row>
    <row r="241" ht="13" customHeight="1" spans="1:6" s="90">
      <c r="A241" t="n" s="75">
        <v>42619</v>
      </c>
      <c r="B241" t="n" s="70">
        <v>89.72</v>
      </c>
      <c r="C241" t="n" s="70">
        <v>90.14</v>
      </c>
      <c r="D241" t="n" s="70">
        <v>89.44</v>
      </c>
      <c r="E241" t="n" s="70">
        <v>89.86</v>
      </c>
      <c r="F241" t="n" s="70">
        <v>1728777</v>
      </c>
    </row>
    <row r="242" ht="13" customHeight="1" spans="1:6" s="90">
      <c r="A242" t="n" s="75">
        <v>42615</v>
      </c>
      <c r="B242" t="n" s="70">
        <v>90.88</v>
      </c>
      <c r="C242" t="n" s="70">
        <v>90.98999999999999</v>
      </c>
      <c r="D242" t="n" s="70">
        <v>90.06</v>
      </c>
      <c r="E242" t="n" s="70">
        <v>90.39</v>
      </c>
      <c r="F242" t="n" s="70">
        <v>1737076</v>
      </c>
    </row>
    <row r="243" ht="13" customHeight="1" spans="1:6" s="90">
      <c r="A243" t="n" s="75">
        <v>42614</v>
      </c>
      <c r="B243" t="n" s="70">
        <v>90.02</v>
      </c>
      <c r="C243" t="n" s="70">
        <v>90.63</v>
      </c>
      <c r="D243" t="n" s="70">
        <v>89.66</v>
      </c>
      <c r="E243" t="n" s="70">
        <v>90.63</v>
      </c>
      <c r="F243" t="n" s="70">
        <v>1775623</v>
      </c>
    </row>
    <row r="244" ht="13" customHeight="1" spans="1:6" s="90">
      <c r="A244" t="n" s="75">
        <v>42613</v>
      </c>
      <c r="B244" t="n" s="70">
        <v>89.68000000000001</v>
      </c>
      <c r="C244" t="n" s="70">
        <v>90.02</v>
      </c>
      <c r="D244" t="n" s="70">
        <v>89.41</v>
      </c>
      <c r="E244" t="n" s="70">
        <v>89.81</v>
      </c>
      <c r="F244" t="n" s="70">
        <v>1300693</v>
      </c>
    </row>
    <row r="245" ht="13" customHeight="1" spans="1:6" s="90">
      <c r="A245" t="n" s="75">
        <v>42612</v>
      </c>
      <c r="B245" t="n" s="70">
        <v>89.81</v>
      </c>
      <c r="C245" t="n" s="70">
        <v>90.06</v>
      </c>
      <c r="D245" t="n" s="70">
        <v>89.5</v>
      </c>
      <c r="E245" t="n" s="70">
        <v>89.79000000000001</v>
      </c>
      <c r="F245" t="n" s="70">
        <v>1322414</v>
      </c>
    </row>
    <row r="246" ht="13" customHeight="1" spans="1:6" s="90">
      <c r="A246" t="n" s="75">
        <v>42611</v>
      </c>
      <c r="B246" t="n" s="70">
        <v>89.84</v>
      </c>
      <c r="C246" t="n" s="70">
        <v>90.3</v>
      </c>
      <c r="D246" t="n" s="70">
        <v>89.48999999999999</v>
      </c>
      <c r="E246" t="n" s="70">
        <v>89.59</v>
      </c>
      <c r="F246" t="n" s="70">
        <v>1108761</v>
      </c>
    </row>
    <row r="247" ht="13" customHeight="1" spans="1:6" s="90">
      <c r="A247" t="n" s="75">
        <v>42608</v>
      </c>
      <c r="B247" t="n" s="70">
        <v>89.95999999999999</v>
      </c>
      <c r="C247" t="n" s="70">
        <v>90.59999999999999</v>
      </c>
      <c r="D247" t="n" s="70">
        <v>89.31999999999999</v>
      </c>
      <c r="E247" t="n" s="70">
        <v>89.79000000000001</v>
      </c>
      <c r="F247" t="n" s="70">
        <v>1365827</v>
      </c>
    </row>
    <row r="248" ht="13" customHeight="1" spans="1:6" s="90">
      <c r="A248" t="n" s="75">
        <v>42607</v>
      </c>
      <c r="B248" t="n" s="70">
        <v>89.72</v>
      </c>
      <c r="C248" t="n" s="70">
        <v>89.98</v>
      </c>
      <c r="D248" t="n" s="70">
        <v>89.3</v>
      </c>
      <c r="E248" t="n" s="70">
        <v>89.77</v>
      </c>
      <c r="F248" t="n" s="70">
        <v>1049001</v>
      </c>
    </row>
    <row r="249" ht="13" customHeight="1" spans="1:6" s="90">
      <c r="A249" t="n" s="75">
        <v>42606</v>
      </c>
      <c r="B249" t="n" s="70">
        <v>89.81</v>
      </c>
      <c r="C249" t="n" s="70">
        <v>89.91</v>
      </c>
      <c r="D249" t="n" s="70">
        <v>89.54000000000001</v>
      </c>
      <c r="E249" t="n" s="70">
        <v>89.68000000000001</v>
      </c>
      <c r="F249" t="n" s="70">
        <v>1121715</v>
      </c>
    </row>
    <row r="250" ht="13" customHeight="1" spans="1:6" s="90">
      <c r="A250" t="n" s="75">
        <v>42605</v>
      </c>
      <c r="B250" t="n" s="70">
        <v>90.08</v>
      </c>
      <c r="C250" t="n" s="70">
        <v>90.19</v>
      </c>
      <c r="D250" t="n" s="70">
        <v>89.78</v>
      </c>
      <c r="E250" t="n" s="70">
        <v>89.98</v>
      </c>
      <c r="F250" t="n" s="70">
        <v>1181866</v>
      </c>
    </row>
    <row r="251" ht="13" customHeight="1" spans="1:6" s="90">
      <c r="A251" t="n" s="75">
        <v>42604</v>
      </c>
      <c r="B251" t="n" s="70">
        <v>89.81999999999999</v>
      </c>
      <c r="C251" t="n" s="70">
        <v>90.02</v>
      </c>
      <c r="D251" t="n" s="70">
        <v>89.54000000000001</v>
      </c>
      <c r="E251" t="n" s="70">
        <v>89.91</v>
      </c>
      <c r="F251" t="n" s="70">
        <v>1110448</v>
      </c>
    </row>
    <row r="252" ht="13" customHeight="1" spans="1:6" s="90">
      <c r="A252" t="n" s="75">
        <v>42601</v>
      </c>
      <c r="B252" t="n" s="70">
        <v>89.52</v>
      </c>
      <c r="C252" t="n" s="70">
        <v>89.97</v>
      </c>
      <c r="D252" t="n" s="70">
        <v>89.09999999999999</v>
      </c>
      <c r="E252" t="n" s="70">
        <v>89.84999999999999</v>
      </c>
      <c r="F252" t="n" s="70">
        <v>1436610</v>
      </c>
    </row>
    <row r="253" ht="13" customHeight="1" spans="1:6" s="90">
      <c r="A253" t="n" s="75">
        <v>42600</v>
      </c>
      <c r="B253" t="n" s="70">
        <v>89.56999999999999</v>
      </c>
      <c r="C253" t="n" s="70">
        <v>89.90000000000001</v>
      </c>
      <c r="D253" t="n" s="70">
        <v>89.39</v>
      </c>
      <c r="E253" t="n" s="70">
        <v>89.83</v>
      </c>
      <c r="F253" t="n" s="70">
        <v>1025356</v>
      </c>
    </row>
    <row r="254" ht="13" customHeight="1" spans="1:6" s="90">
      <c r="A254" t="n" s="75">
        <v>42599</v>
      </c>
      <c r="B254" t="n" s="70">
        <v>89.8</v>
      </c>
      <c r="C254" t="n" s="70">
        <v>89.86</v>
      </c>
      <c r="D254" t="n" s="70">
        <v>88.79000000000001</v>
      </c>
      <c r="E254" t="n" s="70">
        <v>89.33</v>
      </c>
      <c r="F254" t="n" s="70">
        <v>1773478</v>
      </c>
    </row>
    <row r="255" ht="13" customHeight="1" spans="1:6" s="90">
      <c r="A255" t="n" s="75">
        <v>42598</v>
      </c>
      <c r="B255" t="n" s="70">
        <v>90.04000000000001</v>
      </c>
      <c r="C255" t="n" s="70">
        <v>90.25</v>
      </c>
      <c r="D255" t="n" s="70">
        <v>89.55</v>
      </c>
      <c r="E255" t="n" s="70">
        <v>89.56</v>
      </c>
      <c r="F255" t="n" s="70">
        <v>939936</v>
      </c>
    </row>
    <row r="256" ht="13" customHeight="1" spans="1:6" s="90">
      <c r="A256" t="n" s="75">
        <v>42597</v>
      </c>
      <c r="B256" t="n" s="70">
        <v>90.48</v>
      </c>
      <c r="C256" t="n" s="70">
        <v>90.66</v>
      </c>
      <c r="D256" t="n" s="70">
        <v>90.16</v>
      </c>
      <c r="E256" t="n" s="70">
        <v>90.34999999999999</v>
      </c>
      <c r="F256" t="n" s="70">
        <v>919296</v>
      </c>
    </row>
    <row r="257" ht="13" customHeight="1" spans="1:6" s="90">
      <c r="A257" t="n" s="75">
        <v>42594</v>
      </c>
      <c r="B257" t="n" s="70">
        <v>90.03</v>
      </c>
      <c r="C257" t="n" s="70">
        <v>90.40000000000001</v>
      </c>
      <c r="D257" t="n" s="70">
        <v>90.01000000000001</v>
      </c>
      <c r="E257" t="n" s="70">
        <v>90.13</v>
      </c>
      <c r="F257" t="n" s="70">
        <v>929675</v>
      </c>
    </row>
    <row r="258" ht="13" customHeight="1" spans="1:6" s="90">
      <c r="A258" t="n" s="75">
        <v>42593</v>
      </c>
      <c r="B258" t="n" s="70">
        <v>90.09</v>
      </c>
      <c r="C258" t="n" s="70">
        <v>90.65000000000001</v>
      </c>
      <c r="D258" t="n" s="70">
        <v>90.01000000000001</v>
      </c>
      <c r="E258" t="n" s="70">
        <v>90.40000000000001</v>
      </c>
      <c r="F258" t="n" s="70">
        <v>1375864</v>
      </c>
    </row>
    <row r="259" ht="13" customHeight="1" spans="1:6" s="90">
      <c r="A259" t="n" s="75">
        <v>42592</v>
      </c>
      <c r="B259" t="n" s="70">
        <v>89.93000000000001</v>
      </c>
      <c r="C259" t="n" s="70">
        <v>90.12</v>
      </c>
      <c r="D259" t="n" s="70">
        <v>89.51000000000001</v>
      </c>
      <c r="E259" t="n" s="70">
        <v>90.04000000000001</v>
      </c>
      <c r="F259" t="n" s="70">
        <v>1102025</v>
      </c>
    </row>
    <row r="260" ht="13" customHeight="1" spans="1:6" s="90">
      <c r="A260" t="n" s="75">
        <v>42591</v>
      </c>
      <c r="B260" t="n" s="70">
        <v>89.44</v>
      </c>
      <c r="C260" t="n" s="70">
        <v>90.34</v>
      </c>
      <c r="D260" t="n" s="70">
        <v>89.44</v>
      </c>
      <c r="E260" t="n" s="70">
        <v>89.97</v>
      </c>
      <c r="F260" t="n" s="70">
        <v>1332599</v>
      </c>
    </row>
    <row r="261" ht="13" customHeight="1" spans="1:6" s="90">
      <c r="A261" t="n" s="75">
        <v>42590</v>
      </c>
      <c r="B261" t="n" s="70">
        <v>89.59</v>
      </c>
      <c r="C261" t="n" s="70">
        <v>89.88</v>
      </c>
      <c r="D261" t="n" s="70">
        <v>89.18000000000001</v>
      </c>
      <c r="E261" t="n" s="70">
        <v>89.44</v>
      </c>
      <c r="F261" t="n" s="70">
        <v>1831005</v>
      </c>
    </row>
    <row r="262" ht="13" customHeight="1" spans="1:6" s="90">
      <c r="A262" t="n" s="75">
        <v>42587</v>
      </c>
      <c r="B262" t="n" s="70">
        <v>89</v>
      </c>
      <c r="C262" t="n" s="70">
        <v>89.72</v>
      </c>
      <c r="D262" t="n" s="70">
        <v>88.54000000000001</v>
      </c>
      <c r="E262" t="n" s="70">
        <v>89.67</v>
      </c>
      <c r="F262" t="n" s="70">
        <v>1959276</v>
      </c>
    </row>
    <row r="263" ht="13" customHeight="1" spans="1:6" s="90">
      <c r="A263" t="n" s="75">
        <v>42586</v>
      </c>
      <c r="B263" t="n" s="70">
        <v>88.11</v>
      </c>
      <c r="C263" t="n" s="70">
        <v>88.66</v>
      </c>
      <c r="D263" t="n" s="70">
        <v>88.02</v>
      </c>
      <c r="E263" t="n" s="70">
        <v>88.41</v>
      </c>
      <c r="F263" t="n" s="70">
        <v>1484048</v>
      </c>
    </row>
    <row r="264" ht="13" customHeight="1" spans="1:6" s="90">
      <c r="A264" t="n" s="75">
        <v>42585</v>
      </c>
      <c r="B264" t="n" s="70">
        <v>88.23999999999999</v>
      </c>
      <c r="C264" t="n" s="70">
        <v>88.3</v>
      </c>
      <c r="D264" t="n" s="70">
        <v>87.55</v>
      </c>
      <c r="E264" t="n" s="70">
        <v>88.19</v>
      </c>
      <c r="F264" t="n" s="70">
        <v>2249647</v>
      </c>
    </row>
    <row r="265" ht="13" customHeight="1" spans="1:6" s="90">
      <c r="A265" t="n" s="75">
        <v>42584</v>
      </c>
      <c r="B265" t="n" s="70">
        <v>88.7</v>
      </c>
      <c r="C265" t="n" s="70">
        <v>88.94</v>
      </c>
      <c r="D265" t="n" s="70">
        <v>87.86</v>
      </c>
      <c r="E265" t="n" s="70">
        <v>87.97</v>
      </c>
      <c r="F265" t="n" s="70">
        <v>2384471</v>
      </c>
    </row>
    <row r="266" ht="13" customHeight="1" spans="1:6" s="90">
      <c r="A266" t="n" s="75">
        <v>42583</v>
      </c>
      <c r="B266" t="n" s="70">
        <v>88.06</v>
      </c>
      <c r="C266" t="n" s="70">
        <v>89.70999999999999</v>
      </c>
      <c r="D266" t="n" s="70">
        <v>87.84999999999999</v>
      </c>
      <c r="E266" t="n" s="70">
        <v>88.67</v>
      </c>
      <c r="F266" t="n" s="70">
        <v>3353733</v>
      </c>
    </row>
    <row r="267" ht="13" customHeight="1" spans="1:6" s="90">
      <c r="A267" t="n" s="75">
        <v>42580</v>
      </c>
      <c r="B267" t="n" s="70">
        <v>91.38</v>
      </c>
      <c r="C267" t="n" s="70">
        <v>91.38</v>
      </c>
      <c r="D267" t="n" s="70">
        <v>88.92</v>
      </c>
      <c r="E267" t="n" s="70">
        <v>88.95</v>
      </c>
      <c r="F267" t="n" s="70">
        <v>3899670</v>
      </c>
    </row>
    <row r="268" ht="13" customHeight="1" spans="1:6" s="90">
      <c r="A268" t="n" s="75">
        <v>42579</v>
      </c>
      <c r="B268" t="n" s="70">
        <v>93</v>
      </c>
      <c r="C268" t="n" s="70">
        <v>93</v>
      </c>
      <c r="D268" t="n" s="70">
        <v>91.37</v>
      </c>
      <c r="E268" t="n" s="70">
        <v>91.73</v>
      </c>
      <c r="F268" t="n" s="70">
        <v>3609572</v>
      </c>
    </row>
    <row r="269" ht="13" customHeight="1" spans="1:6" s="90">
      <c r="A269" t="n" s="75">
        <v>42578</v>
      </c>
      <c r="B269" t="n" s="70">
        <v>95.66</v>
      </c>
      <c r="C269" t="n" s="70">
        <v>95.73</v>
      </c>
      <c r="D269" t="n" s="70">
        <v>94.75</v>
      </c>
      <c r="E269" t="n" s="70">
        <v>94.93000000000001</v>
      </c>
      <c r="F269" t="n" s="70">
        <v>2050448</v>
      </c>
    </row>
    <row r="270" ht="13" customHeight="1" spans="1:6" s="90">
      <c r="A270" t="n" s="75">
        <v>42577</v>
      </c>
      <c r="B270" t="n" s="70">
        <v>95.56</v>
      </c>
      <c r="C270" t="n" s="70">
        <v>96</v>
      </c>
      <c r="D270" t="n" s="70">
        <v>95.08</v>
      </c>
      <c r="E270" t="n" s="70">
        <v>95.72</v>
      </c>
      <c r="F270" t="n" s="70">
        <v>1412448</v>
      </c>
    </row>
    <row r="271" ht="13" customHeight="1" spans="1:6" s="90">
      <c r="A271" t="n" s="75">
        <v>42576</v>
      </c>
      <c r="B271" t="n" s="70">
        <v>95.16</v>
      </c>
      <c r="C271" t="n" s="70">
        <v>95.36</v>
      </c>
      <c r="D271" t="n" s="70">
        <v>94.87</v>
      </c>
      <c r="E271" t="n" s="70">
        <v>95.29000000000001</v>
      </c>
      <c r="F271" t="n" s="70">
        <v>1247870</v>
      </c>
    </row>
    <row r="272" ht="13" customHeight="1" spans="1:6" s="90">
      <c r="A272" t="n" s="75">
        <v>42573</v>
      </c>
      <c r="B272" t="n" s="70">
        <v>95.51000000000001</v>
      </c>
      <c r="C272" t="n" s="70">
        <v>95.69</v>
      </c>
      <c r="D272" t="n" s="70">
        <v>94.75</v>
      </c>
      <c r="E272" t="n" s="70">
        <v>95.44</v>
      </c>
      <c r="F272" t="n" s="70">
        <v>1221373</v>
      </c>
    </row>
    <row r="273" ht="13" customHeight="1" spans="1:6" s="90">
      <c r="A273" t="n" s="75">
        <v>42572</v>
      </c>
      <c r="B273" t="n" s="70">
        <v>95.09999999999999</v>
      </c>
      <c r="C273" t="n" s="70">
        <v>95.42</v>
      </c>
      <c r="D273" t="n" s="70">
        <v>94.38</v>
      </c>
      <c r="E273" t="n" s="70">
        <v>94.88</v>
      </c>
      <c r="F273" t="n" s="70">
        <v>1262395</v>
      </c>
    </row>
    <row r="274" ht="13" customHeight="1" spans="1:6" s="90">
      <c r="A274" t="n" s="75">
        <v>42571</v>
      </c>
      <c r="B274" t="n" s="70">
        <v>95.56</v>
      </c>
      <c r="C274" t="n" s="70">
        <v>95.64</v>
      </c>
      <c r="D274" t="n" s="70">
        <v>95.04000000000001</v>
      </c>
      <c r="E274" t="n" s="70">
        <v>95.39</v>
      </c>
      <c r="F274" t="n" s="70">
        <v>1090135</v>
      </c>
    </row>
    <row r="275" ht="13" customHeight="1" spans="1:6" s="90">
      <c r="A275" t="n" s="75">
        <v>42570</v>
      </c>
      <c r="B275" t="n" s="70">
        <v>94.84999999999999</v>
      </c>
      <c r="C275" t="n" s="70">
        <v>95.05</v>
      </c>
      <c r="D275" t="n" s="70">
        <v>94.66</v>
      </c>
      <c r="E275" t="n" s="70">
        <v>95.02</v>
      </c>
      <c r="F275" t="n" s="70">
        <v>925542</v>
      </c>
    </row>
    <row r="276" ht="13" customHeight="1" spans="1:6" s="90">
      <c r="A276" t="n" s="75">
        <v>42569</v>
      </c>
      <c r="B276" t="n" s="70">
        <v>95.29000000000001</v>
      </c>
      <c r="C276" t="n" s="70">
        <v>95.38</v>
      </c>
      <c r="D276" t="n" s="70">
        <v>94.81</v>
      </c>
      <c r="E276" t="n" s="70">
        <v>94.93000000000001</v>
      </c>
      <c r="F276" t="n" s="70">
        <v>879741</v>
      </c>
    </row>
    <row r="277" ht="13" customHeight="1" spans="1:6" s="90">
      <c r="A277" t="n" s="75">
        <v>42566</v>
      </c>
      <c r="B277" t="n" s="70">
        <v>95.7</v>
      </c>
      <c r="C277" t="n" s="70">
        <v>95.77</v>
      </c>
      <c r="D277" t="n" s="70">
        <v>94.93000000000001</v>
      </c>
      <c r="E277" t="n" s="70">
        <v>95.06</v>
      </c>
      <c r="F277" t="n" s="70">
        <v>1356035</v>
      </c>
    </row>
    <row r="278" ht="13" customHeight="1" spans="1:6" s="90">
      <c r="A278" t="n" s="75">
        <v>42565</v>
      </c>
      <c r="B278" t="n" s="70">
        <v>95.75</v>
      </c>
      <c r="C278" t="n" s="70">
        <v>95.78</v>
      </c>
      <c r="D278" t="n" s="70">
        <v>95.01000000000001</v>
      </c>
      <c r="E278" t="n" s="70">
        <v>95.20999999999999</v>
      </c>
      <c r="F278" t="n" s="70">
        <v>1330874</v>
      </c>
    </row>
    <row r="279" ht="13" customHeight="1" spans="1:6" s="90">
      <c r="A279" t="n" s="75">
        <v>42564</v>
      </c>
      <c r="B279" t="n" s="70">
        <v>95.29000000000001</v>
      </c>
      <c r="C279" t="n" s="70">
        <v>95.39</v>
      </c>
      <c r="D279" t="n" s="70">
        <v>94.67</v>
      </c>
      <c r="E279" t="n" s="70">
        <v>95.14</v>
      </c>
      <c r="F279" t="n" s="70">
        <v>1365475</v>
      </c>
    </row>
    <row r="280" ht="13" customHeight="1" spans="1:6" s="90">
      <c r="A280" t="n" s="75">
        <v>42563</v>
      </c>
      <c r="B280" t="n" s="70">
        <v>95.58</v>
      </c>
      <c r="C280" t="n" s="70">
        <v>95.73</v>
      </c>
      <c r="D280" t="n" s="70">
        <v>94.75</v>
      </c>
      <c r="E280" t="n" s="70">
        <v>94.81</v>
      </c>
      <c r="F280" t="n" s="70">
        <v>2265507</v>
      </c>
    </row>
    <row r="281" ht="13" customHeight="1" spans="1:6" s="90">
      <c r="A281" t="n" s="75">
        <v>42562</v>
      </c>
      <c r="B281" t="n" s="70">
        <v>95</v>
      </c>
      <c r="C281" t="n" s="70">
        <v>95.64</v>
      </c>
      <c r="D281" t="n" s="70">
        <v>94.84</v>
      </c>
      <c r="E281" t="n" s="70">
        <v>95.14</v>
      </c>
      <c r="F281" t="n" s="70">
        <v>1822542</v>
      </c>
    </row>
    <row r="282" ht="13" customHeight="1" spans="1:6" s="90">
      <c r="A282" t="n" s="75">
        <v>42559</v>
      </c>
      <c r="B282" t="n" s="70">
        <v>94.12</v>
      </c>
      <c r="C282" t="n" s="70">
        <v>94.59</v>
      </c>
      <c r="D282" t="n" s="70">
        <v>93.64</v>
      </c>
      <c r="E282" t="n" s="70">
        <v>94.47</v>
      </c>
      <c r="F282" t="n" s="70">
        <v>2148166</v>
      </c>
    </row>
    <row r="283" ht="13" customHeight="1" spans="1:6" s="90">
      <c r="A283" t="n" s="75">
        <v>42558</v>
      </c>
      <c r="B283" t="n" s="70">
        <v>93.17</v>
      </c>
      <c r="C283" t="n" s="70">
        <v>93.68000000000001</v>
      </c>
      <c r="D283" t="n" s="70">
        <v>92.87</v>
      </c>
      <c r="E283" t="n" s="70">
        <v>93.5</v>
      </c>
      <c r="F283" t="n" s="70">
        <v>1734868</v>
      </c>
    </row>
    <row r="284" ht="13" customHeight="1" spans="1:6" s="90">
      <c r="A284" t="n" s="75">
        <v>42557</v>
      </c>
      <c r="B284" t="n" s="70">
        <v>93.43000000000001</v>
      </c>
      <c r="C284" t="n" s="70">
        <v>93.62</v>
      </c>
      <c r="D284" t="n" s="70">
        <v>92.68000000000001</v>
      </c>
      <c r="E284" t="n" s="70">
        <v>93.42</v>
      </c>
      <c r="F284" t="n" s="70">
        <v>2299435</v>
      </c>
    </row>
    <row r="285" ht="13" customHeight="1" spans="1:6" s="90">
      <c r="A285" t="n" s="75">
        <v>42556</v>
      </c>
      <c r="B285" t="n" s="70">
        <v>92.53</v>
      </c>
      <c r="C285" t="n" s="70">
        <v>93.65000000000001</v>
      </c>
      <c r="D285" t="n" s="70">
        <v>92.33</v>
      </c>
      <c r="E285" t="n" s="70">
        <v>93.31</v>
      </c>
      <c r="F285" t="n" s="70">
        <v>2940489</v>
      </c>
    </row>
    <row r="286" ht="13" customHeight="1" spans="1:6" s="90">
      <c r="A286" t="n" s="75">
        <v>42552</v>
      </c>
      <c r="B286" t="n" s="70">
        <v>92</v>
      </c>
      <c r="C286" t="n" s="70">
        <v>92.97</v>
      </c>
      <c r="D286" t="n" s="70">
        <v>91.79000000000001</v>
      </c>
      <c r="E286" t="n" s="70">
        <v>92.75</v>
      </c>
      <c r="F286" t="n" s="70">
        <v>2456786</v>
      </c>
    </row>
    <row r="287" ht="13" customHeight="1" spans="1:6" s="90">
      <c r="A287" t="n" s="75">
        <v>42551</v>
      </c>
      <c r="B287" t="n" s="70">
        <v>89.37</v>
      </c>
      <c r="C287" t="n" s="70">
        <v>91.87</v>
      </c>
      <c r="D287" t="n" s="70">
        <v>88.73</v>
      </c>
      <c r="E287" t="n" s="70">
        <v>91.87</v>
      </c>
      <c r="F287" t="n" s="70">
        <v>2944786</v>
      </c>
    </row>
    <row r="288" ht="13" customHeight="1" spans="1:6" s="90">
      <c r="A288" t="n" s="75">
        <v>42550</v>
      </c>
      <c r="B288" t="n" s="70">
        <v>88.47</v>
      </c>
      <c r="C288" t="n" s="70">
        <v>89.34</v>
      </c>
      <c r="D288" t="n" s="70">
        <v>88.28</v>
      </c>
      <c r="E288" t="n" s="70">
        <v>89.13</v>
      </c>
      <c r="F288" t="n" s="70">
        <v>2274421</v>
      </c>
    </row>
    <row r="289" ht="13" customHeight="1" spans="1:6" s="90">
      <c r="A289" t="n" s="75">
        <v>42549</v>
      </c>
      <c r="B289" t="n" s="70">
        <v>86.31</v>
      </c>
      <c r="C289" t="n" s="70">
        <v>87.94</v>
      </c>
      <c r="D289" t="n" s="70">
        <v>85.95</v>
      </c>
      <c r="E289" t="n" s="70">
        <v>87.92</v>
      </c>
      <c r="F289" t="n" s="70">
        <v>2531140</v>
      </c>
    </row>
    <row r="290" ht="13" customHeight="1" spans="1:6" s="90">
      <c r="A290" t="n" s="75">
        <v>42548</v>
      </c>
      <c r="B290" t="n" s="70">
        <v>85.94</v>
      </c>
      <c r="C290" t="n" s="70">
        <v>86.40000000000001</v>
      </c>
      <c r="D290" t="n" s="70">
        <v>85.23</v>
      </c>
      <c r="E290" t="n" s="70">
        <v>85.66</v>
      </c>
      <c r="F290" t="n" s="70">
        <v>2609431</v>
      </c>
    </row>
    <row r="291" ht="13" customHeight="1" spans="1:6" s="90">
      <c r="A291" t="n" s="75">
        <v>42545</v>
      </c>
      <c r="B291" t="n" s="70">
        <v>86.23</v>
      </c>
      <c r="C291" t="n" s="70">
        <v>88.48</v>
      </c>
      <c r="D291" t="n" s="70">
        <v>86.04000000000001</v>
      </c>
      <c r="E291" t="n" s="70">
        <v>86.72</v>
      </c>
      <c r="F291" t="n" s="70">
        <v>4044490</v>
      </c>
    </row>
    <row r="292" ht="13" customHeight="1" spans="1:6" s="90">
      <c r="A292" t="n" s="75">
        <v>42544</v>
      </c>
      <c r="B292" t="n" s="70">
        <v>89.73999999999999</v>
      </c>
      <c r="C292" t="n" s="70">
        <v>89.94</v>
      </c>
      <c r="D292" t="n" s="70">
        <v>89.12</v>
      </c>
      <c r="E292" t="n" s="70">
        <v>89.94</v>
      </c>
      <c r="F292" t="n" s="70">
        <v>1364084</v>
      </c>
    </row>
    <row r="293" ht="13" customHeight="1" spans="1:6" s="90">
      <c r="A293" t="n" s="75">
        <v>42543</v>
      </c>
      <c r="B293" t="n" s="70">
        <v>89.66</v>
      </c>
      <c r="C293" t="n" s="70">
        <v>89.76000000000001</v>
      </c>
      <c r="D293" t="n" s="70">
        <v>88.73999999999999</v>
      </c>
      <c r="E293" t="n" s="70">
        <v>88.81999999999999</v>
      </c>
      <c r="F293" t="n" s="70">
        <v>1504403</v>
      </c>
    </row>
    <row r="294" ht="13" customHeight="1" spans="1:6" s="90">
      <c r="A294" t="n" s="75">
        <v>42542</v>
      </c>
      <c r="B294" t="n" s="70">
        <v>89.3</v>
      </c>
      <c r="C294" t="n" s="70">
        <v>89.52</v>
      </c>
      <c r="D294" t="n" s="70">
        <v>88.92</v>
      </c>
      <c r="E294" t="n" s="70">
        <v>89.34</v>
      </c>
      <c r="F294" t="n" s="70">
        <v>1725600</v>
      </c>
    </row>
    <row r="295" ht="13" customHeight="1" spans="1:6" s="90">
      <c r="A295" t="n" s="75">
        <v>42541</v>
      </c>
      <c r="B295" t="n" s="70">
        <v>88.67</v>
      </c>
      <c r="C295" t="n" s="70">
        <v>89.45999999999999</v>
      </c>
      <c r="D295" t="n" s="70">
        <v>88.56</v>
      </c>
      <c r="E295" t="n" s="70">
        <v>89.04000000000001</v>
      </c>
      <c r="F295" t="n" s="70">
        <v>2061740</v>
      </c>
    </row>
    <row r="296" ht="13" customHeight="1" spans="1:6" s="90">
      <c r="A296" t="n" s="75">
        <v>42538</v>
      </c>
      <c r="B296" t="n" s="70">
        <v>88.09</v>
      </c>
      <c r="C296" t="n" s="70">
        <v>88.15000000000001</v>
      </c>
      <c r="D296" t="n" s="70">
        <v>86.93000000000001</v>
      </c>
      <c r="E296" t="n" s="70">
        <v>87.61</v>
      </c>
      <c r="F296" t="n" s="70">
        <v>2708741</v>
      </c>
    </row>
    <row r="297" ht="13" customHeight="1" spans="1:6" s="90">
      <c r="A297" t="n" s="75">
        <v>42537</v>
      </c>
      <c r="B297" t="n" s="70">
        <v>87.20999999999999</v>
      </c>
      <c r="C297" t="n" s="70">
        <v>88.18000000000001</v>
      </c>
      <c r="D297" t="n" s="70">
        <v>86.92</v>
      </c>
      <c r="E297" t="n" s="70">
        <v>88.03</v>
      </c>
      <c r="F297" t="n" s="70">
        <v>1469419</v>
      </c>
    </row>
    <row r="298" ht="13" customHeight="1" spans="1:6" s="90">
      <c r="A298" t="n" s="75">
        <v>42536</v>
      </c>
      <c r="B298" t="n" s="70">
        <v>87.53</v>
      </c>
      <c r="C298" t="n" s="70">
        <v>88.01000000000001</v>
      </c>
      <c r="D298" t="n" s="70">
        <v>87.23</v>
      </c>
      <c r="E298" t="n" s="70">
        <v>87.61</v>
      </c>
      <c r="F298" t="n" s="70">
        <v>2080455</v>
      </c>
    </row>
    <row r="299" ht="13" customHeight="1" spans="1:6" s="90">
      <c r="A299" t="n" s="75">
        <v>42535</v>
      </c>
      <c r="B299" t="n" s="70">
        <v>86.97</v>
      </c>
      <c r="C299" t="n" s="70">
        <v>87.58</v>
      </c>
      <c r="D299" t="n" s="70">
        <v>86.97</v>
      </c>
      <c r="E299" t="n" s="70">
        <v>87.48999999999999</v>
      </c>
      <c r="F299" t="n" s="70">
        <v>2348466</v>
      </c>
    </row>
    <row r="300" ht="13" customHeight="1" spans="1:6" s="90">
      <c r="A300" t="n" s="75">
        <v>42534</v>
      </c>
      <c r="B300" t="n" s="70">
        <v>87.02</v>
      </c>
      <c r="C300" t="n" s="70">
        <v>87.67</v>
      </c>
      <c r="D300" t="n" s="70">
        <v>86.91</v>
      </c>
      <c r="E300" t="n" s="70">
        <v>87.16</v>
      </c>
      <c r="F300" t="n" s="70">
        <v>3191446</v>
      </c>
    </row>
    <row r="301" ht="13" customHeight="1" spans="1:6" s="90">
      <c r="A301" t="n" s="75">
        <v>42531</v>
      </c>
      <c r="B301" t="n" s="70">
        <v>86.55</v>
      </c>
      <c r="C301" t="n" s="70">
        <v>87.31</v>
      </c>
      <c r="D301" t="n" s="70">
        <v>86.52</v>
      </c>
      <c r="E301" t="n" s="70">
        <v>87.09</v>
      </c>
      <c r="F301" t="n" s="70">
        <v>1635720</v>
      </c>
    </row>
    <row r="302" ht="13" customHeight="1" spans="1:6" s="90">
      <c r="A302" t="n" s="75">
        <v>42530</v>
      </c>
      <c r="B302" t="n" s="70">
        <v>87.03</v>
      </c>
      <c r="C302" t="n" s="70">
        <v>87.66</v>
      </c>
      <c r="D302" t="n" s="70">
        <v>86.88</v>
      </c>
      <c r="E302" t="n" s="70">
        <v>87.63</v>
      </c>
      <c r="F302" t="n" s="70">
        <v>1517709</v>
      </c>
    </row>
    <row r="303" ht="13" customHeight="1" spans="1:6" s="90">
      <c r="A303" t="n" s="75">
        <v>42529</v>
      </c>
      <c r="B303" t="n" s="70">
        <v>86.59999999999999</v>
      </c>
      <c r="C303" t="n" s="70">
        <v>87.23</v>
      </c>
      <c r="D303" t="n" s="70">
        <v>86.31</v>
      </c>
      <c r="E303" t="n" s="70">
        <v>87.22</v>
      </c>
      <c r="F303" t="n" s="70">
        <v>1797346</v>
      </c>
    </row>
    <row r="304" ht="13" customHeight="1" spans="1:6" s="90">
      <c r="A304" t="n" s="75">
        <v>42528</v>
      </c>
      <c r="B304" t="n" s="70">
        <v>87.7</v>
      </c>
      <c r="C304" t="n" s="70">
        <v>87.97</v>
      </c>
      <c r="D304" t="n" s="70">
        <v>86.79000000000001</v>
      </c>
      <c r="E304" t="n" s="70">
        <v>86.87</v>
      </c>
      <c r="F304" t="n" s="70">
        <v>2480957</v>
      </c>
    </row>
    <row r="305" ht="13" customHeight="1" spans="1:6" s="90">
      <c r="A305" t="n" s="75">
        <v>42527</v>
      </c>
      <c r="B305" t="n" s="70">
        <v>87.52</v>
      </c>
      <c r="C305" t="n" s="70">
        <v>88</v>
      </c>
      <c r="D305" t="n" s="70">
        <v>87.36</v>
      </c>
      <c r="E305" t="n" s="70">
        <v>87.69</v>
      </c>
      <c r="F305" t="n" s="70">
        <v>1392932</v>
      </c>
    </row>
    <row r="306" ht="13" customHeight="1" spans="1:6" s="90">
      <c r="A306" t="n" s="75">
        <v>42524</v>
      </c>
      <c r="B306" t="n" s="70">
        <v>87.65000000000001</v>
      </c>
      <c r="C306" t="n" s="70">
        <v>87.65000000000001</v>
      </c>
      <c r="D306" t="n" s="70">
        <v>86.72</v>
      </c>
      <c r="E306" t="n" s="70">
        <v>87.33</v>
      </c>
      <c r="F306" t="n" s="70">
        <v>1399914</v>
      </c>
    </row>
    <row r="307" ht="13" customHeight="1" spans="1:6" s="90">
      <c r="A307" t="n" s="75">
        <v>42523</v>
      </c>
      <c r="B307" t="n" s="70">
        <v>88.04000000000001</v>
      </c>
      <c r="C307" t="n" s="70">
        <v>88.12</v>
      </c>
      <c r="D307" t="n" s="70">
        <v>87.51000000000001</v>
      </c>
      <c r="E307" t="n" s="70">
        <v>88.09</v>
      </c>
      <c r="F307" t="n" s="70">
        <v>1092520</v>
      </c>
    </row>
    <row r="308" ht="13" customHeight="1" spans="1:6" s="90">
      <c r="A308" t="n" s="75">
        <v>42522</v>
      </c>
      <c r="B308" t="n" s="70">
        <v>87.59999999999999</v>
      </c>
      <c r="C308" t="n" s="70">
        <v>88.18000000000001</v>
      </c>
      <c r="D308" t="n" s="70">
        <v>87.45</v>
      </c>
      <c r="E308" t="n" s="70">
        <v>88.12</v>
      </c>
      <c r="F308" t="n" s="70">
        <v>1685793</v>
      </c>
    </row>
    <row r="309" ht="13" customHeight="1" spans="1:6" s="90">
      <c r="A309" t="n" s="75">
        <v>42521</v>
      </c>
      <c r="B309" t="n" s="70">
        <v>88.37</v>
      </c>
      <c r="C309" t="n" s="70">
        <v>88.37</v>
      </c>
      <c r="D309" t="n" s="70">
        <v>87.33</v>
      </c>
      <c r="E309" t="n" s="70">
        <v>87.84</v>
      </c>
      <c r="F309" t="n" s="70">
        <v>2035480</v>
      </c>
    </row>
    <row r="310" ht="13" customHeight="1" spans="1:6" s="90">
      <c r="A310" t="n" s="75">
        <v>42517</v>
      </c>
      <c r="B310" t="n" s="70">
        <v>87.73999999999999</v>
      </c>
      <c r="C310" t="n" s="70">
        <v>88.08</v>
      </c>
      <c r="D310" t="n" s="70">
        <v>87.53</v>
      </c>
      <c r="E310" t="n" s="70">
        <v>88.04000000000001</v>
      </c>
      <c r="F310" t="n" s="70">
        <v>1077983</v>
      </c>
    </row>
    <row r="311" ht="13" customHeight="1" spans="1:6" s="90">
      <c r="A311" t="n" s="75">
        <v>42516</v>
      </c>
      <c r="B311" t="n" s="70">
        <v>87.39</v>
      </c>
      <c r="C311" t="n" s="70">
        <v>87.93000000000001</v>
      </c>
      <c r="D311" t="n" s="70">
        <v>87.09</v>
      </c>
      <c r="E311" t="n" s="70">
        <v>87.7</v>
      </c>
      <c r="F311" t="n" s="70">
        <v>1040622</v>
      </c>
    </row>
    <row r="312" ht="13" customHeight="1" spans="1:6" s="90">
      <c r="A312" t="n" s="75">
        <v>42515</v>
      </c>
      <c r="B312" t="n" s="70">
        <v>87.67</v>
      </c>
      <c r="C312" t="n" s="70">
        <v>88.01000000000001</v>
      </c>
      <c r="D312" t="n" s="70">
        <v>87.43000000000001</v>
      </c>
      <c r="E312" t="n" s="70">
        <v>87.52</v>
      </c>
      <c r="F312" t="n" s="70">
        <v>1405051</v>
      </c>
    </row>
    <row r="313" ht="13" customHeight="1" spans="1:6" s="90">
      <c r="A313" t="n" s="75">
        <v>42514</v>
      </c>
      <c r="B313" t="n" s="70">
        <v>85.98999999999999</v>
      </c>
      <c r="C313" t="n" s="70">
        <v>87.48999999999999</v>
      </c>
      <c r="D313" t="n" s="70">
        <v>85.86</v>
      </c>
      <c r="E313" t="n" s="70">
        <v>87.45999999999999</v>
      </c>
      <c r="F313" t="n" s="70">
        <v>2163254</v>
      </c>
    </row>
    <row r="314" ht="13" customHeight="1" spans="1:6" s="90">
      <c r="A314" t="n" s="75">
        <v>42513</v>
      </c>
      <c r="B314" t="n" s="70">
        <v>85.48999999999999</v>
      </c>
      <c r="C314" t="n" s="70">
        <v>85.7</v>
      </c>
      <c r="D314" t="n" s="70">
        <v>85.2</v>
      </c>
      <c r="E314" t="n" s="70">
        <v>85.25</v>
      </c>
      <c r="F314" t="n" s="70">
        <v>1070097</v>
      </c>
    </row>
    <row r="315" ht="13" customHeight="1" spans="1:6" s="90">
      <c r="A315" t="n" s="75">
        <v>42510</v>
      </c>
      <c r="B315" t="n" s="70">
        <v>85.45999999999999</v>
      </c>
      <c r="C315" t="n" s="70">
        <v>86.08</v>
      </c>
      <c r="D315" t="n" s="70">
        <v>85.29000000000001</v>
      </c>
      <c r="E315" t="n" s="70">
        <v>85.47</v>
      </c>
      <c r="F315" t="n" s="70">
        <v>1381976</v>
      </c>
    </row>
    <row r="316" ht="13" customHeight="1" spans="1:6" s="90">
      <c r="A316" t="n" s="75">
        <v>42509</v>
      </c>
      <c r="B316" t="n" s="70">
        <v>84.76000000000001</v>
      </c>
      <c r="C316" t="n" s="70">
        <v>85.26000000000001</v>
      </c>
      <c r="D316" t="n" s="70">
        <v>84.36</v>
      </c>
      <c r="E316" t="n" s="70">
        <v>85.14</v>
      </c>
      <c r="F316" t="n" s="70">
        <v>1490470</v>
      </c>
    </row>
    <row r="317" ht="13" customHeight="1" spans="1:6" s="90">
      <c r="A317" t="n" s="75">
        <v>42508</v>
      </c>
      <c r="B317" t="n" s="70">
        <v>85.28</v>
      </c>
      <c r="C317" t="n" s="70">
        <v>86.01000000000001</v>
      </c>
      <c r="D317" t="n" s="70">
        <v>84.91</v>
      </c>
      <c r="E317" t="n" s="70">
        <v>85.59999999999999</v>
      </c>
      <c r="F317" t="n" s="70">
        <v>1269323</v>
      </c>
    </row>
    <row r="318" ht="13" customHeight="1" spans="1:6" s="90">
      <c r="A318" t="n" s="75">
        <v>42507</v>
      </c>
      <c r="B318" t="n" s="70">
        <v>86.33</v>
      </c>
      <c r="C318" t="n" s="70">
        <v>86.84999999999999</v>
      </c>
      <c r="D318" t="n" s="70">
        <v>85.09</v>
      </c>
      <c r="E318" t="n" s="70">
        <v>85.34999999999999</v>
      </c>
      <c r="F318" t="n" s="70">
        <v>1508453</v>
      </c>
    </row>
    <row r="319" ht="13" customHeight="1" spans="1:6" s="90">
      <c r="A319" t="n" s="75">
        <v>42506</v>
      </c>
      <c r="B319" t="n" s="70">
        <v>86.03</v>
      </c>
      <c r="C319" t="n" s="70">
        <v>87</v>
      </c>
      <c r="D319" t="n" s="70">
        <v>85.90000000000001</v>
      </c>
      <c r="E319" t="n" s="70">
        <v>86.7</v>
      </c>
      <c r="F319" t="n" s="70">
        <v>1731591</v>
      </c>
    </row>
    <row r="320" ht="13" customHeight="1" spans="1:6" s="90">
      <c r="A320" t="n" s="75">
        <v>42503</v>
      </c>
      <c r="B320" t="n" s="70">
        <v>86.42</v>
      </c>
      <c r="C320" t="n" s="70">
        <v>86.87</v>
      </c>
      <c r="D320" t="n" s="70">
        <v>85.73999999999999</v>
      </c>
      <c r="E320" t="n" s="70">
        <v>85.76000000000001</v>
      </c>
      <c r="F320" t="n" s="70">
        <v>1798784</v>
      </c>
    </row>
    <row r="321" ht="13" customHeight="1" spans="1:6" s="90">
      <c r="A321" t="n" s="75">
        <v>42502</v>
      </c>
      <c r="B321" t="n" s="70">
        <v>87.31</v>
      </c>
      <c r="C321" t="n" s="70">
        <v>87.31</v>
      </c>
      <c r="D321" t="n" s="70">
        <v>86.11</v>
      </c>
      <c r="E321" t="n" s="70">
        <v>86.54000000000001</v>
      </c>
      <c r="F321" t="n" s="70">
        <v>1692605</v>
      </c>
    </row>
    <row r="322" ht="13" customHeight="1" spans="1:6" s="90">
      <c r="A322" t="n" s="75">
        <v>42501</v>
      </c>
      <c r="B322" t="n" s="70">
        <v>88.19</v>
      </c>
      <c r="C322" t="n" s="70">
        <v>88.48999999999999</v>
      </c>
      <c r="D322" t="n" s="70">
        <v>86.66</v>
      </c>
      <c r="E322" t="n" s="70">
        <v>86.67</v>
      </c>
      <c r="F322" t="n" s="70">
        <v>1948426</v>
      </c>
    </row>
    <row r="323" ht="13" customHeight="1" spans="1:6" s="90">
      <c r="A323" t="n" s="75">
        <v>42500</v>
      </c>
      <c r="B323" t="n" s="70">
        <v>87.43000000000001</v>
      </c>
      <c r="C323" t="n" s="70">
        <v>88.53</v>
      </c>
      <c r="D323" t="n" s="70">
        <v>87.16</v>
      </c>
      <c r="E323" t="n" s="70">
        <v>88.5</v>
      </c>
      <c r="F323" t="n" s="70">
        <v>4131779</v>
      </c>
    </row>
    <row r="324" ht="13" customHeight="1" spans="1:6" s="90">
      <c r="A324" t="n" s="75">
        <v>42499</v>
      </c>
      <c r="B324" t="n" s="70">
        <v>87.15000000000001</v>
      </c>
      <c r="C324" t="n" s="70">
        <v>87.68000000000001</v>
      </c>
      <c r="D324" t="n" s="70">
        <v>86.77</v>
      </c>
      <c r="E324" t="n" s="70">
        <v>87.16</v>
      </c>
      <c r="F324" t="n" s="70">
        <v>3340876</v>
      </c>
    </row>
    <row r="325" ht="13" customHeight="1" spans="1:6" s="90">
      <c r="A325" t="n" s="75">
        <v>42496</v>
      </c>
      <c r="B325" t="n" s="70">
        <v>86.14</v>
      </c>
      <c r="C325" t="n" s="70">
        <v>87.12</v>
      </c>
      <c r="D325" t="n" s="70">
        <v>86.09</v>
      </c>
      <c r="E325" t="n" s="70">
        <v>86.84999999999999</v>
      </c>
      <c r="F325" t="n" s="70">
        <v>4489337</v>
      </c>
    </row>
    <row r="326" ht="13" customHeight="1" spans="1:6" s="90">
      <c r="A326" t="n" s="75">
        <v>42495</v>
      </c>
      <c r="B326" t="n" s="70">
        <v>86.67</v>
      </c>
      <c r="C326" t="n" s="70">
        <v>87.91</v>
      </c>
      <c r="D326" t="n" s="70">
        <v>86.28</v>
      </c>
      <c r="E326" t="n" s="70">
        <v>86.45</v>
      </c>
      <c r="F326" t="n" s="70">
        <v>5092706</v>
      </c>
    </row>
    <row r="327" ht="13" customHeight="1" spans="1:6" s="90">
      <c r="A327" t="n" s="75">
        <v>42494</v>
      </c>
      <c r="B327" t="n" s="70">
        <v>88.31999999999999</v>
      </c>
      <c r="C327" t="n" s="70">
        <v>88.73999999999999</v>
      </c>
      <c r="D327" t="n" s="70">
        <v>87.87</v>
      </c>
      <c r="E327" t="n" s="70">
        <v>88.39</v>
      </c>
      <c r="F327" t="n" s="70">
        <v>1183587</v>
      </c>
    </row>
    <row r="328" ht="13" customHeight="1" spans="1:6" s="90">
      <c r="A328" t="n" s="75">
        <v>42493</v>
      </c>
      <c r="B328" t="n" s="70">
        <v>89.19</v>
      </c>
      <c r="C328" t="n" s="70">
        <v>89.48999999999999</v>
      </c>
      <c r="D328" t="n" s="70">
        <v>87.84999999999999</v>
      </c>
      <c r="E328" t="n" s="70">
        <v>88.81</v>
      </c>
      <c r="F328" t="n" s="70">
        <v>3248017</v>
      </c>
    </row>
    <row r="329" ht="13" customHeight="1" spans="1:6" s="90">
      <c r="A329" t="n" s="75">
        <v>42492</v>
      </c>
      <c r="B329" t="n" s="70">
        <v>88.23999999999999</v>
      </c>
      <c r="C329" t="n" s="70">
        <v>89.59999999999999</v>
      </c>
      <c r="D329" t="n" s="70">
        <v>88.20999999999999</v>
      </c>
      <c r="E329" t="n" s="70">
        <v>89.43000000000001</v>
      </c>
      <c r="F329" t="n" s="70">
        <v>2227357</v>
      </c>
    </row>
    <row r="330" ht="13" customHeight="1" spans="1:6" s="90">
      <c r="A330" t="n" s="75">
        <v>42489</v>
      </c>
      <c r="B330" t="n" s="70">
        <v>88.40000000000001</v>
      </c>
      <c r="C330" t="n" s="70">
        <v>88.89</v>
      </c>
      <c r="D330" t="n" s="70">
        <v>87.77</v>
      </c>
      <c r="E330" t="n" s="70">
        <v>88.44</v>
      </c>
      <c r="F330" t="n" s="70">
        <v>2290479</v>
      </c>
    </row>
    <row r="331" ht="13" customHeight="1" spans="1:6" s="90">
      <c r="A331" t="n" s="75">
        <v>42488</v>
      </c>
      <c r="B331" t="n" s="70">
        <v>87.84</v>
      </c>
      <c r="C331" t="n" s="70">
        <v>90.89</v>
      </c>
      <c r="D331" t="n" s="70">
        <v>87.40000000000001</v>
      </c>
      <c r="E331" t="n" s="70">
        <v>89.09999999999999</v>
      </c>
      <c r="F331" t="n" s="70">
        <v>2953665</v>
      </c>
    </row>
    <row r="332" ht="13" customHeight="1" spans="1:6" s="90">
      <c r="A332" t="n" s="75">
        <v>42487</v>
      </c>
      <c r="B332" t="n" s="70">
        <v>89.73</v>
      </c>
      <c r="C332" t="n" s="70">
        <v>90.45</v>
      </c>
      <c r="D332" t="n" s="70">
        <v>89.61</v>
      </c>
      <c r="E332" t="n" s="70">
        <v>90.12</v>
      </c>
      <c r="F332" t="n" s="70">
        <v>2406460</v>
      </c>
    </row>
    <row r="333" ht="13" customHeight="1" spans="1:6" s="90">
      <c r="A333" t="n" s="75">
        <v>42486</v>
      </c>
      <c r="B333" t="n" s="70">
        <v>89.81999999999999</v>
      </c>
      <c r="C333" t="n" s="70">
        <v>90.33</v>
      </c>
      <c r="D333" t="n" s="70">
        <v>89.31999999999999</v>
      </c>
      <c r="E333" t="n" s="70">
        <v>89.79000000000001</v>
      </c>
      <c r="F333" t="n" s="70">
        <v>1629896</v>
      </c>
    </row>
    <row r="334" ht="13" customHeight="1" spans="1:6" s="90">
      <c r="A334" t="n" s="75">
        <v>42485</v>
      </c>
      <c r="B334" t="n" s="70">
        <v>89.54000000000001</v>
      </c>
      <c r="C334" t="n" s="70">
        <v>89.63</v>
      </c>
      <c r="D334" t="n" s="70">
        <v>89</v>
      </c>
      <c r="E334" t="n" s="70">
        <v>89.58</v>
      </c>
      <c r="F334" t="n" s="70">
        <v>1143191</v>
      </c>
    </row>
    <row r="335" ht="13" customHeight="1" spans="1:6" s="90">
      <c r="A335" t="n" s="75">
        <v>42482</v>
      </c>
      <c r="B335" t="n" s="70">
        <v>89.11</v>
      </c>
      <c r="C335" t="n" s="70">
        <v>89.81</v>
      </c>
      <c r="D335" t="n" s="70">
        <v>88.89</v>
      </c>
      <c r="E335" t="n" s="70">
        <v>89.65000000000001</v>
      </c>
      <c r="F335" t="n" s="70">
        <v>1404874</v>
      </c>
    </row>
    <row r="336" ht="13" customHeight="1" spans="1:6" s="90">
      <c r="A336" t="n" s="75">
        <v>42481</v>
      </c>
      <c r="B336" t="n" s="70">
        <v>90.62</v>
      </c>
      <c r="C336" t="n" s="70">
        <v>90.70999999999999</v>
      </c>
      <c r="D336" t="n" s="70">
        <v>89.23</v>
      </c>
      <c r="E336" t="n" s="70">
        <v>89.34999999999999</v>
      </c>
      <c r="F336" t="n" s="70">
        <v>1537562</v>
      </c>
    </row>
    <row r="337" ht="13" customHeight="1" spans="1:6" s="90">
      <c r="A337" t="n" s="75">
        <v>42480</v>
      </c>
      <c r="B337" t="n" s="70">
        <v>90.68000000000001</v>
      </c>
      <c r="C337" t="n" s="70">
        <v>90.79000000000001</v>
      </c>
      <c r="D337" t="n" s="70">
        <v>90.09999999999999</v>
      </c>
      <c r="E337" t="n" s="70">
        <v>90.12</v>
      </c>
      <c r="F337" t="n" s="70">
        <v>1898883</v>
      </c>
    </row>
    <row r="338" ht="13" customHeight="1" spans="1:6" s="90">
      <c r="A338" t="n" s="75">
        <v>42479</v>
      </c>
      <c r="B338" t="n" s="70">
        <v>91</v>
      </c>
      <c r="C338" t="n" s="70">
        <v>91</v>
      </c>
      <c r="D338" t="n" s="70">
        <v>90.27</v>
      </c>
      <c r="E338" t="n" s="70">
        <v>90.73999999999999</v>
      </c>
      <c r="F338" t="n" s="70">
        <v>1910582</v>
      </c>
    </row>
    <row r="339" ht="13" customHeight="1" spans="1:6" s="90">
      <c r="A339" t="n" s="75">
        <v>42478</v>
      </c>
      <c r="B339" t="n" s="70">
        <v>89.95999999999999</v>
      </c>
      <c r="C339" t="n" s="70">
        <v>90.76000000000001</v>
      </c>
      <c r="D339" t="n" s="70">
        <v>89.70999999999999</v>
      </c>
      <c r="E339" t="n" s="70">
        <v>90.7</v>
      </c>
      <c r="F339" t="n" s="70">
        <v>1299408</v>
      </c>
    </row>
    <row r="340" ht="13" customHeight="1" spans="1:6" s="90">
      <c r="A340" t="n" s="75">
        <v>42475</v>
      </c>
      <c r="B340" t="n" s="70">
        <v>90.83</v>
      </c>
      <c r="C340" t="n" s="70">
        <v>90.83</v>
      </c>
      <c r="D340" t="n" s="70">
        <v>89.75</v>
      </c>
      <c r="E340" t="n" s="70">
        <v>90.15000000000001</v>
      </c>
      <c r="F340" t="n" s="70">
        <v>1747562</v>
      </c>
    </row>
    <row r="341" ht="13" customHeight="1" spans="1:6" s="90">
      <c r="A341" t="n" s="75">
        <v>42474</v>
      </c>
      <c r="B341" t="n" s="70">
        <v>90.53</v>
      </c>
      <c r="C341" t="n" s="70">
        <v>90.64</v>
      </c>
      <c r="D341" t="n" s="70">
        <v>89.95999999999999</v>
      </c>
      <c r="E341" t="n" s="70">
        <v>90.26000000000001</v>
      </c>
      <c r="F341" t="n" s="70">
        <v>1802528</v>
      </c>
    </row>
    <row r="342" ht="13" customHeight="1" spans="1:6" s="90">
      <c r="A342" t="n" s="75">
        <v>42473</v>
      </c>
      <c r="B342" t="n" s="70">
        <v>90.54000000000001</v>
      </c>
      <c r="C342" t="n" s="70">
        <v>90.54000000000001</v>
      </c>
      <c r="D342" t="n" s="70">
        <v>89.7</v>
      </c>
      <c r="E342" t="n" s="70">
        <v>90.23999999999999</v>
      </c>
      <c r="F342" t="n" s="70">
        <v>1661879</v>
      </c>
    </row>
    <row r="343" ht="13" customHeight="1" spans="1:6" s="90">
      <c r="A343" t="n" s="75">
        <v>42472</v>
      </c>
      <c r="B343" t="n" s="70">
        <v>89.93000000000001</v>
      </c>
      <c r="C343" t="n" s="70">
        <v>90.16</v>
      </c>
      <c r="D343" t="n" s="70">
        <v>89.41</v>
      </c>
      <c r="E343" t="n" s="70">
        <v>90.11</v>
      </c>
      <c r="F343" t="n" s="70">
        <v>1503821</v>
      </c>
    </row>
    <row r="344" ht="13" customHeight="1" spans="1:6" s="90">
      <c r="A344" t="n" s="75">
        <v>42471</v>
      </c>
      <c r="B344" t="n" s="70">
        <v>90.95</v>
      </c>
      <c r="C344" t="n" s="70">
        <v>90.98999999999999</v>
      </c>
      <c r="D344" t="n" s="70">
        <v>89.69</v>
      </c>
      <c r="E344" t="n" s="70">
        <v>89.70999999999999</v>
      </c>
      <c r="F344" t="n" s="70">
        <v>1558275</v>
      </c>
    </row>
    <row r="345" ht="13" customHeight="1" spans="1:6" s="90">
      <c r="A345" t="n" s="75">
        <v>42468</v>
      </c>
      <c r="B345" t="n" s="70">
        <v>90.31999999999999</v>
      </c>
      <c r="C345" t="n" s="70">
        <v>90.68000000000001</v>
      </c>
      <c r="D345" t="n" s="70">
        <v>89.94</v>
      </c>
      <c r="E345" t="n" s="70">
        <v>90.33</v>
      </c>
      <c r="F345" t="n" s="70">
        <v>1086682</v>
      </c>
    </row>
    <row r="346" ht="13" customHeight="1" spans="1:6" s="90">
      <c r="A346" t="n" s="75">
        <v>42467</v>
      </c>
      <c r="B346" t="n" s="70">
        <v>90.06999999999999</v>
      </c>
      <c r="C346" t="n" s="70">
        <v>90.45</v>
      </c>
      <c r="D346" t="n" s="70">
        <v>89.41</v>
      </c>
      <c r="E346" t="n" s="70">
        <v>89.8</v>
      </c>
      <c r="F346" t="n" s="70">
        <v>1623724</v>
      </c>
    </row>
    <row r="347" ht="13" customHeight="1" spans="1:6" s="90">
      <c r="A347" t="n" s="75">
        <v>42466</v>
      </c>
      <c r="B347" t="n" s="70">
        <v>89.69</v>
      </c>
      <c r="C347" t="n" s="70">
        <v>90.94</v>
      </c>
      <c r="D347" t="n" s="70">
        <v>89.34</v>
      </c>
      <c r="E347" t="n" s="70">
        <v>90.84</v>
      </c>
      <c r="F347" t="n" s="70">
        <v>1883745</v>
      </c>
    </row>
    <row r="348" ht="13" customHeight="1" spans="1:6" s="90">
      <c r="A348" t="n" s="75">
        <v>42465</v>
      </c>
      <c r="B348" t="n" s="70">
        <v>90.69</v>
      </c>
      <c r="C348" t="n" s="70">
        <v>90.69</v>
      </c>
      <c r="D348" t="n" s="70">
        <v>89.40000000000001</v>
      </c>
      <c r="E348" t="n" s="70">
        <v>89.75</v>
      </c>
      <c r="F348" t="n" s="70">
        <v>1783667</v>
      </c>
    </row>
    <row r="349" ht="13" customHeight="1" spans="1:6" s="90">
      <c r="A349" t="n" s="75">
        <v>42464</v>
      </c>
      <c r="B349" t="n" s="70">
        <v>90.08</v>
      </c>
      <c r="C349" t="n" s="70">
        <v>90.40000000000001</v>
      </c>
      <c r="D349" t="n" s="70">
        <v>89.47</v>
      </c>
      <c r="E349" t="n" s="70">
        <v>89.70999999999999</v>
      </c>
      <c r="F349" t="n" s="70">
        <v>1175545</v>
      </c>
    </row>
    <row r="350" ht="13" customHeight="1" spans="1:6" s="90">
      <c r="A350" t="n" s="75">
        <v>42461</v>
      </c>
      <c r="B350" t="n" s="70">
        <v>88.73999999999999</v>
      </c>
      <c r="C350" t="n" s="70">
        <v>90.37</v>
      </c>
      <c r="D350" t="n" s="70">
        <v>88.73999999999999</v>
      </c>
      <c r="E350" t="n" s="70">
        <v>90.26000000000001</v>
      </c>
      <c r="F350" t="n" s="70">
        <v>1623614</v>
      </c>
    </row>
    <row r="351" ht="13" customHeight="1" spans="1:6" s="90">
      <c r="A351" t="n" s="75">
        <v>42460</v>
      </c>
      <c r="B351" t="n" s="70">
        <v>89.06999999999999</v>
      </c>
      <c r="C351" t="n" s="70">
        <v>90</v>
      </c>
      <c r="D351" t="n" s="70">
        <v>89.06999999999999</v>
      </c>
      <c r="E351" t="n" s="70">
        <v>89.70999999999999</v>
      </c>
      <c r="F351" t="n" s="70">
        <v>1479752</v>
      </c>
    </row>
    <row r="352" ht="13" customHeight="1" spans="1:6" s="90">
      <c r="A352" t="n" s="75">
        <v>42459</v>
      </c>
      <c r="B352" t="n" s="70">
        <v>89.70999999999999</v>
      </c>
      <c r="C352" t="n" s="70">
        <v>89.78</v>
      </c>
      <c r="D352" t="n" s="70">
        <v>89.06</v>
      </c>
      <c r="E352" t="n" s="70">
        <v>89.15000000000001</v>
      </c>
      <c r="F352" t="n" s="70">
        <v>1503033</v>
      </c>
    </row>
    <row r="353" ht="13" customHeight="1" spans="1:6" s="90">
      <c r="A353" t="n" s="75">
        <v>42458</v>
      </c>
      <c r="B353" t="n" s="70">
        <v>88.42</v>
      </c>
      <c r="C353" t="n" s="70">
        <v>89.45999999999999</v>
      </c>
      <c r="D353" t="n" s="70">
        <v>88.25</v>
      </c>
      <c r="E353" t="n" s="70">
        <v>89.43000000000001</v>
      </c>
      <c r="F353" t="n" s="70">
        <v>1711455</v>
      </c>
    </row>
    <row r="354" ht="13" customHeight="1" spans="1:6" s="90">
      <c r="A354" t="n" s="75">
        <v>42457</v>
      </c>
      <c r="B354" t="n" s="70">
        <v>88.8</v>
      </c>
      <c r="C354" t="n" s="70">
        <v>88.95999999999999</v>
      </c>
      <c r="D354" t="n" s="70">
        <v>88.23</v>
      </c>
      <c r="E354" t="n" s="70">
        <v>88.3</v>
      </c>
      <c r="F354" t="n" s="70">
        <v>1324081</v>
      </c>
    </row>
    <row r="355" ht="13" customHeight="1" spans="1:6" s="90">
      <c r="A355" t="n" s="75">
        <v>42453</v>
      </c>
      <c r="B355" t="n" s="70">
        <v>88.23</v>
      </c>
      <c r="C355" t="n" s="70">
        <v>88.77</v>
      </c>
      <c r="D355" t="n" s="70">
        <v>87.77</v>
      </c>
      <c r="E355" t="n" s="70">
        <v>88.75</v>
      </c>
      <c r="F355" t="n" s="70">
        <v>1028952</v>
      </c>
    </row>
    <row r="356" ht="13" customHeight="1" spans="1:6" s="90">
      <c r="A356" t="n" s="75">
        <v>42452</v>
      </c>
      <c r="B356" t="n" s="70">
        <v>88.56</v>
      </c>
      <c r="C356" t="n" s="70">
        <v>88.79000000000001</v>
      </c>
      <c r="D356" t="n" s="70">
        <v>88.20999999999999</v>
      </c>
      <c r="E356" t="n" s="70">
        <v>88.53</v>
      </c>
      <c r="F356" t="n" s="70">
        <v>1177251</v>
      </c>
    </row>
    <row r="357" ht="13" customHeight="1" spans="1:6" s="90">
      <c r="A357" t="n" s="75">
        <v>42451</v>
      </c>
      <c r="B357" t="n" s="70">
        <v>88.79000000000001</v>
      </c>
      <c r="C357" t="n" s="70">
        <v>89.01000000000001</v>
      </c>
      <c r="D357" t="n" s="70">
        <v>88.41</v>
      </c>
      <c r="E357" t="n" s="70">
        <v>88.64</v>
      </c>
      <c r="F357" t="n" s="70">
        <v>1209629</v>
      </c>
    </row>
    <row r="358" ht="13" customHeight="1" spans="1:6" s="90">
      <c r="A358" t="n" s="75">
        <v>42450</v>
      </c>
      <c r="B358" t="n" s="70">
        <v>88.20999999999999</v>
      </c>
      <c r="C358" t="n" s="70">
        <v>89.33</v>
      </c>
      <c r="D358" t="n" s="70">
        <v>88.14</v>
      </c>
      <c r="E358" t="n" s="70">
        <v>89.01000000000001</v>
      </c>
      <c r="F358" t="n" s="70">
        <v>1571504</v>
      </c>
    </row>
    <row r="359" ht="13" customHeight="1" spans="1:6" s="90">
      <c r="A359" t="n" s="75">
        <v>42447</v>
      </c>
      <c r="B359" t="n" s="70">
        <v>89.23999999999999</v>
      </c>
      <c r="C359" t="n" s="70">
        <v>89.23999999999999</v>
      </c>
      <c r="D359" t="n" s="70">
        <v>88.02</v>
      </c>
      <c r="E359" t="n" s="70">
        <v>88.64</v>
      </c>
      <c r="F359" t="n" s="70">
        <v>3206287</v>
      </c>
    </row>
    <row r="360" ht="13" customHeight="1" spans="1:6" s="90">
      <c r="A360" t="n" s="75">
        <v>42446</v>
      </c>
      <c r="B360" t="n" s="70">
        <v>87.76000000000001</v>
      </c>
      <c r="C360" t="n" s="70">
        <v>89.09</v>
      </c>
      <c r="D360" t="n" s="70">
        <v>87.62</v>
      </c>
      <c r="E360" t="n" s="70">
        <v>88.84</v>
      </c>
      <c r="F360" t="n" s="70">
        <v>1481849</v>
      </c>
    </row>
    <row r="361" ht="13" customHeight="1" spans="1:6" s="90">
      <c r="A361" t="n" s="75">
        <v>42445</v>
      </c>
      <c r="B361" t="n" s="70">
        <v>86.98999999999999</v>
      </c>
      <c r="C361" t="n" s="70">
        <v>87.88</v>
      </c>
      <c r="D361" t="n" s="70">
        <v>86.70999999999999</v>
      </c>
      <c r="E361" t="n" s="70">
        <v>87.66</v>
      </c>
      <c r="F361" t="n" s="70">
        <v>1077402</v>
      </c>
    </row>
    <row r="362" ht="13" customHeight="1" spans="1:6" s="90">
      <c r="A362" t="n" s="75">
        <v>42444</v>
      </c>
      <c r="B362" t="n" s="70">
        <v>86.55</v>
      </c>
      <c r="C362" t="n" s="70">
        <v>87.34</v>
      </c>
      <c r="D362" t="n" s="70">
        <v>86.41</v>
      </c>
      <c r="E362" t="n" s="70">
        <v>87.31999999999999</v>
      </c>
      <c r="F362" t="n" s="70">
        <v>1195064</v>
      </c>
    </row>
    <row r="363" ht="13" customHeight="1" spans="1:6" s="90">
      <c r="A363" t="n" s="75">
        <v>42443</v>
      </c>
      <c r="B363" t="n" s="70">
        <v>86.81</v>
      </c>
      <c r="C363" t="n" s="70">
        <v>87.44</v>
      </c>
      <c r="D363" t="n" s="70">
        <v>86.56999999999999</v>
      </c>
      <c r="E363" t="n" s="70">
        <v>87.27</v>
      </c>
      <c r="F363" t="n" s="70">
        <v>1311980</v>
      </c>
    </row>
    <row r="364" ht="13" customHeight="1" spans="1:6" s="90">
      <c r="A364" t="n" s="75">
        <v>42440</v>
      </c>
      <c r="B364" t="n" s="70">
        <v>86.31</v>
      </c>
      <c r="C364" t="n" s="70">
        <v>87.48999999999999</v>
      </c>
      <c r="D364" t="n" s="70">
        <v>85.67</v>
      </c>
      <c r="E364" t="n" s="70">
        <v>87.27</v>
      </c>
      <c r="F364" t="n" s="70">
        <v>1863316</v>
      </c>
    </row>
    <row r="365" ht="13" customHeight="1" spans="1:6" s="90">
      <c r="A365" t="n" s="75">
        <v>42439</v>
      </c>
      <c r="B365" t="n" s="70">
        <v>86.20999999999999</v>
      </c>
      <c r="C365" t="n" s="70">
        <v>86.75</v>
      </c>
      <c r="D365" t="n" s="70">
        <v>84.36</v>
      </c>
      <c r="E365" t="n" s="70">
        <v>85.2</v>
      </c>
      <c r="F365" t="n" s="70">
        <v>1528377</v>
      </c>
    </row>
    <row r="366" ht="13" customHeight="1" spans="1:6" s="90">
      <c r="A366" t="n" s="75">
        <v>42438</v>
      </c>
      <c r="B366" t="n" s="70">
        <v>85.33</v>
      </c>
      <c r="C366" t="n" s="70">
        <v>85.77</v>
      </c>
      <c r="D366" t="n" s="70">
        <v>85.03</v>
      </c>
      <c r="E366" t="n" s="70">
        <v>85.72</v>
      </c>
      <c r="F366" t="n" s="70">
        <v>1636318</v>
      </c>
    </row>
    <row r="367" ht="13" customHeight="1" spans="1:6" s="90">
      <c r="A367" t="n" s="75">
        <v>42437</v>
      </c>
      <c r="B367" t="n" s="70">
        <v>85.59999999999999</v>
      </c>
      <c r="C367" t="n" s="70">
        <v>86.14</v>
      </c>
      <c r="D367" t="n" s="70">
        <v>85.05</v>
      </c>
      <c r="E367" t="n" s="70">
        <v>85.48999999999999</v>
      </c>
      <c r="F367" t="n" s="70">
        <v>1741632</v>
      </c>
    </row>
    <row r="368" ht="13" customHeight="1" spans="1:6" s="90">
      <c r="A368" t="n" s="75">
        <v>42436</v>
      </c>
      <c r="B368" t="n" s="70">
        <v>85.48</v>
      </c>
      <c r="C368" t="n" s="70">
        <v>86.45999999999999</v>
      </c>
      <c r="D368" t="n" s="70">
        <v>85.48</v>
      </c>
      <c r="E368" t="n" s="70">
        <v>86.09</v>
      </c>
      <c r="F368" t="n" s="70">
        <v>1399957</v>
      </c>
    </row>
    <row r="369" ht="13" customHeight="1" spans="1:6" s="90">
      <c r="A369" t="n" s="75">
        <v>42433</v>
      </c>
      <c r="B369" t="n" s="70">
        <v>85.91</v>
      </c>
      <c r="C369" t="n" s="70">
        <v>86.36</v>
      </c>
      <c r="D369" t="n" s="70">
        <v>85.33</v>
      </c>
      <c r="E369" t="n" s="70">
        <v>86.19</v>
      </c>
      <c r="F369" t="n" s="70">
        <v>1580010</v>
      </c>
    </row>
    <row r="370" ht="13" customHeight="1" spans="1:6" s="90">
      <c r="A370" t="n" s="75">
        <v>42432</v>
      </c>
      <c r="B370" t="n" s="70">
        <v>84.84999999999999</v>
      </c>
      <c r="C370" t="n" s="70">
        <v>85.72</v>
      </c>
      <c r="D370" t="n" s="70">
        <v>84.84999999999999</v>
      </c>
      <c r="E370" t="n" s="70">
        <v>85.65000000000001</v>
      </c>
      <c r="F370" t="n" s="70">
        <v>1700511</v>
      </c>
    </row>
    <row r="371" ht="13" customHeight="1" spans="1:6" s="90">
      <c r="A371" t="n" s="75">
        <v>42431</v>
      </c>
      <c r="B371" t="n" s="70">
        <v>86.36</v>
      </c>
      <c r="C371" t="n" s="70">
        <v>86.36</v>
      </c>
      <c r="D371" t="n" s="70">
        <v>85.01000000000001</v>
      </c>
      <c r="E371" t="n" s="70">
        <v>85.65000000000001</v>
      </c>
      <c r="F371" t="n" s="70">
        <v>2059346</v>
      </c>
    </row>
    <row r="372" ht="13" customHeight="1" spans="1:6" s="90">
      <c r="A372" t="n" s="75">
        <v>42430</v>
      </c>
      <c r="B372" t="n" s="70">
        <v>85.62</v>
      </c>
      <c r="C372" t="n" s="70">
        <v>86.77</v>
      </c>
      <c r="D372" t="n" s="70">
        <v>85.26000000000001</v>
      </c>
      <c r="E372" t="n" s="70">
        <v>86.77</v>
      </c>
      <c r="F372" t="n" s="70">
        <v>1579881</v>
      </c>
    </row>
    <row r="373" ht="13" customHeight="1" spans="1:6" s="90">
      <c r="A373" t="n" s="75">
        <v>42429</v>
      </c>
      <c r="B373" t="n" s="70">
        <v>85.41</v>
      </c>
      <c r="C373" t="n" s="70">
        <v>86.04000000000001</v>
      </c>
      <c r="D373" t="n" s="70">
        <v>84.67</v>
      </c>
      <c r="E373" t="n" s="70">
        <v>84.69</v>
      </c>
      <c r="F373" t="n" s="70">
        <v>1785085</v>
      </c>
    </row>
    <row r="374" ht="13" customHeight="1" spans="1:6" s="90">
      <c r="A374" t="n" s="75">
        <v>42426</v>
      </c>
      <c r="B374" t="n" s="70">
        <v>86.54000000000001</v>
      </c>
      <c r="C374" t="n" s="70">
        <v>86.56999999999999</v>
      </c>
      <c r="D374" t="n" s="70">
        <v>85.22</v>
      </c>
      <c r="E374" t="n" s="70">
        <v>85.66</v>
      </c>
      <c r="F374" t="n" s="70">
        <v>1401968</v>
      </c>
    </row>
    <row r="375" ht="13" customHeight="1" spans="1:6" s="90">
      <c r="A375" t="n" s="75">
        <v>42425</v>
      </c>
      <c r="B375" t="n" s="70">
        <v>86.11</v>
      </c>
      <c r="C375" t="n" s="70">
        <v>86.12</v>
      </c>
      <c r="D375" t="n" s="70">
        <v>84.83</v>
      </c>
      <c r="E375" t="n" s="70">
        <v>85.92</v>
      </c>
      <c r="F375" t="n" s="70">
        <v>1418243</v>
      </c>
    </row>
    <row r="376" ht="13" customHeight="1" spans="1:6" s="90">
      <c r="A376" t="n" s="75">
        <v>42424</v>
      </c>
      <c r="B376" t="n" s="70">
        <v>83.92</v>
      </c>
      <c r="C376" t="n" s="70">
        <v>85.47</v>
      </c>
      <c r="D376" t="n" s="70">
        <v>83.09</v>
      </c>
      <c r="E376" t="n" s="70">
        <v>85.26000000000001</v>
      </c>
      <c r="F376" t="n" s="70">
        <v>1727228</v>
      </c>
    </row>
    <row r="377" ht="13" customHeight="1" spans="1:6" s="90">
      <c r="A377" t="n" s="75">
        <v>42423</v>
      </c>
      <c r="B377" t="n" s="70">
        <v>86.12</v>
      </c>
      <c r="C377" t="n" s="70">
        <v>86.48</v>
      </c>
      <c r="D377" t="n" s="70">
        <v>84.69</v>
      </c>
      <c r="E377" t="n" s="70">
        <v>84.84999999999999</v>
      </c>
      <c r="F377" t="n" s="70">
        <v>1853391</v>
      </c>
    </row>
    <row r="378" ht="13" customHeight="1" spans="1:6" s="90">
      <c r="A378" t="n" s="75">
        <v>42422</v>
      </c>
      <c r="B378" t="n" s="70">
        <v>85.98999999999999</v>
      </c>
      <c r="C378" t="n" s="70">
        <v>86.76000000000001</v>
      </c>
      <c r="D378" t="n" s="70">
        <v>85.94</v>
      </c>
      <c r="E378" t="n" s="70">
        <v>86.40000000000001</v>
      </c>
      <c r="F378" t="n" s="70">
        <v>1616651</v>
      </c>
    </row>
    <row r="379" ht="13" customHeight="1" spans="1:6" s="90">
      <c r="A379" t="n" s="75">
        <v>42419</v>
      </c>
      <c r="B379" t="n" s="70">
        <v>84.81999999999999</v>
      </c>
      <c r="C379" t="n" s="70">
        <v>85.69</v>
      </c>
      <c r="D379" t="n" s="70">
        <v>84.39</v>
      </c>
      <c r="E379" t="n" s="70">
        <v>85.56</v>
      </c>
      <c r="F379" t="n" s="70">
        <v>2063227</v>
      </c>
    </row>
    <row r="380" ht="13" customHeight="1" spans="1:6" s="90">
      <c r="A380" t="n" s="75">
        <v>42418</v>
      </c>
      <c r="B380" t="n" s="70">
        <v>85.48</v>
      </c>
      <c r="C380" t="n" s="70">
        <v>85.7</v>
      </c>
      <c r="D380" t="n" s="70">
        <v>84.76000000000001</v>
      </c>
      <c r="E380" t="n" s="70">
        <v>84.91</v>
      </c>
      <c r="F380" t="n" s="70">
        <v>1537110</v>
      </c>
    </row>
    <row r="381" ht="13" customHeight="1" spans="1:6" s="90">
      <c r="A381" t="n" s="75">
        <v>42417</v>
      </c>
      <c r="B381" t="n" s="70">
        <v>84.18000000000001</v>
      </c>
      <c r="C381" t="n" s="70">
        <v>85.44</v>
      </c>
      <c r="D381" t="n" s="70">
        <v>83.90000000000001</v>
      </c>
      <c r="E381" t="n" s="70">
        <v>85.33</v>
      </c>
      <c r="F381" t="n" s="70">
        <v>1880165</v>
      </c>
    </row>
    <row r="382" ht="13" customHeight="1" spans="1:6" s="90">
      <c r="A382" t="n" s="75">
        <v>42416</v>
      </c>
      <c r="B382" t="n" s="70">
        <v>83.05</v>
      </c>
      <c r="C382" t="n" s="70">
        <v>84.02</v>
      </c>
      <c r="D382" t="n" s="70">
        <v>82.59</v>
      </c>
      <c r="E382" t="n" s="70">
        <v>83.78</v>
      </c>
      <c r="F382" t="n" s="70">
        <v>2002856</v>
      </c>
    </row>
    <row r="383" ht="13" customHeight="1" spans="1:6" s="90">
      <c r="A383" t="n" s="75">
        <v>42412</v>
      </c>
      <c r="B383" t="n" s="70">
        <v>81.27</v>
      </c>
      <c r="C383" t="n" s="70">
        <v>81.88</v>
      </c>
      <c r="D383" t="n" s="70">
        <v>80.56999999999999</v>
      </c>
      <c r="E383" t="n" s="70">
        <v>81.73999999999999</v>
      </c>
      <c r="F383" t="n" s="70">
        <v>1505637</v>
      </c>
    </row>
    <row r="384" ht="13" customHeight="1" spans="1:6" s="90">
      <c r="A384" t="n" s="75">
        <v>42411</v>
      </c>
      <c r="B384" t="n" s="70">
        <v>79.38</v>
      </c>
      <c r="C384" t="n" s="70">
        <v>80.55</v>
      </c>
      <c r="D384" t="n" s="70">
        <v>79.08</v>
      </c>
      <c r="E384" t="n" s="70">
        <v>80.20999999999999</v>
      </c>
      <c r="F384" t="n" s="70">
        <v>2824879</v>
      </c>
    </row>
    <row r="385" ht="13" customHeight="1" spans="1:6" s="90">
      <c r="A385" t="n" s="75">
        <v>42410</v>
      </c>
      <c r="B385" t="n" s="70">
        <v>81.81999999999999</v>
      </c>
      <c r="C385" t="n" s="70">
        <v>82.56999999999999</v>
      </c>
      <c r="D385" t="n" s="70">
        <v>80.59</v>
      </c>
      <c r="E385" t="n" s="70">
        <v>80.83</v>
      </c>
      <c r="F385" t="n" s="70">
        <v>1872508</v>
      </c>
    </row>
    <row r="386" ht="13" customHeight="1" spans="1:6" s="90">
      <c r="A386" t="n" s="75">
        <v>42409</v>
      </c>
      <c r="B386" t="n" s="70">
        <v>80.95</v>
      </c>
      <c r="C386" t="n" s="70">
        <v>81.83</v>
      </c>
      <c r="D386" t="n" s="70">
        <v>80.34</v>
      </c>
      <c r="E386" t="n" s="70">
        <v>80.67</v>
      </c>
      <c r="F386" t="n" s="70">
        <v>2246221</v>
      </c>
    </row>
    <row r="387" ht="13" customHeight="1" spans="1:6" s="90">
      <c r="A387" t="n" s="75">
        <v>42408</v>
      </c>
      <c r="B387" t="n" s="70">
        <v>80.40000000000001</v>
      </c>
      <c r="C387" t="n" s="70">
        <v>81.5</v>
      </c>
      <c r="D387" t="n" s="70">
        <v>78.98</v>
      </c>
      <c r="E387" t="n" s="70">
        <v>81.25</v>
      </c>
      <c r="F387" t="n" s="70">
        <v>2344392</v>
      </c>
    </row>
    <row r="388" ht="13" customHeight="1" spans="1:6" s="90">
      <c r="A388" t="n" s="75">
        <v>42405</v>
      </c>
      <c r="B388" t="n" s="70">
        <v>82.8</v>
      </c>
      <c r="C388" t="n" s="70">
        <v>82.98999999999999</v>
      </c>
      <c r="D388" t="n" s="70">
        <v>80.94</v>
      </c>
      <c r="E388" t="n" s="70">
        <v>81.31</v>
      </c>
      <c r="F388" t="n" s="70">
        <v>2213426</v>
      </c>
    </row>
    <row r="389" ht="13" customHeight="1" spans="1:6" s="90">
      <c r="A389" t="n" s="75">
        <v>42404</v>
      </c>
      <c r="B389" t="n" s="70">
        <v>82.03</v>
      </c>
      <c r="C389" t="n" s="70">
        <v>82.90000000000001</v>
      </c>
      <c r="D389" t="n" s="70">
        <v>81.55</v>
      </c>
      <c r="E389" t="n" s="70">
        <v>82.8</v>
      </c>
      <c r="F389" t="n" s="70">
        <v>1813795</v>
      </c>
    </row>
    <row r="390" ht="13" customHeight="1" spans="1:6" s="90">
      <c r="A390" t="n" s="75">
        <v>42403</v>
      </c>
      <c r="B390" t="n" s="70">
        <v>83.12</v>
      </c>
      <c r="C390" t="n" s="70">
        <v>83.23999999999999</v>
      </c>
      <c r="D390" t="n" s="70">
        <v>80.81</v>
      </c>
      <c r="E390" t="n" s="70">
        <v>82.15000000000001</v>
      </c>
      <c r="F390" t="n" s="70">
        <v>3047793</v>
      </c>
    </row>
    <row r="391" ht="13" customHeight="1" spans="1:6" s="90">
      <c r="A391" t="n" s="75">
        <v>42402</v>
      </c>
      <c r="B391" t="n" s="70">
        <v>82.73</v>
      </c>
      <c r="C391" t="n" s="70">
        <v>82.95</v>
      </c>
      <c r="D391" t="n" s="70">
        <v>81.7</v>
      </c>
      <c r="E391" t="n" s="70">
        <v>82.17</v>
      </c>
      <c r="F391" t="n" s="70">
        <v>3684578</v>
      </c>
    </row>
    <row r="392" ht="13" customHeight="1" spans="1:6" s="90">
      <c r="A392" t="n" s="75">
        <v>42401</v>
      </c>
      <c r="B392" t="n" s="70">
        <v>80.72</v>
      </c>
      <c r="C392" t="n" s="70">
        <v>83.42</v>
      </c>
      <c r="D392" t="n" s="70">
        <v>80.54000000000001</v>
      </c>
      <c r="E392" t="n" s="70">
        <v>82.97</v>
      </c>
      <c r="F392" t="n" s="70">
        <v>2821491</v>
      </c>
    </row>
    <row r="393" ht="13" customHeight="1" spans="1:6" s="90">
      <c r="A393" t="n" s="75">
        <v>42398</v>
      </c>
      <c r="B393" t="n" s="70">
        <v>81.52</v>
      </c>
      <c r="C393" t="n" s="70">
        <v>83.12</v>
      </c>
      <c r="D393" t="n" s="70">
        <v>81.17</v>
      </c>
      <c r="E393" t="n" s="70">
        <v>83.09</v>
      </c>
      <c r="F393" t="n" s="70">
        <v>2815715</v>
      </c>
    </row>
    <row r="394" ht="13" customHeight="1" spans="1:6" s="90">
      <c r="A394" t="n" s="75">
        <v>42397</v>
      </c>
      <c r="B394" t="n" s="70">
        <v>81</v>
      </c>
      <c r="C394" t="n" s="70">
        <v>81.52</v>
      </c>
      <c r="D394" t="n" s="70">
        <v>80.48999999999999</v>
      </c>
      <c r="E394" t="n" s="70">
        <v>80.75</v>
      </c>
      <c r="F394" t="n" s="70">
        <v>2015079</v>
      </c>
    </row>
    <row r="395" ht="13" customHeight="1" spans="1:6" s="90">
      <c r="A395" t="n" s="75">
        <v>42396</v>
      </c>
      <c r="B395" t="n" s="70">
        <v>80.98</v>
      </c>
      <c r="C395" t="n" s="70">
        <v>81.83</v>
      </c>
      <c r="D395" t="n" s="70">
        <v>79.89</v>
      </c>
      <c r="E395" t="n" s="70">
        <v>80.48</v>
      </c>
      <c r="F395" t="n" s="70">
        <v>1699848</v>
      </c>
    </row>
    <row r="396" ht="13" customHeight="1" spans="1:6" s="90">
      <c r="A396" t="n" s="75">
        <v>42395</v>
      </c>
      <c r="B396" t="n" s="70">
        <v>80.09</v>
      </c>
      <c r="C396" t="n" s="70">
        <v>81.45</v>
      </c>
      <c r="D396" t="n" s="70">
        <v>80.05</v>
      </c>
      <c r="E396" t="n" s="70">
        <v>80.89</v>
      </c>
      <c r="F396" t="n" s="70">
        <v>1664542</v>
      </c>
    </row>
    <row r="397" ht="13" customHeight="1" spans="1:6" s="90">
      <c r="A397" t="n" s="75">
        <v>42394</v>
      </c>
      <c r="B397" t="n" s="70">
        <v>80.37</v>
      </c>
      <c r="C397" t="n" s="70">
        <v>81.01000000000001</v>
      </c>
      <c r="D397" t="n" s="70">
        <v>79.98999999999999</v>
      </c>
      <c r="E397" t="n" s="70">
        <v>80.09</v>
      </c>
      <c r="F397" t="n" s="70">
        <v>1790714</v>
      </c>
    </row>
    <row r="398" ht="13" customHeight="1" spans="1:6" s="90">
      <c r="A398" t="n" s="75">
        <v>42391</v>
      </c>
      <c r="B398" t="n" s="70">
        <v>80.83</v>
      </c>
      <c r="C398" t="n" s="70">
        <v>81.18000000000001</v>
      </c>
      <c r="D398" t="n" s="70">
        <v>79.81999999999999</v>
      </c>
      <c r="E398" t="n" s="70">
        <v>81.11</v>
      </c>
      <c r="F398" t="n" s="70">
        <v>1940151</v>
      </c>
    </row>
    <row r="399" ht="13" customHeight="1" spans="1:6" s="90">
      <c r="A399" t="n" s="75">
        <v>42390</v>
      </c>
      <c r="B399" t="n" s="70">
        <v>78.69</v>
      </c>
      <c r="C399" t="n" s="70">
        <v>79.98</v>
      </c>
      <c r="D399" t="n" s="70">
        <v>77.77</v>
      </c>
      <c r="E399" t="n" s="70">
        <v>79.25</v>
      </c>
      <c r="F399" t="n" s="70">
        <v>2672433</v>
      </c>
    </row>
    <row r="400" ht="13" customHeight="1" spans="1:6" s="90">
      <c r="A400" t="n" s="75">
        <v>42389</v>
      </c>
      <c r="B400" t="n" s="70">
        <v>78.09</v>
      </c>
      <c r="C400" t="n" s="70">
        <v>79.04000000000001</v>
      </c>
      <c r="D400" t="n" s="70">
        <v>76.90000000000001</v>
      </c>
      <c r="E400" t="n" s="70">
        <v>78.22</v>
      </c>
      <c r="F400" t="n" s="70">
        <v>3055472</v>
      </c>
    </row>
    <row r="401" ht="13" customHeight="1" spans="1:6" s="90">
      <c r="A401" t="n" s="75">
        <v>42388</v>
      </c>
      <c r="B401" t="n" s="70">
        <v>78.92</v>
      </c>
      <c r="C401" t="n" s="70">
        <v>79.45999999999999</v>
      </c>
      <c r="D401" t="n" s="70">
        <v>78.26000000000001</v>
      </c>
      <c r="E401" t="n" s="70">
        <v>79.11</v>
      </c>
      <c r="F401" t="n" s="70">
        <v>2209640</v>
      </c>
    </row>
    <row r="402" ht="13" customHeight="1" spans="1:6" s="90">
      <c r="A402" t="n" s="75">
        <v>42384</v>
      </c>
      <c r="B402" t="n" s="70">
        <v>76.84</v>
      </c>
      <c r="C402" t="n" s="70">
        <v>78.40000000000001</v>
      </c>
      <c r="D402" t="n" s="70">
        <v>76.65000000000001</v>
      </c>
      <c r="E402" t="n" s="70">
        <v>77.92</v>
      </c>
      <c r="F402" t="n" s="70">
        <v>2952802</v>
      </c>
    </row>
    <row r="403" ht="13" customHeight="1" spans="1:6" s="90">
      <c r="A403" t="n" s="75">
        <v>42383</v>
      </c>
      <c r="B403" t="n" s="70">
        <v>77.59999999999999</v>
      </c>
      <c r="C403" t="n" s="70">
        <v>79.51000000000001</v>
      </c>
      <c r="D403" t="n" s="70">
        <v>77.5</v>
      </c>
      <c r="E403" t="n" s="70">
        <v>78.98999999999999</v>
      </c>
      <c r="F403" t="n" s="70">
        <v>2847722</v>
      </c>
    </row>
    <row r="404" ht="13" customHeight="1" spans="1:6" s="90">
      <c r="A404" t="n" s="75">
        <v>42382</v>
      </c>
      <c r="B404" t="n" s="70">
        <v>79.34</v>
      </c>
      <c r="C404" t="n" s="70">
        <v>79.8</v>
      </c>
      <c r="D404" t="n" s="70">
        <v>77.12</v>
      </c>
      <c r="E404" t="n" s="70">
        <v>77.34</v>
      </c>
      <c r="F404" t="n" s="70">
        <v>1818834</v>
      </c>
    </row>
    <row r="405" ht="13" customHeight="1" spans="1:6" s="90">
      <c r="A405" t="n" s="75">
        <v>42381</v>
      </c>
      <c r="B405" t="n" s="70">
        <v>78.86</v>
      </c>
      <c r="C405" t="n" s="70">
        <v>79.5</v>
      </c>
      <c r="D405" t="n" s="70">
        <v>78.44</v>
      </c>
      <c r="E405" t="n" s="70">
        <v>79.47</v>
      </c>
      <c r="F405" t="n" s="70">
        <v>1975167</v>
      </c>
    </row>
    <row r="406" ht="13" customHeight="1" spans="1:6" s="90">
      <c r="A406" t="n" s="75">
        <v>42380</v>
      </c>
      <c r="B406" t="n" s="70">
        <v>78.45</v>
      </c>
      <c r="C406" t="n" s="70">
        <v>79.03</v>
      </c>
      <c r="D406" t="n" s="70">
        <v>77.70999999999999</v>
      </c>
      <c r="E406" t="n" s="70">
        <v>78.51000000000001</v>
      </c>
      <c r="F406" t="n" s="70">
        <v>2127341</v>
      </c>
    </row>
    <row r="407" ht="13" customHeight="1" spans="1:6" s="90">
      <c r="A407" t="n" s="75">
        <v>42377</v>
      </c>
      <c r="B407" t="n" s="70">
        <v>78.93000000000001</v>
      </c>
      <c r="C407" t="n" s="70">
        <v>79.25</v>
      </c>
      <c r="D407" t="n" s="70">
        <v>77.8</v>
      </c>
      <c r="E407" t="n" s="70">
        <v>78.13</v>
      </c>
      <c r="F407" t="n" s="70">
        <v>2486959</v>
      </c>
    </row>
    <row r="408" ht="13" customHeight="1" spans="1:6" s="90">
      <c r="A408" t="n" s="75">
        <v>42376</v>
      </c>
      <c r="B408" t="n" s="70">
        <v>79.64</v>
      </c>
      <c r="C408" t="n" s="70">
        <v>80.34999999999999</v>
      </c>
      <c r="D408" t="n" s="70">
        <v>78.45999999999999</v>
      </c>
      <c r="E408" t="n" s="70">
        <v>78.78</v>
      </c>
      <c r="F408" t="n" s="70">
        <v>5031269</v>
      </c>
    </row>
    <row r="409" ht="13" customHeight="1" spans="1:6" s="90">
      <c r="A409" t="n" s="75">
        <v>42375</v>
      </c>
      <c r="B409" t="n" s="70">
        <v>81.08</v>
      </c>
      <c r="C409" t="n" s="70">
        <v>81.70999999999999</v>
      </c>
      <c r="D409" t="n" s="70">
        <v>80.88</v>
      </c>
      <c r="E409" t="n" s="70">
        <v>81.26000000000001</v>
      </c>
      <c r="F409" t="n" s="70">
        <v>1511025</v>
      </c>
    </row>
    <row r="410" ht="13" customHeight="1" spans="1:6" s="90">
      <c r="A410" t="n" s="75">
        <v>42374</v>
      </c>
      <c r="B410" t="n" s="70">
        <v>82.66</v>
      </c>
      <c r="C410" t="n" s="70">
        <v>83.20999999999999</v>
      </c>
      <c r="D410" t="n" s="70">
        <v>81.81999999999999</v>
      </c>
      <c r="E410" t="n" s="70">
        <v>82.27</v>
      </c>
      <c r="F410" t="n" s="70">
        <v>2036731</v>
      </c>
    </row>
    <row r="411" ht="13" customHeight="1" spans="1:6" s="90">
      <c r="A411" t="n" s="75">
        <v>42373</v>
      </c>
      <c r="B411" t="n" s="70">
        <v>82.93000000000001</v>
      </c>
      <c r="C411" t="n" s="70">
        <v>83.19</v>
      </c>
      <c r="D411" t="n" s="70">
        <v>81.25</v>
      </c>
      <c r="E411" t="n" s="70">
        <v>82.06999999999999</v>
      </c>
      <c r="F411" t="n" s="70">
        <v>2239514</v>
      </c>
    </row>
    <row r="412" ht="13" customHeight="1" spans="1:6" s="90">
      <c r="A412" t="n" s="75">
        <v>42369</v>
      </c>
      <c r="B412" t="n" s="70">
        <v>85.78</v>
      </c>
      <c r="C412" t="n" s="70">
        <v>86.34</v>
      </c>
      <c r="D412" t="n" s="70">
        <v>84.55</v>
      </c>
      <c r="E412" t="n" s="70">
        <v>84.72</v>
      </c>
      <c r="F412" t="n" s="70">
        <v>1420087</v>
      </c>
    </row>
    <row r="413" ht="13" customHeight="1" spans="1:6" s="90">
      <c r="A413" t="n" s="75">
        <v>42368</v>
      </c>
      <c r="B413" t="n" s="70">
        <v>86.73999999999999</v>
      </c>
      <c r="C413" t="n" s="70">
        <v>87.09999999999999</v>
      </c>
      <c r="D413" t="n" s="70">
        <v>86.33</v>
      </c>
      <c r="E413" t="n" s="70">
        <v>86.38</v>
      </c>
      <c r="F413" t="n" s="70">
        <v>744493</v>
      </c>
    </row>
    <row r="414" ht="13" customHeight="1" spans="1:6" s="90">
      <c r="A414" t="n" s="75">
        <v>42367</v>
      </c>
      <c r="B414" t="n" s="70">
        <v>86.5</v>
      </c>
      <c r="C414" t="n" s="70">
        <v>87.25</v>
      </c>
      <c r="D414" t="n" s="70">
        <v>86.44</v>
      </c>
      <c r="E414" t="n" s="70">
        <v>86.84</v>
      </c>
      <c r="F414" t="n" s="70">
        <v>975897</v>
      </c>
    </row>
    <row r="415" ht="13" customHeight="1" spans="1:6" s="90">
      <c r="A415" t="n" s="75">
        <v>42366</v>
      </c>
      <c r="B415" t="n" s="70">
        <v>85.45</v>
      </c>
      <c r="C415" t="n" s="70">
        <v>85.92</v>
      </c>
      <c r="D415" t="n" s="70">
        <v>85.02</v>
      </c>
      <c r="E415" t="n" s="70">
        <v>85.75</v>
      </c>
      <c r="F415" t="n" s="70">
        <v>968014</v>
      </c>
    </row>
    <row r="416" ht="13" customHeight="1" spans="1:6" s="90">
      <c r="A416" t="n" s="75">
        <v>42362</v>
      </c>
      <c r="B416" t="n" s="70">
        <v>85.92</v>
      </c>
      <c r="C416" t="n" s="70">
        <v>86.31999999999999</v>
      </c>
      <c r="D416" t="n" s="70">
        <v>85.66</v>
      </c>
      <c r="E416" t="n" s="70">
        <v>85.94</v>
      </c>
      <c r="F416" t="n" s="70">
        <v>640237</v>
      </c>
    </row>
    <row r="417" ht="13" customHeight="1" spans="1:6" s="90">
      <c r="A417" t="n" s="75">
        <v>42361</v>
      </c>
      <c r="B417" t="n" s="70">
        <v>85.39</v>
      </c>
      <c r="C417" t="n" s="70">
        <v>85.95999999999999</v>
      </c>
      <c r="D417" t="n" s="70">
        <v>84.86</v>
      </c>
      <c r="E417" t="n" s="70">
        <v>85.73</v>
      </c>
      <c r="F417" t="n" s="70">
        <v>1056644</v>
      </c>
    </row>
    <row r="418" ht="13" customHeight="1" spans="1:6" s="90">
      <c r="A418" t="n" s="75">
        <v>42360</v>
      </c>
      <c r="B418" t="n" s="70">
        <v>84.76000000000001</v>
      </c>
      <c r="C418" t="n" s="70">
        <v>85.23</v>
      </c>
      <c r="D418" t="n" s="70">
        <v>83.66</v>
      </c>
      <c r="E418" t="n" s="70">
        <v>84.86</v>
      </c>
      <c r="F418" t="n" s="70">
        <v>1772474</v>
      </c>
    </row>
    <row r="419" ht="13" customHeight="1" spans="1:6" s="90">
      <c r="A419" t="n" s="75">
        <v>42359</v>
      </c>
      <c r="B419" t="n" s="70">
        <v>83.81</v>
      </c>
      <c r="C419" t="n" s="70">
        <v>84.19</v>
      </c>
      <c r="D419" t="n" s="70">
        <v>83.28</v>
      </c>
      <c r="E419" t="n" s="70">
        <v>84.14</v>
      </c>
      <c r="F419" t="n" s="70">
        <v>1432790</v>
      </c>
    </row>
    <row r="420" ht="13" customHeight="1" spans="1:6" s="90">
      <c r="A420" t="n" s="75">
        <v>42356</v>
      </c>
      <c r="B420" t="n" s="70">
        <v>84.13</v>
      </c>
      <c r="C420" t="n" s="70">
        <v>84.68000000000001</v>
      </c>
      <c r="D420" t="n" s="70">
        <v>83.20999999999999</v>
      </c>
      <c r="E420" t="n" s="70">
        <v>83.28</v>
      </c>
      <c r="F420" t="n" s="70">
        <v>3879447</v>
      </c>
    </row>
    <row r="421" ht="13" customHeight="1" spans="1:6" s="90">
      <c r="A421" t="n" s="75">
        <v>42355</v>
      </c>
      <c r="B421" t="n" s="70">
        <v>86.29000000000001</v>
      </c>
      <c r="C421" t="n" s="70">
        <v>86.73</v>
      </c>
      <c r="D421" t="n" s="70">
        <v>84.76000000000001</v>
      </c>
      <c r="E421" t="n" s="70">
        <v>84.81</v>
      </c>
      <c r="F421" t="n" s="70">
        <v>1756248</v>
      </c>
    </row>
    <row r="422" ht="13" customHeight="1" spans="1:6" s="90">
      <c r="A422" t="n" s="75">
        <v>42354</v>
      </c>
      <c r="B422" t="n" s="70">
        <v>86.06</v>
      </c>
      <c r="C422" t="n" s="70">
        <v>86.36</v>
      </c>
      <c r="D422" t="n" s="70">
        <v>84.73</v>
      </c>
      <c r="E422" t="n" s="70">
        <v>86.2</v>
      </c>
      <c r="F422" t="n" s="70">
        <v>1535104</v>
      </c>
    </row>
    <row r="423" ht="13" customHeight="1" spans="1:6" s="90">
      <c r="A423" t="n" s="75">
        <v>42353</v>
      </c>
      <c r="B423" t="n" s="70">
        <v>85.31</v>
      </c>
      <c r="C423" t="n" s="70">
        <v>86.06999999999999</v>
      </c>
      <c r="D423" t="n" s="70">
        <v>84.91</v>
      </c>
      <c r="E423" t="n" s="70">
        <v>85.47</v>
      </c>
      <c r="F423" t="n" s="70">
        <v>1814949</v>
      </c>
    </row>
    <row r="424" ht="13" customHeight="1" spans="1:6" s="90">
      <c r="A424" t="n" s="75">
        <v>42352</v>
      </c>
      <c r="B424" t="n" s="70">
        <v>83.66</v>
      </c>
      <c r="C424" t="n" s="70">
        <v>84.73</v>
      </c>
      <c r="D424" t="n" s="70">
        <v>83.23999999999999</v>
      </c>
      <c r="E424" t="n" s="70">
        <v>84.59999999999999</v>
      </c>
      <c r="F424" t="n" s="70">
        <v>1528451</v>
      </c>
    </row>
    <row r="425" ht="13" customHeight="1" spans="1:6" s="90">
      <c r="A425" t="n" s="75">
        <v>42349</v>
      </c>
      <c r="B425" t="n" s="70">
        <v>84.29000000000001</v>
      </c>
      <c r="C425" t="n" s="70">
        <v>84.91</v>
      </c>
      <c r="D425" t="n" s="70">
        <v>83.14</v>
      </c>
      <c r="E425" t="n" s="70">
        <v>83.33</v>
      </c>
      <c r="F425" t="n" s="70">
        <v>1945425</v>
      </c>
    </row>
    <row r="426" ht="13" customHeight="1" spans="1:6" s="90">
      <c r="A426" t="n" s="75">
        <v>42348</v>
      </c>
      <c r="B426" t="n" s="70">
        <v>85.08</v>
      </c>
      <c r="C426" t="n" s="70">
        <v>86.3</v>
      </c>
      <c r="D426" t="n" s="70">
        <v>84.7</v>
      </c>
      <c r="E426" t="n" s="70">
        <v>85.45999999999999</v>
      </c>
      <c r="F426" t="n" s="70">
        <v>1748732</v>
      </c>
    </row>
    <row r="427" ht="13" customHeight="1" spans="1:6" s="90">
      <c r="A427" t="n" s="75">
        <v>42347</v>
      </c>
      <c r="B427" t="n" s="70">
        <v>85.65000000000001</v>
      </c>
      <c r="C427" t="n" s="70">
        <v>86.61</v>
      </c>
      <c r="D427" t="n" s="70">
        <v>84.48</v>
      </c>
      <c r="E427" t="n" s="70">
        <v>84.95</v>
      </c>
      <c r="F427" t="n" s="70">
        <v>1486533</v>
      </c>
    </row>
    <row r="428" ht="13" customHeight="1" spans="1:6" s="90">
      <c r="A428" t="n" s="75">
        <v>42346</v>
      </c>
      <c r="B428" t="n" s="70">
        <v>85.78</v>
      </c>
      <c r="C428" t="n" s="70">
        <v>86.67</v>
      </c>
      <c r="D428" t="n" s="70">
        <v>85.37</v>
      </c>
      <c r="E428" t="n" s="70">
        <v>86.31999999999999</v>
      </c>
      <c r="F428" t="n" s="70">
        <v>1659841</v>
      </c>
    </row>
    <row r="429" ht="13" customHeight="1" spans="1:6" s="90">
      <c r="A429" t="n" s="75">
        <v>42345</v>
      </c>
      <c r="B429" t="n" s="70">
        <v>87.05</v>
      </c>
      <c r="C429" t="n" s="70">
        <v>87.37</v>
      </c>
      <c r="D429" t="n" s="70">
        <v>86.22</v>
      </c>
      <c r="E429" t="n" s="70">
        <v>86.59999999999999</v>
      </c>
      <c r="F429" t="n" s="70">
        <v>1295511</v>
      </c>
    </row>
    <row r="430" ht="13" customHeight="1" spans="1:6" s="90">
      <c r="A430" t="n" s="75">
        <v>42342</v>
      </c>
      <c r="B430" t="n" s="70">
        <v>85.44</v>
      </c>
      <c r="C430" t="n" s="70">
        <v>87.54000000000001</v>
      </c>
      <c r="D430" t="n" s="70">
        <v>85.44</v>
      </c>
      <c r="E430" t="n" s="70">
        <v>87.43000000000001</v>
      </c>
      <c r="F430" t="n" s="70">
        <v>1531130</v>
      </c>
    </row>
    <row r="431" ht="13" customHeight="1" spans="1:6" s="90">
      <c r="A431" t="n" s="75">
        <v>42341</v>
      </c>
      <c r="B431" t="n" s="70">
        <v>86.95999999999999</v>
      </c>
      <c r="C431" t="n" s="70">
        <v>87.14</v>
      </c>
      <c r="D431" t="n" s="70">
        <v>84.94</v>
      </c>
      <c r="E431" t="n" s="70">
        <v>85.26000000000001</v>
      </c>
      <c r="F431" t="n" s="70">
        <v>1585311</v>
      </c>
    </row>
    <row r="432" ht="13" customHeight="1" spans="1:6" s="90">
      <c r="A432" t="n" s="75">
        <v>42340</v>
      </c>
      <c r="B432" t="n" s="70">
        <v>87.33</v>
      </c>
      <c r="C432" t="n" s="70">
        <v>87.90000000000001</v>
      </c>
      <c r="D432" t="n" s="70">
        <v>86.81</v>
      </c>
      <c r="E432" t="n" s="70">
        <v>86.91</v>
      </c>
      <c r="F432" t="n" s="70">
        <v>1586431</v>
      </c>
    </row>
    <row r="433" ht="13" customHeight="1" spans="1:6" s="90">
      <c r="A433" t="n" s="75">
        <v>42339</v>
      </c>
      <c r="B433" t="n" s="70">
        <v>86.81</v>
      </c>
      <c r="C433" t="n" s="70">
        <v>87.97</v>
      </c>
      <c r="D433" t="n" s="70">
        <v>86.48999999999999</v>
      </c>
      <c r="E433" t="n" s="70">
        <v>87.56</v>
      </c>
      <c r="F433" t="n" s="70">
        <v>1390500</v>
      </c>
    </row>
    <row r="434" ht="13" customHeight="1" spans="1:6" s="90">
      <c r="A434" t="n" s="75">
        <v>42338</v>
      </c>
      <c r="B434" t="n" s="70">
        <v>86.97</v>
      </c>
      <c r="C434" t="n" s="70">
        <v>87.08</v>
      </c>
      <c r="D434" t="n" s="70">
        <v>86.18000000000001</v>
      </c>
      <c r="E434" t="n" s="70">
        <v>86.26000000000001</v>
      </c>
      <c r="F434" t="n" s="70">
        <v>2187164</v>
      </c>
    </row>
    <row r="435" ht="13" customHeight="1" spans="1:6" s="90">
      <c r="A435" t="n" s="75">
        <v>42335</v>
      </c>
      <c r="B435" t="n" s="70">
        <v>86.48</v>
      </c>
      <c r="C435" t="n" s="70">
        <v>87.04000000000001</v>
      </c>
      <c r="D435" t="n" s="70">
        <v>86.23</v>
      </c>
      <c r="E435" t="n" s="70">
        <v>86.69</v>
      </c>
      <c r="F435" t="n" s="70">
        <v>488812</v>
      </c>
    </row>
    <row r="436" ht="13" customHeight="1" spans="1:6" s="90">
      <c r="A436" t="n" s="75">
        <v>42333</v>
      </c>
      <c r="B436" t="n" s="70">
        <v>86.73999999999999</v>
      </c>
      <c r="C436" t="n" s="70">
        <v>86.88</v>
      </c>
      <c r="D436" t="n" s="70">
        <v>86.36</v>
      </c>
      <c r="E436" t="n" s="70">
        <v>86.41</v>
      </c>
      <c r="F436" t="n" s="70">
        <v>752258</v>
      </c>
    </row>
    <row r="437" ht="13" customHeight="1" spans="1:6" s="90">
      <c r="A437" t="n" s="75">
        <v>42332</v>
      </c>
      <c r="B437" t="n" s="70">
        <v>86.98999999999999</v>
      </c>
      <c r="C437" t="n" s="70">
        <v>87.25</v>
      </c>
      <c r="D437" t="n" s="70">
        <v>85.88</v>
      </c>
      <c r="E437" t="n" s="70">
        <v>86.70999999999999</v>
      </c>
      <c r="F437" t="n" s="70">
        <v>1100685</v>
      </c>
    </row>
    <row r="438" ht="13" customHeight="1" spans="1:6" s="90">
      <c r="A438" t="n" s="75">
        <v>42331</v>
      </c>
      <c r="B438" t="n" s="70">
        <v>87.26000000000001</v>
      </c>
      <c r="C438" t="n" s="70">
        <v>87.63</v>
      </c>
      <c r="D438" t="n" s="70">
        <v>87</v>
      </c>
      <c r="E438" t="n" s="70">
        <v>87.34999999999999</v>
      </c>
      <c r="F438" t="n" s="70">
        <v>1174416</v>
      </c>
    </row>
    <row r="439" ht="13" customHeight="1" spans="1:6" s="90">
      <c r="A439" t="n" s="75">
        <v>42328</v>
      </c>
      <c r="B439" t="n" s="70">
        <v>86.94</v>
      </c>
      <c r="C439" t="n" s="70">
        <v>87.65000000000001</v>
      </c>
      <c r="D439" t="n" s="70">
        <v>86.48999999999999</v>
      </c>
      <c r="E439" t="n" s="70">
        <v>87.29000000000001</v>
      </c>
      <c r="F439" t="n" s="70">
        <v>1800340</v>
      </c>
    </row>
    <row r="440" ht="13" customHeight="1" spans="1:6" s="90">
      <c r="A440" t="n" s="75">
        <v>42327</v>
      </c>
      <c r="B440" t="n" s="70">
        <v>86.61</v>
      </c>
      <c r="C440" t="n" s="70">
        <v>86.73</v>
      </c>
      <c r="D440" t="n" s="70">
        <v>86.26000000000001</v>
      </c>
      <c r="E440" t="n" s="70">
        <v>86.39</v>
      </c>
      <c r="F440" t="n" s="70">
        <v>1059362</v>
      </c>
    </row>
    <row r="441" ht="13" customHeight="1" spans="1:6" s="90">
      <c r="A441" t="n" s="75">
        <v>42326</v>
      </c>
      <c r="B441" t="n" s="70">
        <v>86.28</v>
      </c>
      <c r="C441" t="n" s="70">
        <v>86.55</v>
      </c>
      <c r="D441" t="n" s="70">
        <v>85.45</v>
      </c>
      <c r="E441" t="n" s="70">
        <v>86.5</v>
      </c>
      <c r="F441" t="n" s="70">
        <v>1372943</v>
      </c>
    </row>
    <row r="442" ht="13" customHeight="1" spans="1:6" s="90">
      <c r="A442" t="n" s="75">
        <v>42325</v>
      </c>
      <c r="B442" t="n" s="70">
        <v>86.45</v>
      </c>
      <c r="C442" t="n" s="70">
        <v>86.63</v>
      </c>
      <c r="D442" t="n" s="70">
        <v>85.58</v>
      </c>
      <c r="E442" t="n" s="70">
        <v>85.89</v>
      </c>
      <c r="F442" t="n" s="70">
        <v>1400385</v>
      </c>
    </row>
    <row r="443" ht="13" customHeight="1" spans="1:6" s="90">
      <c r="A443" t="n" s="75">
        <v>42324</v>
      </c>
      <c r="B443" t="n" s="70">
        <v>85.16</v>
      </c>
      <c r="C443" t="n" s="70">
        <v>86.54000000000001</v>
      </c>
      <c r="D443" t="n" s="70">
        <v>85.06</v>
      </c>
      <c r="E443" t="n" s="70">
        <v>86.52</v>
      </c>
      <c r="F443" t="n" s="70">
        <v>1114249</v>
      </c>
    </row>
    <row r="444" ht="13" customHeight="1" spans="1:6" s="90">
      <c r="A444" t="n" s="75">
        <v>42321</v>
      </c>
      <c r="B444" t="n" s="70">
        <v>85.87</v>
      </c>
      <c r="C444" t="n" s="70">
        <v>86.67</v>
      </c>
      <c r="D444" t="n" s="70">
        <v>85</v>
      </c>
      <c r="E444" t="n" s="70">
        <v>85.05</v>
      </c>
      <c r="F444" t="n" s="70">
        <v>1278095</v>
      </c>
    </row>
    <row r="445" ht="13" customHeight="1" spans="1:6" s="90">
      <c r="A445" t="n" s="75">
        <v>42320</v>
      </c>
      <c r="B445" t="n" s="70">
        <v>87</v>
      </c>
      <c r="C445" t="n" s="70">
        <v>87.36</v>
      </c>
      <c r="D445" t="n" s="70">
        <v>86.20999999999999</v>
      </c>
      <c r="E445" t="n" s="70">
        <v>86.22</v>
      </c>
      <c r="F445" t="n" s="70">
        <v>1178749</v>
      </c>
    </row>
    <row r="446" ht="13" customHeight="1" spans="1:6" s="90">
      <c r="A446" t="n" s="75">
        <v>42319</v>
      </c>
      <c r="B446" t="n" s="70">
        <v>87.38</v>
      </c>
      <c r="C446" t="n" s="70">
        <v>87.95</v>
      </c>
      <c r="D446" t="n" s="70">
        <v>86.8</v>
      </c>
      <c r="E446" t="n" s="70">
        <v>87.18000000000001</v>
      </c>
      <c r="F446" t="n" s="70">
        <v>1214654</v>
      </c>
    </row>
    <row r="447" ht="13" customHeight="1" spans="1:6" s="90">
      <c r="A447" t="n" s="75">
        <v>42318</v>
      </c>
      <c r="B447" t="n" s="70">
        <v>86.47</v>
      </c>
      <c r="C447" t="n" s="70">
        <v>87.3</v>
      </c>
      <c r="D447" t="n" s="70">
        <v>86.31</v>
      </c>
      <c r="E447" t="n" s="70">
        <v>86.95</v>
      </c>
      <c r="F447" t="n" s="70">
        <v>1540739</v>
      </c>
    </row>
    <row r="448" ht="13" customHeight="1" spans="1:6" s="90">
      <c r="A448" t="n" s="75">
        <v>42317</v>
      </c>
      <c r="B448" t="n" s="70">
        <v>87.04000000000001</v>
      </c>
      <c r="C448" t="n" s="70">
        <v>87.2</v>
      </c>
      <c r="D448" t="n" s="70">
        <v>86.2</v>
      </c>
      <c r="E448" t="n" s="70">
        <v>86.76000000000001</v>
      </c>
      <c r="F448" t="n" s="70">
        <v>1367582</v>
      </c>
    </row>
    <row r="449" ht="13" customHeight="1" spans="1:6" s="90">
      <c r="A449" t="n" s="75">
        <v>42314</v>
      </c>
      <c r="B449" t="n" s="70">
        <v>86.70999999999999</v>
      </c>
      <c r="C449" t="n" s="70">
        <v>87.88</v>
      </c>
      <c r="D449" t="n" s="70">
        <v>86.25</v>
      </c>
      <c r="E449" t="n" s="70">
        <v>87.63</v>
      </c>
      <c r="F449" t="n" s="70">
        <v>1684536</v>
      </c>
    </row>
    <row r="450" ht="13" customHeight="1" spans="1:6" s="90">
      <c r="A450" t="n" s="75">
        <v>42313</v>
      </c>
      <c r="B450" t="n" s="70">
        <v>87.31</v>
      </c>
      <c r="C450" t="n" s="70">
        <v>87.39</v>
      </c>
      <c r="D450" t="n" s="70">
        <v>86.5</v>
      </c>
      <c r="E450" t="n" s="70">
        <v>86.98</v>
      </c>
      <c r="F450" t="n" s="70">
        <v>1311735</v>
      </c>
    </row>
    <row r="451" ht="13" customHeight="1" spans="1:6" s="90">
      <c r="A451" t="n" s="75">
        <v>42312</v>
      </c>
      <c r="B451" t="n" s="70">
        <v>87.16</v>
      </c>
      <c r="C451" t="n" s="70">
        <v>87.39</v>
      </c>
      <c r="D451" t="n" s="70">
        <v>86.83</v>
      </c>
      <c r="E451" t="n" s="70">
        <v>86.95999999999999</v>
      </c>
      <c r="F451" t="n" s="70">
        <v>1593112</v>
      </c>
    </row>
    <row r="452" ht="13" customHeight="1" spans="1:6" s="90">
      <c r="A452" t="n" s="75">
        <v>42311</v>
      </c>
      <c r="B452" t="n" s="70">
        <v>86.88</v>
      </c>
      <c r="C452" t="n" s="70">
        <v>87.2</v>
      </c>
      <c r="D452" t="n" s="70">
        <v>86.47</v>
      </c>
      <c r="E452" t="n" s="70">
        <v>86.73</v>
      </c>
      <c r="F452" t="n" s="70">
        <v>1704117</v>
      </c>
    </row>
    <row r="453" ht="13" customHeight="1" spans="1:6" s="90">
      <c r="A453" t="n" s="75">
        <v>42310</v>
      </c>
      <c r="B453" t="n" s="70">
        <v>86.98999999999999</v>
      </c>
      <c r="C453" t="n" s="70">
        <v>87.45999999999999</v>
      </c>
      <c r="D453" t="n" s="70">
        <v>86.44</v>
      </c>
      <c r="E453" t="n" s="70">
        <v>86.98999999999999</v>
      </c>
      <c r="F453" t="n" s="70">
        <v>1888169</v>
      </c>
    </row>
    <row r="454" ht="13" customHeight="1" spans="1:6" s="90">
      <c r="A454" t="n" s="75">
        <v>42307</v>
      </c>
      <c r="B454" t="n" s="70">
        <v>88.36</v>
      </c>
      <c r="C454" t="n" s="70">
        <v>88.65000000000001</v>
      </c>
      <c r="D454" t="n" s="70">
        <v>86.95999999999999</v>
      </c>
      <c r="E454" t="n" s="70">
        <v>86.98999999999999</v>
      </c>
      <c r="F454" t="n" s="70">
        <v>3026745</v>
      </c>
    </row>
    <row r="455" ht="13" customHeight="1" spans="1:6" s="90">
      <c r="A455" t="n" s="75">
        <v>42306</v>
      </c>
      <c r="B455" t="n" s="70">
        <v>87.91</v>
      </c>
      <c r="C455" t="n" s="70">
        <v>88.53</v>
      </c>
      <c r="D455" t="n" s="70">
        <v>86.56999999999999</v>
      </c>
      <c r="E455" t="n" s="70">
        <v>88.36</v>
      </c>
      <c r="F455" t="n" s="70">
        <v>2448893</v>
      </c>
    </row>
    <row r="456" ht="13" customHeight="1" spans="1:6" s="90">
      <c r="A456" t="n" s="75">
        <v>42305</v>
      </c>
      <c r="B456" t="n" s="70">
        <v>88.31999999999999</v>
      </c>
      <c r="C456" t="n" s="70">
        <v>89.25</v>
      </c>
      <c r="D456" t="n" s="70">
        <v>86.90000000000001</v>
      </c>
      <c r="E456" t="n" s="70">
        <v>87.91</v>
      </c>
      <c r="F456" t="n" s="70">
        <v>3398042</v>
      </c>
    </row>
    <row r="457" ht="13" customHeight="1" spans="1:6" s="90">
      <c r="A457" t="n" s="75">
        <v>42304</v>
      </c>
      <c r="B457" t="n" s="70">
        <v>90.11</v>
      </c>
      <c r="C457" t="n" s="70">
        <v>90.38</v>
      </c>
      <c r="D457" t="n" s="70">
        <v>89.09</v>
      </c>
      <c r="E457" t="n" s="70">
        <v>90.33</v>
      </c>
      <c r="F457" t="n" s="70">
        <v>2025779</v>
      </c>
    </row>
    <row r="458" ht="13" customHeight="1" spans="1:6" s="90">
      <c r="A458" t="n" s="75">
        <v>42303</v>
      </c>
      <c r="B458" t="n" s="70">
        <v>90.23</v>
      </c>
      <c r="C458" t="n" s="70">
        <v>90.67</v>
      </c>
      <c r="D458" t="n" s="70">
        <v>89.73</v>
      </c>
      <c r="E458" t="n" s="70">
        <v>90.11</v>
      </c>
      <c r="F458" t="n" s="70">
        <v>2297359</v>
      </c>
    </row>
    <row r="459" ht="13" customHeight="1" spans="1:6" s="90">
      <c r="A459" t="n" s="75">
        <v>42300</v>
      </c>
      <c r="B459" t="n" s="70">
        <v>90</v>
      </c>
      <c r="C459" t="n" s="70">
        <v>90.59999999999999</v>
      </c>
      <c r="D459" t="n" s="70">
        <v>89.68000000000001</v>
      </c>
      <c r="E459" t="n" s="70">
        <v>90.53</v>
      </c>
      <c r="F459" t="n" s="70">
        <v>1829479</v>
      </c>
    </row>
    <row r="460" ht="13" customHeight="1" spans="1:6" s="90">
      <c r="A460" t="n" s="75">
        <v>42299</v>
      </c>
      <c r="B460" t="n" s="70">
        <v>87.93000000000001</v>
      </c>
      <c r="C460" t="n" s="70">
        <v>89.81999999999999</v>
      </c>
      <c r="D460" t="n" s="70">
        <v>87.72</v>
      </c>
      <c r="E460" t="n" s="70">
        <v>89.69</v>
      </c>
      <c r="F460" t="n" s="70">
        <v>2099537</v>
      </c>
    </row>
    <row r="461" ht="13" customHeight="1" spans="1:6" s="90">
      <c r="A461" t="n" s="75">
        <v>42298</v>
      </c>
      <c r="B461" t="n" s="70">
        <v>87.7</v>
      </c>
      <c r="C461" t="n" s="70">
        <v>88.48</v>
      </c>
      <c r="D461" t="n" s="70">
        <v>87.31999999999999</v>
      </c>
      <c r="E461" t="n" s="70">
        <v>87.45</v>
      </c>
      <c r="F461" t="n" s="70">
        <v>1607912</v>
      </c>
    </row>
    <row r="462" ht="13" customHeight="1" spans="1:6" s="90">
      <c r="A462" t="n" s="75">
        <v>42297</v>
      </c>
      <c r="B462" t="n" s="70">
        <v>87.06</v>
      </c>
      <c r="C462" t="n" s="70">
        <v>87.62</v>
      </c>
      <c r="D462" t="n" s="70">
        <v>86.95</v>
      </c>
      <c r="E462" t="n" s="70">
        <v>87.42</v>
      </c>
      <c r="F462" t="n" s="70">
        <v>1301879</v>
      </c>
    </row>
    <row r="463" ht="13" customHeight="1" spans="1:6" s="90">
      <c r="A463" t="n" s="75">
        <v>42296</v>
      </c>
      <c r="B463" t="n" s="70">
        <v>86.56999999999999</v>
      </c>
      <c r="C463" t="n" s="70">
        <v>87.59999999999999</v>
      </c>
      <c r="D463" t="n" s="70">
        <v>86.5</v>
      </c>
      <c r="E463" t="n" s="70">
        <v>87.3</v>
      </c>
      <c r="F463" t="n" s="70">
        <v>1439235</v>
      </c>
    </row>
    <row r="464" ht="13" customHeight="1" spans="1:6" s="90">
      <c r="A464" t="n" s="75">
        <v>42293</v>
      </c>
      <c r="B464" t="n" s="70">
        <v>86.3</v>
      </c>
      <c r="C464" t="n" s="70">
        <v>86.98</v>
      </c>
      <c r="D464" t="n" s="70">
        <v>85.92</v>
      </c>
      <c r="E464" t="n" s="70">
        <v>86.69</v>
      </c>
      <c r="F464" t="n" s="70">
        <v>1841274</v>
      </c>
    </row>
    <row r="465" ht="13" customHeight="1" spans="1:6" s="90">
      <c r="A465" t="n" s="75">
        <v>42292</v>
      </c>
      <c r="B465" t="n" s="70">
        <v>85.62</v>
      </c>
      <c r="C465" t="n" s="70">
        <v>85.97</v>
      </c>
      <c r="D465" t="n" s="70">
        <v>84.93000000000001</v>
      </c>
      <c r="E465" t="n" s="70">
        <v>85.97</v>
      </c>
      <c r="F465" t="n" s="70">
        <v>1232160</v>
      </c>
    </row>
    <row r="466" ht="13" customHeight="1" spans="1:6" s="90">
      <c r="A466" t="n" s="75">
        <v>42291</v>
      </c>
      <c r="B466" t="n" s="70">
        <v>85.3</v>
      </c>
      <c r="C466" t="n" s="70">
        <v>85.90000000000001</v>
      </c>
      <c r="D466" t="n" s="70">
        <v>84.94</v>
      </c>
      <c r="E466" t="n" s="70">
        <v>85.14</v>
      </c>
      <c r="F466" t="n" s="70">
        <v>1227649</v>
      </c>
    </row>
    <row r="467" ht="13" customHeight="1" spans="1:6" s="90">
      <c r="A467" t="n" s="75">
        <v>42290</v>
      </c>
      <c r="B467" t="n" s="70">
        <v>85.20999999999999</v>
      </c>
      <c r="C467" t="n" s="70">
        <v>85.70999999999999</v>
      </c>
      <c r="D467" t="n" s="70">
        <v>84.87</v>
      </c>
      <c r="E467" t="n" s="70">
        <v>85.16</v>
      </c>
      <c r="F467" t="n" s="70">
        <v>1380393</v>
      </c>
    </row>
    <row r="468" ht="13" customHeight="1" spans="1:6" s="90">
      <c r="A468" t="n" s="75">
        <v>42289</v>
      </c>
      <c r="B468" t="n" s="70">
        <v>85.03</v>
      </c>
      <c r="C468" t="n" s="70">
        <v>85.77</v>
      </c>
      <c r="D468" t="n" s="70">
        <v>85.03</v>
      </c>
      <c r="E468" t="n" s="70">
        <v>85.68000000000001</v>
      </c>
      <c r="F468" t="n" s="70">
        <v>1045269</v>
      </c>
    </row>
    <row r="469" ht="13" customHeight="1" spans="1:6" s="90">
      <c r="A469" t="n" s="75">
        <v>42286</v>
      </c>
      <c r="B469" t="n" s="70">
        <v>85.36</v>
      </c>
      <c r="C469" t="n" s="70">
        <v>85.98999999999999</v>
      </c>
      <c r="D469" t="n" s="70">
        <v>84.98</v>
      </c>
      <c r="E469" t="n" s="70">
        <v>85.23999999999999</v>
      </c>
      <c r="F469" t="n" s="70">
        <v>2185838</v>
      </c>
    </row>
    <row r="470" ht="13" customHeight="1" spans="1:6" s="90">
      <c r="A470" t="n" s="75">
        <v>42285</v>
      </c>
      <c r="B470" t="n" s="70">
        <v>83.56</v>
      </c>
      <c r="C470" t="n" s="70">
        <v>85.44</v>
      </c>
      <c r="D470" t="n" s="70">
        <v>83.22</v>
      </c>
      <c r="E470" t="n" s="70">
        <v>85.12</v>
      </c>
      <c r="F470" t="n" s="70">
        <v>2128954</v>
      </c>
    </row>
    <row r="471" ht="13" customHeight="1" spans="1:6" s="90">
      <c r="A471" t="n" s="75">
        <v>42284</v>
      </c>
      <c r="B471" t="n" s="70">
        <v>82.59</v>
      </c>
      <c r="C471" t="n" s="70">
        <v>83.86</v>
      </c>
      <c r="D471" t="n" s="70">
        <v>82.59</v>
      </c>
      <c r="E471" t="n" s="70">
        <v>83.65000000000001</v>
      </c>
      <c r="F471" t="n" s="70">
        <v>1714199</v>
      </c>
    </row>
    <row r="472" ht="13" customHeight="1" spans="1:6" s="90">
      <c r="A472" t="n" s="75">
        <v>42283</v>
      </c>
      <c r="B472" t="n" s="70">
        <v>82.45999999999999</v>
      </c>
      <c r="C472" t="n" s="70">
        <v>82.91</v>
      </c>
      <c r="D472" t="n" s="70">
        <v>82.23</v>
      </c>
      <c r="E472" t="n" s="70">
        <v>82.44</v>
      </c>
      <c r="F472" t="n" s="70">
        <v>1860670</v>
      </c>
    </row>
    <row r="473" ht="13" customHeight="1" spans="1:6" s="90">
      <c r="A473" t="n" s="75">
        <v>42282</v>
      </c>
      <c r="B473" t="n" s="70">
        <v>82.2</v>
      </c>
      <c r="C473" t="n" s="70">
        <v>83.03</v>
      </c>
      <c r="D473" t="n" s="70">
        <v>81.89</v>
      </c>
      <c r="E473" t="n" s="70">
        <v>82.7</v>
      </c>
      <c r="F473" t="n" s="70">
        <v>1886497</v>
      </c>
    </row>
    <row r="474" ht="13" customHeight="1" spans="1:6" s="90">
      <c r="A474" t="n" s="75">
        <v>42279</v>
      </c>
      <c r="B474" t="n" s="70">
        <v>79.8</v>
      </c>
      <c r="C474" t="n" s="70">
        <v>81.38</v>
      </c>
      <c r="D474" t="n" s="70">
        <v>78.73999999999999</v>
      </c>
      <c r="E474" t="n" s="70">
        <v>81.36</v>
      </c>
      <c r="F474" t="n" s="70">
        <v>2734747</v>
      </c>
    </row>
    <row r="475" ht="13" customHeight="1" spans="1:6" s="90">
      <c r="A475" t="n" s="75">
        <v>42278</v>
      </c>
      <c r="B475" t="n" s="70">
        <v>80.91</v>
      </c>
      <c r="C475" t="n" s="70">
        <v>81.18000000000001</v>
      </c>
      <c r="D475" t="n" s="70">
        <v>80</v>
      </c>
      <c r="E475" t="n" s="70">
        <v>80.89</v>
      </c>
      <c r="F475" t="n" s="70">
        <v>2204827</v>
      </c>
    </row>
    <row r="476" ht="13" customHeight="1" spans="1:6" s="90">
      <c r="A476" t="n" s="75">
        <v>42277</v>
      </c>
      <c r="B476" t="n" s="70">
        <v>80.14</v>
      </c>
      <c r="C476" t="n" s="70">
        <v>80.43000000000001</v>
      </c>
      <c r="D476" t="n" s="70">
        <v>79.29000000000001</v>
      </c>
      <c r="E476" t="n" s="70">
        <v>80.36</v>
      </c>
      <c r="F476" t="n" s="70">
        <v>2667642</v>
      </c>
    </row>
    <row r="477" ht="13" customHeight="1" spans="1:6" s="90">
      <c r="A477" t="n" s="75">
        <v>42276</v>
      </c>
      <c r="B477" t="n" s="70">
        <v>78.56</v>
      </c>
      <c r="C477" t="n" s="70">
        <v>79.28</v>
      </c>
      <c r="D477" t="n" s="70">
        <v>78.3</v>
      </c>
      <c r="E477" t="n" s="70">
        <v>79.09</v>
      </c>
      <c r="F477" t="n" s="70">
        <v>2046194</v>
      </c>
    </row>
    <row r="478" ht="13" customHeight="1" spans="1:6" s="90">
      <c r="A478" t="n" s="75">
        <v>42275</v>
      </c>
      <c r="B478" t="n" s="70">
        <v>79.98</v>
      </c>
      <c r="C478" t="n" s="70">
        <v>80.43000000000001</v>
      </c>
      <c r="D478" t="n" s="70">
        <v>78.53</v>
      </c>
      <c r="E478" t="n" s="70">
        <v>78.62</v>
      </c>
      <c r="F478" t="n" s="70">
        <v>1820496</v>
      </c>
    </row>
    <row r="479" ht="13" customHeight="1" spans="1:6" s="90">
      <c r="A479" t="n" s="75">
        <v>42272</v>
      </c>
      <c r="B479" t="n" s="70">
        <v>80.44</v>
      </c>
      <c r="C479" t="n" s="70">
        <v>81.47</v>
      </c>
      <c r="D479" t="n" s="70">
        <v>79.37</v>
      </c>
      <c r="E479" t="n" s="70">
        <v>80.3</v>
      </c>
      <c r="F479" t="n" s="70">
        <v>2222797</v>
      </c>
    </row>
    <row r="480" ht="13" customHeight="1" spans="1:6" s="90">
      <c r="A480" t="n" s="75">
        <v>42271</v>
      </c>
      <c r="B480" t="n" s="70">
        <v>78.61</v>
      </c>
      <c r="C480" t="n" s="70">
        <v>79.87</v>
      </c>
      <c r="D480" t="n" s="70">
        <v>78.12</v>
      </c>
      <c r="E480" t="n" s="70">
        <v>79.58</v>
      </c>
      <c r="F480" t="n" s="70">
        <v>1781672</v>
      </c>
    </row>
    <row r="481" ht="13" customHeight="1" spans="1:6" s="90">
      <c r="A481" t="n" s="75">
        <v>42270</v>
      </c>
      <c r="B481" t="n" s="70">
        <v>79.36</v>
      </c>
      <c r="C481" t="n" s="70">
        <v>79.78</v>
      </c>
      <c r="D481" t="n" s="70">
        <v>78.87</v>
      </c>
      <c r="E481" t="n" s="70">
        <v>79.37</v>
      </c>
      <c r="F481" t="n" s="70">
        <v>1155317</v>
      </c>
    </row>
    <row r="482" ht="13" customHeight="1" spans="1:6" s="90">
      <c r="A482" t="n" s="75">
        <v>42269</v>
      </c>
      <c r="B482" t="n" s="70">
        <v>78.44</v>
      </c>
      <c r="C482" t="n" s="70">
        <v>79.31</v>
      </c>
      <c r="D482" t="n" s="70">
        <v>78.19</v>
      </c>
      <c r="E482" t="n" s="70">
        <v>79.19</v>
      </c>
      <c r="F482" t="n" s="70">
        <v>1744936</v>
      </c>
    </row>
    <row r="483" ht="13" customHeight="1" spans="1:6" s="90">
      <c r="A483" t="n" s="75">
        <v>42268</v>
      </c>
      <c r="B483" t="n" s="70">
        <v>79.38</v>
      </c>
      <c r="C483" t="n" s="70">
        <v>80.38</v>
      </c>
      <c r="D483" t="n" s="70">
        <v>79.06</v>
      </c>
      <c r="E483" t="n" s="70">
        <v>79.90000000000001</v>
      </c>
      <c r="F483" t="n" s="70">
        <v>1671242</v>
      </c>
    </row>
    <row r="484" ht="13" customHeight="1" spans="1:6" s="90">
      <c r="A484" t="n" s="75">
        <v>42265</v>
      </c>
      <c r="B484" t="n" s="70">
        <v>78.56</v>
      </c>
      <c r="C484" t="n" s="70">
        <v>79.98999999999999</v>
      </c>
      <c r="D484" t="n" s="70">
        <v>78.54000000000001</v>
      </c>
      <c r="E484" t="n" s="70">
        <v>79.01000000000001</v>
      </c>
      <c r="F484" t="n" s="70">
        <v>3828831</v>
      </c>
    </row>
    <row r="485" ht="13" customHeight="1" spans="1:6" s="90">
      <c r="A485" t="n" s="75">
        <v>42264</v>
      </c>
      <c r="B485" t="n" s="70">
        <v>79.68000000000001</v>
      </c>
      <c r="C485" t="n" s="70">
        <v>80.67</v>
      </c>
      <c r="D485" t="n" s="70">
        <v>79.20999999999999</v>
      </c>
      <c r="E485" t="n" s="70">
        <v>79.43000000000001</v>
      </c>
      <c r="F485" t="n" s="70">
        <v>1990458</v>
      </c>
    </row>
    <row r="486" ht="13" customHeight="1" spans="1:6" s="90">
      <c r="A486" t="n" s="75">
        <v>42263</v>
      </c>
      <c r="B486" t="n" s="70">
        <v>78.93000000000001</v>
      </c>
      <c r="C486" t="n" s="70">
        <v>79.8</v>
      </c>
      <c r="D486" t="n" s="70">
        <v>78.76000000000001</v>
      </c>
      <c r="E486" t="n" s="70">
        <v>79.59</v>
      </c>
      <c r="F486" t="n" s="70">
        <v>1739625</v>
      </c>
    </row>
    <row r="487" ht="13" customHeight="1" spans="1:6" s="90">
      <c r="A487" t="n" s="75">
        <v>42262</v>
      </c>
      <c r="B487" t="n" s="70">
        <v>77.92</v>
      </c>
      <c r="C487" t="n" s="70">
        <v>79.29000000000001</v>
      </c>
      <c r="D487" t="n" s="70">
        <v>77.7</v>
      </c>
      <c r="E487" t="n" s="70">
        <v>78.89</v>
      </c>
      <c r="F487" t="n" s="70">
        <v>1706312</v>
      </c>
    </row>
    <row r="488" ht="13" customHeight="1" spans="1:6" s="90">
      <c r="A488" t="n" s="75">
        <v>42261</v>
      </c>
      <c r="B488" t="n" s="70">
        <v>78.48</v>
      </c>
      <c r="C488" t="n" s="70">
        <v>78.73999999999999</v>
      </c>
      <c r="D488" t="n" s="70">
        <v>77.56999999999999</v>
      </c>
      <c r="E488" t="n" s="70">
        <v>77.76000000000001</v>
      </c>
      <c r="F488" t="n" s="70">
        <v>1411292</v>
      </c>
    </row>
    <row r="489" ht="13" customHeight="1" spans="1:6" s="90">
      <c r="A489" t="n" s="75">
        <v>42258</v>
      </c>
      <c r="B489" t="n" s="70">
        <v>77.28</v>
      </c>
      <c r="C489" t="n" s="70">
        <v>78.37</v>
      </c>
      <c r="D489" t="n" s="70">
        <v>77.20999999999999</v>
      </c>
      <c r="E489" t="n" s="70">
        <v>78.31</v>
      </c>
      <c r="F489" t="n" s="70">
        <v>1499877</v>
      </c>
    </row>
    <row r="490" ht="13" customHeight="1" spans="1:6" s="90">
      <c r="A490" t="n" s="75">
        <v>42257</v>
      </c>
      <c r="B490" t="n" s="70">
        <v>77.09999999999999</v>
      </c>
      <c r="C490" t="n" s="70">
        <v>78.78</v>
      </c>
      <c r="D490" t="n" s="70">
        <v>77.08</v>
      </c>
      <c r="E490" t="n" s="70">
        <v>77.92</v>
      </c>
      <c r="F490" t="n" s="70">
        <v>2207829</v>
      </c>
    </row>
    <row r="491" ht="13" customHeight="1" spans="1:6" s="90">
      <c r="A491" t="n" s="75">
        <v>42256</v>
      </c>
      <c r="B491" t="n" s="70">
        <v>78.48999999999999</v>
      </c>
      <c r="C491" t="n" s="70">
        <v>78.97</v>
      </c>
      <c r="D491" t="n" s="70">
        <v>77.33</v>
      </c>
      <c r="E491" t="n" s="70">
        <v>77.51000000000001</v>
      </c>
      <c r="F491" t="n" s="70">
        <v>3015855</v>
      </c>
    </row>
    <row r="492" ht="13" customHeight="1" spans="1:6" s="90">
      <c r="A492" t="n" s="75">
        <v>42255</v>
      </c>
      <c r="B492" t="n" s="70">
        <v>77.34</v>
      </c>
      <c r="C492" t="n" s="70">
        <v>78.25</v>
      </c>
      <c r="D492" t="n" s="70">
        <v>77.02</v>
      </c>
      <c r="E492" t="n" s="70">
        <v>78.2</v>
      </c>
      <c r="F492" t="n" s="70">
        <v>1753932</v>
      </c>
    </row>
    <row r="493" ht="13" customHeight="1" spans="1:6" s="90">
      <c r="A493" t="n" s="75">
        <v>42251</v>
      </c>
      <c r="B493" t="n" s="70">
        <v>76.23999999999999</v>
      </c>
      <c r="C493" t="n" s="70">
        <v>76.90000000000001</v>
      </c>
      <c r="D493" t="n" s="70">
        <v>75.73</v>
      </c>
      <c r="E493" t="n" s="70">
        <v>76.15000000000001</v>
      </c>
      <c r="F493" t="n" s="70">
        <v>1844811</v>
      </c>
    </row>
    <row r="494" ht="13" customHeight="1" spans="1:6" s="90">
      <c r="A494" t="n" s="75">
        <v>42250</v>
      </c>
      <c r="B494" t="n" s="70">
        <v>77.09999999999999</v>
      </c>
      <c r="C494" t="n" s="70">
        <v>78.09</v>
      </c>
      <c r="D494" t="n" s="70">
        <v>77.02</v>
      </c>
      <c r="E494" t="n" s="70">
        <v>77.55</v>
      </c>
      <c r="F494" t="n" s="70">
        <v>1943753</v>
      </c>
    </row>
    <row r="495" ht="13" customHeight="1" spans="1:6" s="90">
      <c r="A495" t="n" s="75">
        <v>42249</v>
      </c>
      <c r="B495" t="n" s="70">
        <v>76.45</v>
      </c>
      <c r="C495" t="n" s="70">
        <v>77.11</v>
      </c>
      <c r="D495" t="n" s="70">
        <v>75.45</v>
      </c>
      <c r="E495" t="n" s="70">
        <v>77.09</v>
      </c>
      <c r="F495" t="n" s="70">
        <v>2689138</v>
      </c>
    </row>
    <row r="496" ht="13" customHeight="1" spans="1:6" s="90">
      <c r="A496" t="n" s="75">
        <v>42248</v>
      </c>
      <c r="B496" t="n" s="70">
        <v>75.45999999999999</v>
      </c>
      <c r="C496" t="n" s="70">
        <v>76.11</v>
      </c>
      <c r="D496" t="n" s="70">
        <v>74.66</v>
      </c>
      <c r="E496" t="n" s="70">
        <v>75.09999999999999</v>
      </c>
      <c r="F496" t="n" s="70">
        <v>2633490</v>
      </c>
    </row>
    <row r="497" ht="13" customHeight="1" spans="1:6" s="90">
      <c r="A497" t="n" s="75">
        <v>42247</v>
      </c>
      <c r="B497" t="n" s="70">
        <v>77.86</v>
      </c>
      <c r="C497" t="n" s="70">
        <v>78.40000000000001</v>
      </c>
      <c r="D497" t="n" s="70">
        <v>77.11</v>
      </c>
      <c r="E497" t="n" s="70">
        <v>77.31999999999999</v>
      </c>
      <c r="F497" t="n" s="70">
        <v>2355144</v>
      </c>
    </row>
    <row r="498" ht="13" customHeight="1" spans="1:6" s="90">
      <c r="A498" t="n" s="75">
        <v>42244</v>
      </c>
      <c r="B498" t="n" s="70">
        <v>77.76000000000001</v>
      </c>
      <c r="C498" t="n" s="70">
        <v>78.8</v>
      </c>
      <c r="D498" t="n" s="70">
        <v>77.75</v>
      </c>
      <c r="E498" t="n" s="70">
        <v>78.41</v>
      </c>
      <c r="F498" t="n" s="70">
        <v>2581083</v>
      </c>
    </row>
    <row r="499" ht="13" customHeight="1" spans="1:6" s="90">
      <c r="A499" t="n" s="75">
        <v>42243</v>
      </c>
      <c r="B499" t="n" s="70">
        <v>78.31999999999999</v>
      </c>
      <c r="C499" t="n" s="70">
        <v>78.87</v>
      </c>
      <c r="D499" t="n" s="70">
        <v>76.48</v>
      </c>
      <c r="E499" t="n" s="70">
        <v>78.03</v>
      </c>
      <c r="F499" t="n" s="70">
        <v>2987360</v>
      </c>
    </row>
    <row r="500" ht="13" customHeight="1" spans="1:6" s="90">
      <c r="A500" t="n" s="75">
        <v>42242</v>
      </c>
      <c r="B500" t="n" s="70">
        <v>75.62</v>
      </c>
      <c r="C500" t="n" s="70">
        <v>77.88</v>
      </c>
      <c r="D500" t="n" s="70">
        <v>74.95999999999999</v>
      </c>
      <c r="E500" t="n" s="70">
        <v>77.8</v>
      </c>
      <c r="F500" t="n" s="70">
        <v>4483111</v>
      </c>
    </row>
    <row r="501" ht="13" customHeight="1" spans="1:6" s="90">
      <c r="A501" t="n" s="75">
        <v>42241</v>
      </c>
      <c r="B501" t="n" s="70">
        <v>78.5</v>
      </c>
      <c r="C501" t="n" s="70">
        <v>78.59999999999999</v>
      </c>
      <c r="D501" t="n" s="70">
        <v>73.45</v>
      </c>
      <c r="E501" t="n" s="70">
        <v>73.52</v>
      </c>
      <c r="F501" t="n" s="70">
        <v>3562389</v>
      </c>
    </row>
    <row r="502" ht="13" customHeight="1" spans="1:6" s="90">
      <c r="A502" t="n" s="75">
        <v>42240</v>
      </c>
      <c r="B502" t="n" s="70">
        <v>75.20999999999999</v>
      </c>
      <c r="C502" t="n" s="70">
        <v>77.78</v>
      </c>
      <c r="D502" t="n" s="70">
        <v>64.29000000000001</v>
      </c>
      <c r="E502" t="n" s="70">
        <v>76.28</v>
      </c>
      <c r="F502" t="n" s="70">
        <v>6530331</v>
      </c>
    </row>
    <row r="503" ht="13" customHeight="1" spans="1:6" s="90">
      <c r="A503" t="n" s="75">
        <v>42237</v>
      </c>
      <c r="B503" t="n" s="70">
        <v>81.84</v>
      </c>
      <c r="C503" t="n" s="70">
        <v>82.33</v>
      </c>
      <c r="D503" t="n" s="70">
        <v>79.23</v>
      </c>
      <c r="E503" t="n" s="70">
        <v>79.23</v>
      </c>
      <c r="F503" t="n" s="70">
        <v>3074028</v>
      </c>
    </row>
    <row r="504" ht="13" customHeight="1" spans="1:6" s="90">
      <c r="A504" t="n" s="75">
        <v>42236</v>
      </c>
      <c r="B504" t="n" s="70">
        <v>83.70999999999999</v>
      </c>
      <c r="C504" t="n" s="70">
        <v>84.01000000000001</v>
      </c>
      <c r="D504" t="n" s="70">
        <v>82.70999999999999</v>
      </c>
      <c r="E504" t="n" s="70">
        <v>82.70999999999999</v>
      </c>
      <c r="F504" t="n" s="70">
        <v>2246283</v>
      </c>
    </row>
    <row r="505" ht="13" customHeight="1" spans="1:6" s="90">
      <c r="A505" t="n" s="75">
        <v>42235</v>
      </c>
      <c r="B505" t="n" s="70">
        <v>84.39</v>
      </c>
      <c r="C505" t="n" s="70">
        <v>85.20999999999999</v>
      </c>
      <c r="D505" t="n" s="70">
        <v>84.05</v>
      </c>
      <c r="E505" t="n" s="70">
        <v>84.47</v>
      </c>
      <c r="F505" t="n" s="70">
        <v>1874898</v>
      </c>
    </row>
    <row r="506" ht="13" customHeight="1" spans="1:6" s="90">
      <c r="A506" t="n" s="75">
        <v>42234</v>
      </c>
      <c r="B506" t="n" s="70">
        <v>84.31999999999999</v>
      </c>
      <c r="C506" t="n" s="70">
        <v>85.15000000000001</v>
      </c>
      <c r="D506" t="n" s="70">
        <v>84.08</v>
      </c>
      <c r="E506" t="n" s="70">
        <v>84.69</v>
      </c>
      <c r="F506" t="n" s="70">
        <v>2615335</v>
      </c>
    </row>
    <row r="507" ht="13" customHeight="1" spans="1:6" s="90">
      <c r="A507" t="n" s="75">
        <v>42233</v>
      </c>
      <c r="B507" t="n" s="70">
        <v>82.81999999999999</v>
      </c>
      <c r="C507" t="n" s="70">
        <v>84.77</v>
      </c>
      <c r="D507" t="n" s="70">
        <v>82.58</v>
      </c>
      <c r="E507" t="n" s="70">
        <v>84.7</v>
      </c>
      <c r="F507" t="n" s="70">
        <v>3366649</v>
      </c>
    </row>
    <row r="508" ht="13" customHeight="1" spans="1:6" s="90">
      <c r="A508" t="n" s="75">
        <v>42230</v>
      </c>
      <c r="B508" t="n" s="70">
        <v>82.16</v>
      </c>
      <c r="C508" t="n" s="70">
        <v>83.17</v>
      </c>
      <c r="D508" t="n" s="70">
        <v>81.94</v>
      </c>
      <c r="E508" t="n" s="70">
        <v>82.98999999999999</v>
      </c>
      <c r="F508" t="n" s="70">
        <v>2018368</v>
      </c>
    </row>
    <row r="509" ht="13" customHeight="1" spans="1:6" s="90">
      <c r="A509" t="n" s="75">
        <v>42229</v>
      </c>
      <c r="B509" t="n" s="70">
        <v>81.52</v>
      </c>
      <c r="C509" t="n" s="70">
        <v>82.98999999999999</v>
      </c>
      <c r="D509" t="n" s="70">
        <v>81.31999999999999</v>
      </c>
      <c r="E509" t="n" s="70">
        <v>82.45</v>
      </c>
      <c r="F509" t="n" s="70">
        <v>2000830</v>
      </c>
    </row>
    <row r="510" ht="13" customHeight="1" spans="1:6" s="90">
      <c r="A510" t="n" s="75">
        <v>42228</v>
      </c>
      <c r="B510" t="n" s="70">
        <v>80.73999999999999</v>
      </c>
      <c r="C510" t="n" s="70">
        <v>81.7</v>
      </c>
      <c r="D510" t="n" s="70">
        <v>80.15000000000001</v>
      </c>
      <c r="E510" t="n" s="70">
        <v>81.55</v>
      </c>
      <c r="F510" t="n" s="70">
        <v>1871449</v>
      </c>
    </row>
    <row r="511" ht="13" customHeight="1" spans="1:6" s="90">
      <c r="A511" t="n" s="75">
        <v>42227</v>
      </c>
      <c r="B511" t="n" s="70">
        <v>81.26000000000001</v>
      </c>
      <c r="C511" t="n" s="70">
        <v>81.90000000000001</v>
      </c>
      <c r="D511" t="n" s="70">
        <v>80.75</v>
      </c>
      <c r="E511" t="n" s="70">
        <v>81.33</v>
      </c>
      <c r="F511" t="n" s="70">
        <v>1938365</v>
      </c>
    </row>
    <row r="512" ht="13" customHeight="1" spans="1:6" s="90">
      <c r="A512" t="n" s="75">
        <v>42226</v>
      </c>
      <c r="B512" t="n" s="70">
        <v>81.01000000000001</v>
      </c>
      <c r="C512" t="n" s="70">
        <v>81.95999999999999</v>
      </c>
      <c r="D512" t="n" s="70">
        <v>81</v>
      </c>
      <c r="E512" t="n" s="70">
        <v>81.59999999999999</v>
      </c>
      <c r="F512" t="n" s="70">
        <v>2032083</v>
      </c>
    </row>
    <row r="513" ht="13" customHeight="1" spans="1:6" s="90">
      <c r="A513" t="n" s="75">
        <v>42223</v>
      </c>
      <c r="B513" t="n" s="70">
        <v>80.18000000000001</v>
      </c>
      <c r="C513" t="n" s="70">
        <v>80.45999999999999</v>
      </c>
      <c r="D513" t="n" s="70">
        <v>79.70999999999999</v>
      </c>
      <c r="E513" t="n" s="70">
        <v>80.29000000000001</v>
      </c>
      <c r="F513" t="n" s="70">
        <v>1162306</v>
      </c>
    </row>
    <row r="514" ht="13" customHeight="1" spans="1:6" s="90">
      <c r="A514" t="n" s="75">
        <v>42222</v>
      </c>
      <c r="B514" t="n" s="70">
        <v>81.78</v>
      </c>
      <c r="C514" t="n" s="70">
        <v>81.88</v>
      </c>
      <c r="D514" t="n" s="70">
        <v>80.08</v>
      </c>
      <c r="E514" t="n" s="70">
        <v>80.3</v>
      </c>
      <c r="F514" t="n" s="70">
        <v>1505398</v>
      </c>
    </row>
    <row r="515" ht="13" customHeight="1" spans="1:6" s="90">
      <c r="A515" t="n" s="75">
        <v>42221</v>
      </c>
      <c r="B515" t="n" s="70">
        <v>81.78</v>
      </c>
      <c r="C515" t="n" s="70">
        <v>82.06999999999999</v>
      </c>
      <c r="D515" t="n" s="70">
        <v>81</v>
      </c>
      <c r="E515" t="n" s="70">
        <v>81.84</v>
      </c>
      <c r="F515" t="n" s="70">
        <v>1964135</v>
      </c>
    </row>
    <row r="516" ht="13" customHeight="1" spans="1:6" s="90">
      <c r="A516" t="n" s="75">
        <v>42220</v>
      </c>
      <c r="B516" t="n" s="70">
        <v>80.54000000000001</v>
      </c>
      <c r="C516" t="n" s="70">
        <v>81.39</v>
      </c>
      <c r="D516" t="n" s="70">
        <v>80.14</v>
      </c>
      <c r="E516" t="n" s="70">
        <v>80.68000000000001</v>
      </c>
      <c r="F516" t="n" s="70">
        <v>2749339</v>
      </c>
    </row>
    <row r="517" ht="13" customHeight="1" spans="1:6" s="90">
      <c r="A517" t="n" s="75">
        <v>42219</v>
      </c>
      <c r="B517" t="n" s="70">
        <v>78.59</v>
      </c>
      <c r="C517" t="n" s="70">
        <v>80.13</v>
      </c>
      <c r="D517" t="n" s="70">
        <v>78.51000000000001</v>
      </c>
      <c r="E517" t="n" s="70">
        <v>80.11</v>
      </c>
      <c r="F517" t="n" s="70">
        <v>2291267</v>
      </c>
    </row>
    <row r="518" ht="13" customHeight="1" spans="1:6" s="90">
      <c r="A518" t="n" s="75">
        <v>42216</v>
      </c>
      <c r="B518" t="n" s="70">
        <v>80.2</v>
      </c>
      <c r="C518" t="n" s="70">
        <v>80.55</v>
      </c>
      <c r="D518" t="n" s="70">
        <v>79.31</v>
      </c>
      <c r="E518" t="n" s="70">
        <v>79.77</v>
      </c>
      <c r="F518" t="n" s="70">
        <v>2983959</v>
      </c>
    </row>
    <row r="519" ht="13" customHeight="1" spans="1:6" s="90">
      <c r="A519" t="n" s="75">
        <v>42215</v>
      </c>
      <c r="B519" t="n" s="70">
        <v>80</v>
      </c>
      <c r="C519" t="n" s="70">
        <v>81.98</v>
      </c>
      <c r="D519" t="n" s="70">
        <v>78.36</v>
      </c>
      <c r="E519" t="n" s="70">
        <v>80.13</v>
      </c>
      <c r="F519" t="n" s="70">
        <v>4688136</v>
      </c>
    </row>
    <row r="520" ht="13" customHeight="1" spans="1:6" s="90">
      <c r="A520" t="n" s="75">
        <v>42214</v>
      </c>
      <c r="B520" t="n" s="70">
        <v>80.45</v>
      </c>
      <c r="C520" t="n" s="70">
        <v>82.51000000000001</v>
      </c>
      <c r="D520" t="n" s="70">
        <v>80.38</v>
      </c>
      <c r="E520" t="n" s="70">
        <v>82.34</v>
      </c>
      <c r="F520" t="n" s="70">
        <v>2744699</v>
      </c>
    </row>
    <row r="521" ht="13" customHeight="1" spans="1:6" s="90">
      <c r="A521" t="n" s="75">
        <v>42213</v>
      </c>
      <c r="B521" t="n" s="70">
        <v>79.76000000000001</v>
      </c>
      <c r="C521" t="n" s="70">
        <v>80.7</v>
      </c>
      <c r="D521" t="n" s="70">
        <v>79.41</v>
      </c>
      <c r="E521" t="n" s="70">
        <v>80.58</v>
      </c>
      <c r="F521" t="n" s="70">
        <v>1540063</v>
      </c>
    </row>
    <row r="522" ht="13" customHeight="1" spans="1:6" s="90">
      <c r="A522" t="n" s="75">
        <v>42212</v>
      </c>
      <c r="B522" t="n" s="70">
        <v>79.61</v>
      </c>
      <c r="C522" t="n" s="70">
        <v>79.95999999999999</v>
      </c>
      <c r="D522" t="n" s="70">
        <v>79.22</v>
      </c>
      <c r="E522" t="n" s="70">
        <v>79.72</v>
      </c>
      <c r="F522" t="n" s="70">
        <v>1649795</v>
      </c>
    </row>
    <row r="523" ht="13" customHeight="1" spans="1:6" s="90">
      <c r="A523" t="n" s="75">
        <v>42209</v>
      </c>
      <c r="B523" t="n" s="70">
        <v>81.03</v>
      </c>
      <c r="C523" t="n" s="70">
        <v>81.05</v>
      </c>
      <c r="D523" t="n" s="70">
        <v>79.66</v>
      </c>
      <c r="E523" t="n" s="70">
        <v>79.78</v>
      </c>
      <c r="F523" t="n" s="70">
        <v>1935584</v>
      </c>
    </row>
    <row r="524" ht="13" customHeight="1" spans="1:6" s="90">
      <c r="A524" t="n" s="75">
        <v>42208</v>
      </c>
      <c r="B524" t="n" s="70">
        <v>81.42</v>
      </c>
      <c r="C524" t="n" s="70">
        <v>81.53</v>
      </c>
      <c r="D524" t="n" s="70">
        <v>80.72</v>
      </c>
      <c r="E524" t="n" s="70">
        <v>80.94</v>
      </c>
      <c r="F524" t="n" s="70">
        <v>1368577</v>
      </c>
    </row>
    <row r="525" ht="13" customHeight="1" spans="1:6" s="90">
      <c r="A525" t="n" s="75">
        <v>42207</v>
      </c>
      <c r="B525" t="n" s="70">
        <v>81.63</v>
      </c>
      <c r="C525" t="n" s="70">
        <v>82.11</v>
      </c>
      <c r="D525" t="n" s="70">
        <v>81.45999999999999</v>
      </c>
      <c r="E525" t="n" s="70">
        <v>81.69</v>
      </c>
      <c r="F525" t="n" s="70">
        <v>1529111</v>
      </c>
    </row>
    <row r="526" ht="13" customHeight="1" spans="1:6" s="90">
      <c r="A526" t="n" s="75">
        <v>42206</v>
      </c>
      <c r="B526" t="n" s="70">
        <v>82.18000000000001</v>
      </c>
      <c r="C526" t="n" s="70">
        <v>82.28</v>
      </c>
      <c r="D526" t="n" s="70">
        <v>81.13</v>
      </c>
      <c r="E526" t="n" s="70">
        <v>81.41</v>
      </c>
      <c r="F526" t="n" s="70">
        <v>1964296</v>
      </c>
    </row>
    <row r="527" ht="13" customHeight="1" spans="1:6" s="90">
      <c r="A527" t="n" s="75">
        <v>42205</v>
      </c>
      <c r="B527" t="n" s="70">
        <v>82.26000000000001</v>
      </c>
      <c r="C527" t="n" s="70">
        <v>82.39</v>
      </c>
      <c r="D527" t="n" s="70">
        <v>81.92</v>
      </c>
      <c r="E527" t="n" s="70">
        <v>82.17</v>
      </c>
      <c r="F527" t="n" s="70">
        <v>1522473</v>
      </c>
    </row>
    <row r="528" ht="13" customHeight="1" spans="1:6" s="90">
      <c r="A528" t="n" s="75">
        <v>42202</v>
      </c>
      <c r="B528" t="n" s="70">
        <v>83.01000000000001</v>
      </c>
      <c r="C528" t="n" s="70">
        <v>83.01000000000001</v>
      </c>
      <c r="D528" t="n" s="70">
        <v>82.25</v>
      </c>
      <c r="E528" t="n" s="70">
        <v>82.39</v>
      </c>
      <c r="F528" t="n" s="70">
        <v>1846361</v>
      </c>
    </row>
    <row r="529" ht="13" customHeight="1" spans="1:6" s="90">
      <c r="A529" t="n" s="75">
        <v>42201</v>
      </c>
      <c r="B529" t="n" s="70">
        <v>82.89</v>
      </c>
      <c r="C529" t="n" s="70">
        <v>83.04000000000001</v>
      </c>
      <c r="D529" t="n" s="70">
        <v>82.31999999999999</v>
      </c>
      <c r="E529" t="n" s="70">
        <v>82.90000000000001</v>
      </c>
      <c r="F529" t="n" s="70">
        <v>1546127</v>
      </c>
    </row>
    <row r="530" ht="13" customHeight="1" spans="1:6" s="90">
      <c r="A530" t="n" s="75">
        <v>42200</v>
      </c>
      <c r="B530" t="n" s="70">
        <v>81.95</v>
      </c>
      <c r="C530" t="n" s="70">
        <v>82.56</v>
      </c>
      <c r="D530" t="n" s="70">
        <v>81.5</v>
      </c>
      <c r="E530" t="n" s="70">
        <v>82.5</v>
      </c>
      <c r="F530" t="n" s="70">
        <v>2390576</v>
      </c>
    </row>
    <row r="531" ht="13" customHeight="1" spans="1:6" s="90">
      <c r="A531" t="n" s="75">
        <v>42199</v>
      </c>
      <c r="B531" t="n" s="70">
        <v>81.72</v>
      </c>
      <c r="C531" t="n" s="70">
        <v>82.01000000000001</v>
      </c>
      <c r="D531" t="n" s="70">
        <v>81.48</v>
      </c>
      <c r="E531" t="n" s="70">
        <v>81.89</v>
      </c>
      <c r="F531" t="n" s="70">
        <v>1387056</v>
      </c>
    </row>
    <row r="532" ht="13" customHeight="1" spans="1:6" s="90">
      <c r="A532" t="n" s="75">
        <v>42198</v>
      </c>
      <c r="B532" t="n" s="70">
        <v>81.84999999999999</v>
      </c>
      <c r="C532" t="n" s="70">
        <v>82.3</v>
      </c>
      <c r="D532" t="n" s="70">
        <v>81.64</v>
      </c>
      <c r="E532" t="n" s="70">
        <v>81.73</v>
      </c>
      <c r="F532" t="n" s="70">
        <v>1337739</v>
      </c>
    </row>
    <row r="533" ht="13" customHeight="1" spans="1:6" s="90">
      <c r="A533" t="n" s="75">
        <v>42195</v>
      </c>
      <c r="B533" t="n" s="70">
        <v>81.86</v>
      </c>
      <c r="C533" t="n" s="70">
        <v>81.87</v>
      </c>
      <c r="D533" t="n" s="70">
        <v>81.08</v>
      </c>
      <c r="E533" t="n" s="70">
        <v>81.52</v>
      </c>
      <c r="F533" t="n" s="70">
        <v>1371085</v>
      </c>
    </row>
    <row r="534" ht="13" customHeight="1" spans="1:6" s="90">
      <c r="A534" t="n" s="75">
        <v>42194</v>
      </c>
      <c r="B534" t="n" s="70">
        <v>81.15000000000001</v>
      </c>
      <c r="C534" t="n" s="70">
        <v>81.41</v>
      </c>
      <c r="D534" t="n" s="70">
        <v>80.65000000000001</v>
      </c>
      <c r="E534" t="n" s="70">
        <v>80.69</v>
      </c>
      <c r="F534" t="n" s="70">
        <v>1588076</v>
      </c>
    </row>
    <row r="535" ht="13" customHeight="1" spans="1:6" s="90">
      <c r="A535" t="n" s="75">
        <v>42193</v>
      </c>
      <c r="B535" t="n" s="70">
        <v>80.72</v>
      </c>
      <c r="C535" t="n" s="70">
        <v>80.8</v>
      </c>
      <c r="D535" t="n" s="70">
        <v>79.98</v>
      </c>
      <c r="E535" t="n" s="70">
        <v>80.03</v>
      </c>
      <c r="F535" t="n" s="70">
        <v>1615780</v>
      </c>
    </row>
    <row r="536" ht="13" customHeight="1" spans="1:6" s="90">
      <c r="A536" t="n" s="75">
        <v>42192</v>
      </c>
      <c r="B536" t="n" s="70">
        <v>80.97</v>
      </c>
      <c r="C536" t="n" s="70">
        <v>81.23999999999999</v>
      </c>
      <c r="D536" t="n" s="70">
        <v>79.84999999999999</v>
      </c>
      <c r="E536" t="n" s="70">
        <v>81.06999999999999</v>
      </c>
      <c r="F536" t="n" s="70">
        <v>1747574</v>
      </c>
    </row>
    <row r="537" ht="13" customHeight="1" spans="1:6" s="90">
      <c r="A537" t="n" s="75">
        <v>42191</v>
      </c>
      <c r="B537" t="n" s="70">
        <v>80</v>
      </c>
      <c r="C537" t="n" s="70">
        <v>80.94</v>
      </c>
      <c r="D537" t="n" s="70">
        <v>80</v>
      </c>
      <c r="E537" t="n" s="70">
        <v>80.83</v>
      </c>
      <c r="F537" t="n" s="70">
        <v>1503644</v>
      </c>
    </row>
    <row r="538" ht="13" customHeight="1" spans="1:6" s="90">
      <c r="A538" t="n" s="75">
        <v>42187</v>
      </c>
      <c r="B538" t="n" s="70">
        <v>81.23</v>
      </c>
      <c r="C538" t="n" s="70">
        <v>81.26000000000001</v>
      </c>
      <c r="D538" t="n" s="70">
        <v>80.34999999999999</v>
      </c>
      <c r="E538" t="n" s="70">
        <v>80.83</v>
      </c>
      <c r="F538" t="n" s="70">
        <v>1792027</v>
      </c>
    </row>
    <row r="539" ht="13" customHeight="1" spans="1:6" s="90">
      <c r="A539" t="n" s="75">
        <v>42186</v>
      </c>
      <c r="B539" t="n" s="70">
        <v>79.51000000000001</v>
      </c>
      <c r="C539" t="n" s="70">
        <v>81.19</v>
      </c>
      <c r="D539" t="n" s="70">
        <v>79.51000000000001</v>
      </c>
      <c r="E539" t="n" s="70">
        <v>80.89</v>
      </c>
      <c r="F539" t="n" s="70">
        <v>1821155</v>
      </c>
    </row>
    <row r="540" ht="13" customHeight="1" spans="1:6" s="90">
      <c r="A540" t="n" s="75">
        <v>42185</v>
      </c>
      <c r="B540" t="n" s="70">
        <v>81.39</v>
      </c>
      <c r="C540" t="n" s="70">
        <v>81.66</v>
      </c>
      <c r="D540" t="n" s="70">
        <v>79.8</v>
      </c>
      <c r="E540" t="n" s="70">
        <v>80.23</v>
      </c>
      <c r="F540" t="n" s="70">
        <v>2688846</v>
      </c>
    </row>
    <row r="541" ht="13" customHeight="1" spans="1:6" s="90">
      <c r="A541" t="n" s="75">
        <v>42184</v>
      </c>
      <c r="B541" t="n" s="70">
        <v>82.8</v>
      </c>
      <c r="C541" t="n" s="70">
        <v>82.8</v>
      </c>
      <c r="D541" t="n" s="70">
        <v>80.84999999999999</v>
      </c>
      <c r="E541" t="n" s="70">
        <v>80.91</v>
      </c>
      <c r="F541" t="n" s="70">
        <v>1774197</v>
      </c>
    </row>
    <row r="542" ht="13" customHeight="1" spans="1:6" s="90">
      <c r="A542" t="n" s="75">
        <v>42181</v>
      </c>
      <c r="B542" t="n" s="70">
        <v>83.78</v>
      </c>
      <c r="C542" t="n" s="70">
        <v>83.84</v>
      </c>
      <c r="D542" t="n" s="70">
        <v>83.03</v>
      </c>
      <c r="E542" t="n" s="70">
        <v>83.31</v>
      </c>
      <c r="F542" t="n" s="70">
        <v>2889750</v>
      </c>
    </row>
    <row r="543" ht="13" customHeight="1" spans="1:6" s="90">
      <c r="A543" t="n" s="75">
        <v>42180</v>
      </c>
      <c r="B543" t="n" s="70">
        <v>83.70999999999999</v>
      </c>
      <c r="C543" t="n" s="70">
        <v>83.89</v>
      </c>
      <c r="D543" t="n" s="70">
        <v>83.22</v>
      </c>
      <c r="E543" t="n" s="70">
        <v>83.34999999999999</v>
      </c>
      <c r="F543" t="n" s="70">
        <v>1200144</v>
      </c>
    </row>
    <row r="544" ht="13" customHeight="1" spans="1:6" s="90">
      <c r="A544" t="n" s="75">
        <v>42179</v>
      </c>
      <c r="B544" t="n" s="70">
        <v>84.64</v>
      </c>
      <c r="C544" t="n" s="70">
        <v>84.76000000000001</v>
      </c>
      <c r="D544" t="n" s="70">
        <v>83.59999999999999</v>
      </c>
      <c r="E544" t="n" s="70">
        <v>83.63</v>
      </c>
      <c r="F544" t="n" s="70">
        <v>1548316</v>
      </c>
    </row>
    <row r="545" ht="13" customHeight="1" spans="1:6" s="90">
      <c r="A545" t="n" s="75">
        <v>42178</v>
      </c>
      <c r="B545" t="n" s="70">
        <v>85.29000000000001</v>
      </c>
      <c r="C545" t="n" s="70">
        <v>85.29000000000001</v>
      </c>
      <c r="D545" t="n" s="70">
        <v>84.53</v>
      </c>
      <c r="E545" t="n" s="70">
        <v>84.77</v>
      </c>
      <c r="F545" t="n" s="70">
        <v>958821</v>
      </c>
    </row>
    <row r="546" ht="13" customHeight="1" spans="1:6" s="90">
      <c r="A546" t="n" s="75">
        <v>42177</v>
      </c>
      <c r="B546" t="n" s="70">
        <v>84.61</v>
      </c>
      <c r="C546" t="n" s="70">
        <v>85.45999999999999</v>
      </c>
      <c r="D546" t="n" s="70">
        <v>84.61</v>
      </c>
      <c r="E546" t="n" s="70">
        <v>85</v>
      </c>
      <c r="F546" t="n" s="70">
        <v>1401927</v>
      </c>
    </row>
    <row r="547" ht="13" customHeight="1" spans="1:6" s="90">
      <c r="A547" t="n" s="75">
        <v>42174</v>
      </c>
      <c r="B547" t="n" s="70">
        <v>84.45</v>
      </c>
      <c r="C547" t="n" s="70">
        <v>84.68000000000001</v>
      </c>
      <c r="D547" t="n" s="70">
        <v>83.93000000000001</v>
      </c>
      <c r="E547" t="n" s="70">
        <v>84.41</v>
      </c>
      <c r="F547" t="n" s="70">
        <v>2906357</v>
      </c>
    </row>
    <row r="548" ht="13" customHeight="1" spans="1:6" s="90">
      <c r="A548" t="n" s="75">
        <v>42173</v>
      </c>
      <c r="B548" t="n" s="70">
        <v>83.62</v>
      </c>
      <c r="C548" t="n" s="70">
        <v>84.8</v>
      </c>
      <c r="D548" t="n" s="70">
        <v>83.37</v>
      </c>
      <c r="E548" t="n" s="70">
        <v>84.58</v>
      </c>
      <c r="F548" t="n" s="70">
        <v>1556465</v>
      </c>
    </row>
    <row r="549" ht="13" customHeight="1" spans="1:6" s="90">
      <c r="A549" t="n" s="75">
        <v>42172</v>
      </c>
      <c r="B549" t="n" s="70">
        <v>83.61</v>
      </c>
      <c r="C549" t="n" s="70">
        <v>83.75</v>
      </c>
      <c r="D549" t="n" s="70">
        <v>82.77</v>
      </c>
      <c r="E549" t="n" s="70">
        <v>83.28</v>
      </c>
      <c r="F549" t="n" s="70">
        <v>1134563</v>
      </c>
    </row>
    <row r="550" ht="13" customHeight="1" spans="1:6" s="90">
      <c r="A550" t="n" s="75">
        <v>42171</v>
      </c>
      <c r="B550" t="n" s="70">
        <v>82.84</v>
      </c>
      <c r="C550" t="n" s="70">
        <v>83.41</v>
      </c>
      <c r="D550" t="n" s="70">
        <v>82.52</v>
      </c>
      <c r="E550" t="n" s="70">
        <v>83.28</v>
      </c>
      <c r="F550" t="n" s="70">
        <v>1499857</v>
      </c>
    </row>
    <row r="551" ht="13" customHeight="1" spans="1:6" s="90">
      <c r="A551" t="n" s="75">
        <v>42170</v>
      </c>
      <c r="B551" t="n" s="70">
        <v>83.25</v>
      </c>
      <c r="C551" t="n" s="70">
        <v>83.44</v>
      </c>
      <c r="D551" t="n" s="70">
        <v>82.43000000000001</v>
      </c>
      <c r="E551" t="n" s="70">
        <v>82.92</v>
      </c>
      <c r="F551" t="n" s="70">
        <v>1679680</v>
      </c>
    </row>
    <row r="552" ht="13" customHeight="1" spans="1:6" s="90">
      <c r="A552" t="n" s="75">
        <v>42167</v>
      </c>
      <c r="B552" t="n" s="70">
        <v>84.15000000000001</v>
      </c>
      <c r="C552" t="n" s="70">
        <v>84.45</v>
      </c>
      <c r="D552" t="n" s="70">
        <v>83.65000000000001</v>
      </c>
      <c r="E552" t="n" s="70">
        <v>83.84999999999999</v>
      </c>
      <c r="F552" t="n" s="70">
        <v>1144565</v>
      </c>
    </row>
    <row r="553" ht="13" customHeight="1" spans="1:6" s="90">
      <c r="A553" t="n" s="75">
        <v>42166</v>
      </c>
      <c r="B553" t="n" s="70">
        <v>84.5</v>
      </c>
      <c r="C553" t="n" s="70">
        <v>84.89</v>
      </c>
      <c r="D553" t="n" s="70">
        <v>84.2</v>
      </c>
      <c r="E553" t="n" s="70">
        <v>84.62</v>
      </c>
      <c r="F553" t="n" s="70">
        <v>1438403</v>
      </c>
    </row>
    <row r="554" ht="13" customHeight="1" spans="1:6" s="90">
      <c r="A554" t="n" s="75">
        <v>42165</v>
      </c>
      <c r="B554" t="n" s="70">
        <v>82.95999999999999</v>
      </c>
      <c r="C554" t="n" s="70">
        <v>84.64</v>
      </c>
      <c r="D554" t="n" s="70">
        <v>82.84</v>
      </c>
      <c r="E554" t="n" s="70">
        <v>84.18000000000001</v>
      </c>
      <c r="F554" t="n" s="70">
        <v>1625429</v>
      </c>
    </row>
    <row r="555" ht="13" customHeight="1" spans="1:6" s="90">
      <c r="A555" t="n" s="75">
        <v>42164</v>
      </c>
      <c r="B555" t="n" s="70">
        <v>83.37</v>
      </c>
      <c r="C555" t="n" s="70">
        <v>83.59999999999999</v>
      </c>
      <c r="D555" t="n" s="70">
        <v>82.86</v>
      </c>
      <c r="E555" t="n" s="70">
        <v>83.16</v>
      </c>
      <c r="F555" t="n" s="70">
        <v>1569472</v>
      </c>
    </row>
    <row r="556" ht="13" customHeight="1" spans="1:6" s="90">
      <c r="A556" t="n" s="75">
        <v>42163</v>
      </c>
      <c r="B556" t="n" s="70">
        <v>83.94</v>
      </c>
      <c r="C556" t="n" s="70">
        <v>84.48999999999999</v>
      </c>
      <c r="D556" t="n" s="70">
        <v>83.41</v>
      </c>
      <c r="E556" t="n" s="70">
        <v>83.5</v>
      </c>
      <c r="F556" t="n" s="70">
        <v>1531931</v>
      </c>
    </row>
    <row r="557" ht="13" customHeight="1" spans="1:6" s="90">
      <c r="A557" t="n" s="75">
        <v>42160</v>
      </c>
      <c r="B557" t="n" s="70">
        <v>84.09999999999999</v>
      </c>
      <c r="C557" t="n" s="70">
        <v>84.56999999999999</v>
      </c>
      <c r="D557" t="n" s="70">
        <v>83.23</v>
      </c>
      <c r="E557" t="n" s="70">
        <v>84.26000000000001</v>
      </c>
      <c r="F557" t="n" s="70">
        <v>1353920</v>
      </c>
    </row>
    <row r="558" ht="13" customHeight="1" spans="1:6" s="90">
      <c r="A558" t="n" s="75">
        <v>42159</v>
      </c>
      <c r="B558" t="n" s="70">
        <v>84.93000000000001</v>
      </c>
      <c r="C558" t="n" s="70">
        <v>85.31999999999999</v>
      </c>
      <c r="D558" t="n" s="70">
        <v>83.93000000000001</v>
      </c>
      <c r="E558" t="n" s="70">
        <v>84.08</v>
      </c>
      <c r="F558" t="n" s="70">
        <v>1689573</v>
      </c>
    </row>
    <row r="559" ht="13" customHeight="1" spans="1:6" s="90">
      <c r="A559" t="n" s="75">
        <v>42158</v>
      </c>
      <c r="B559" t="n" s="70">
        <v>85.77</v>
      </c>
      <c r="C559" t="n" s="70">
        <v>85.88</v>
      </c>
      <c r="D559" t="n" s="70">
        <v>85.12</v>
      </c>
      <c r="E559" t="n" s="70">
        <v>85.45999999999999</v>
      </c>
      <c r="F559" t="n" s="70">
        <v>1738389</v>
      </c>
    </row>
    <row r="560" ht="13" customHeight="1" spans="1:6" s="90">
      <c r="A560" t="n" s="75">
        <v>42157</v>
      </c>
      <c r="B560" t="n" s="70">
        <v>84.77</v>
      </c>
      <c r="C560" t="n" s="70">
        <v>85.68000000000001</v>
      </c>
      <c r="D560" t="n" s="70">
        <v>84.34</v>
      </c>
      <c r="E560" t="n" s="70">
        <v>85.45</v>
      </c>
      <c r="F560" t="n" s="70">
        <v>2033469</v>
      </c>
    </row>
    <row r="561" ht="13" customHeight="1" spans="1:6" s="90">
      <c r="A561" t="n" s="75">
        <v>42156</v>
      </c>
      <c r="B561" t="n" s="70">
        <v>85.7</v>
      </c>
      <c r="C561" t="n" s="70">
        <v>85.98</v>
      </c>
      <c r="D561" t="n" s="70">
        <v>84.51000000000001</v>
      </c>
      <c r="E561" t="n" s="70">
        <v>85.3</v>
      </c>
      <c r="F561" t="n" s="70">
        <v>1617500</v>
      </c>
    </row>
    <row r="562" ht="13" customHeight="1" spans="1:6" s="90">
      <c r="A562" t="n" s="75">
        <v>42153</v>
      </c>
      <c r="B562" t="n" s="70">
        <v>85.95999999999999</v>
      </c>
      <c r="C562" t="n" s="70">
        <v>86</v>
      </c>
      <c r="D562" t="n" s="70">
        <v>85.08</v>
      </c>
      <c r="E562" t="n" s="70">
        <v>85.51000000000001</v>
      </c>
      <c r="F562" t="n" s="70">
        <v>2188945</v>
      </c>
    </row>
    <row r="563" ht="13" customHeight="1" spans="1:6" s="90">
      <c r="A563" t="n" s="75">
        <v>42152</v>
      </c>
      <c r="B563" t="n" s="70">
        <v>85.87</v>
      </c>
      <c r="C563" t="n" s="70">
        <v>86.29000000000001</v>
      </c>
      <c r="D563" t="n" s="70">
        <v>85.62</v>
      </c>
      <c r="E563" t="n" s="70">
        <v>85.97</v>
      </c>
      <c r="F563" t="n" s="70">
        <v>1297452</v>
      </c>
    </row>
    <row r="564" ht="13" customHeight="1" spans="1:6" s="90">
      <c r="A564" t="n" s="75">
        <v>42151</v>
      </c>
      <c r="B564" t="n" s="70">
        <v>85.45999999999999</v>
      </c>
      <c r="C564" t="n" s="70">
        <v>86.03</v>
      </c>
      <c r="D564" t="n" s="70">
        <v>85.28</v>
      </c>
      <c r="E564" t="n" s="70">
        <v>85.91</v>
      </c>
      <c r="F564" t="n" s="70">
        <v>2017388</v>
      </c>
    </row>
    <row r="565" ht="13" customHeight="1" spans="1:6" s="90">
      <c r="A565" t="n" s="75">
        <v>42150</v>
      </c>
      <c r="B565" t="n" s="70">
        <v>86.55</v>
      </c>
      <c r="C565" t="n" s="70">
        <v>86.81999999999999</v>
      </c>
      <c r="D565" t="n" s="70">
        <v>85.22</v>
      </c>
      <c r="E565" t="n" s="70">
        <v>85.42</v>
      </c>
      <c r="F565" t="n" s="70">
        <v>1867570</v>
      </c>
    </row>
    <row r="566" ht="13" customHeight="1" spans="1:6" s="90">
      <c r="A566" t="n" s="75">
        <v>42146</v>
      </c>
      <c r="B566" t="n" s="70">
        <v>87.19</v>
      </c>
      <c r="C566" t="n" s="70">
        <v>87.44</v>
      </c>
      <c r="D566" t="n" s="70">
        <v>86.81</v>
      </c>
      <c r="E566" t="n" s="70">
        <v>86.81999999999999</v>
      </c>
      <c r="F566" t="n" s="70">
        <v>1499264</v>
      </c>
    </row>
    <row r="567" ht="13" customHeight="1" spans="1:6" s="90">
      <c r="A567" t="n" s="75">
        <v>42145</v>
      </c>
      <c r="B567" t="n" s="70">
        <v>87.36</v>
      </c>
      <c r="C567" t="n" s="70">
        <v>87.62</v>
      </c>
      <c r="D567" t="n" s="70">
        <v>87.08</v>
      </c>
      <c r="E567" t="n" s="70">
        <v>87.27</v>
      </c>
      <c r="F567" t="n" s="70">
        <v>1517448</v>
      </c>
    </row>
    <row r="568" ht="13" customHeight="1" spans="1:6" s="90">
      <c r="A568" t="n" s="75">
        <v>42144</v>
      </c>
      <c r="B568" t="n" s="70">
        <v>88.06</v>
      </c>
      <c r="C568" t="n" s="70">
        <v>88.06</v>
      </c>
      <c r="D568" t="n" s="70">
        <v>87.42</v>
      </c>
      <c r="E568" t="n" s="70">
        <v>87.43000000000001</v>
      </c>
      <c r="F568" t="n" s="70">
        <v>1767733</v>
      </c>
    </row>
    <row r="569" ht="13" customHeight="1" spans="1:6" s="90">
      <c r="A569" t="n" s="75">
        <v>42143</v>
      </c>
      <c r="B569" t="n" s="70">
        <v>87.8</v>
      </c>
      <c r="C569" t="n" s="70">
        <v>88.12</v>
      </c>
      <c r="D569" t="n" s="70">
        <v>87.42</v>
      </c>
      <c r="E569" t="n" s="70">
        <v>87.90000000000001</v>
      </c>
      <c r="F569" t="n" s="70">
        <v>1875725</v>
      </c>
    </row>
    <row r="570" ht="13" customHeight="1" spans="1:6" s="90">
      <c r="A570" t="n" s="75">
        <v>42142</v>
      </c>
      <c r="B570" t="n" s="70">
        <v>87.37</v>
      </c>
      <c r="C570" t="n" s="70">
        <v>87.81</v>
      </c>
      <c r="D570" t="n" s="70">
        <v>87.01000000000001</v>
      </c>
      <c r="E570" t="n" s="70">
        <v>87.48</v>
      </c>
      <c r="F570" t="n" s="70">
        <v>1593347</v>
      </c>
    </row>
    <row r="571" ht="13" customHeight="1" spans="1:6" s="90">
      <c r="A571" t="n" s="75">
        <v>42139</v>
      </c>
      <c r="B571" t="n" s="70">
        <v>88.25</v>
      </c>
      <c r="C571" t="n" s="70">
        <v>88.40000000000001</v>
      </c>
      <c r="D571" t="n" s="70">
        <v>87.51000000000001</v>
      </c>
      <c r="E571" t="n" s="70">
        <v>87.77</v>
      </c>
      <c r="F571" t="n" s="70">
        <v>1607075</v>
      </c>
    </row>
    <row r="572" ht="13" customHeight="1" spans="1:6" s="90">
      <c r="A572" t="n" s="75">
        <v>42138</v>
      </c>
      <c r="B572" t="n" s="70">
        <v>86.97</v>
      </c>
      <c r="C572" t="n" s="70">
        <v>88.03</v>
      </c>
      <c r="D572" t="n" s="70">
        <v>86.52</v>
      </c>
      <c r="E572" t="n" s="70">
        <v>87.98999999999999</v>
      </c>
      <c r="F572" t="n" s="70">
        <v>1892400</v>
      </c>
    </row>
    <row r="573" ht="13" customHeight="1" spans="1:6" s="90">
      <c r="A573" t="n" s="75">
        <v>42137</v>
      </c>
      <c r="B573" t="n" s="70">
        <v>86.65000000000001</v>
      </c>
      <c r="C573" t="n" s="70">
        <v>87.26000000000001</v>
      </c>
      <c r="D573" t="n" s="70">
        <v>86.2</v>
      </c>
      <c r="E573" t="n" s="70">
        <v>86.31</v>
      </c>
      <c r="F573" t="n" s="70">
        <v>1951042</v>
      </c>
    </row>
    <row r="574" ht="13" customHeight="1" spans="1:6" s="90">
      <c r="A574" t="n" s="75">
        <v>42136</v>
      </c>
      <c r="B574" t="n" s="70">
        <v>86.84</v>
      </c>
      <c r="C574" t="n" s="70">
        <v>87.2</v>
      </c>
      <c r="D574" t="n" s="70">
        <v>85.84999999999999</v>
      </c>
      <c r="E574" t="n" s="70">
        <v>86.76000000000001</v>
      </c>
      <c r="F574" t="n" s="70">
        <v>1549814</v>
      </c>
    </row>
    <row r="575" ht="13" customHeight="1" spans="1:6" s="90">
      <c r="A575" t="n" s="75">
        <v>42135</v>
      </c>
      <c r="B575" t="n" s="70">
        <v>87.28</v>
      </c>
      <c r="C575" t="n" s="70">
        <v>87.72</v>
      </c>
      <c r="D575" t="n" s="70">
        <v>87.06</v>
      </c>
      <c r="E575" t="n" s="70">
        <v>87.20999999999999</v>
      </c>
      <c r="F575" t="n" s="70">
        <v>1701327</v>
      </c>
    </row>
    <row r="576" ht="13" customHeight="1" spans="1:6" s="90">
      <c r="A576" t="n" s="75">
        <v>42132</v>
      </c>
      <c r="B576" t="n" s="70">
        <v>86.81999999999999</v>
      </c>
      <c r="C576" t="n" s="70">
        <v>87.81</v>
      </c>
      <c r="D576" t="n" s="70">
        <v>86.77</v>
      </c>
      <c r="E576" t="n" s="70">
        <v>87.34999999999999</v>
      </c>
      <c r="F576" t="n" s="70">
        <v>1465071</v>
      </c>
    </row>
    <row r="577" ht="13" customHeight="1" spans="1:6" s="90">
      <c r="A577" t="n" s="75">
        <v>42131</v>
      </c>
      <c r="B577" t="n" s="70">
        <v>85.62</v>
      </c>
      <c r="C577" t="n" s="70">
        <v>86.59</v>
      </c>
      <c r="D577" t="n" s="70">
        <v>84.98</v>
      </c>
      <c r="E577" t="n" s="70">
        <v>86.3</v>
      </c>
      <c r="F577" t="n" s="70">
        <v>1656908</v>
      </c>
    </row>
    <row r="578" ht="13" customHeight="1" spans="1:6" s="90">
      <c r="A578" t="n" s="75">
        <v>42130</v>
      </c>
      <c r="B578" t="n" s="70">
        <v>85.72</v>
      </c>
      <c r="C578" t="n" s="70">
        <v>86.17</v>
      </c>
      <c r="D578" t="n" s="70">
        <v>84.79000000000001</v>
      </c>
      <c r="E578" t="n" s="70">
        <v>85.41</v>
      </c>
      <c r="F578" t="n" s="70">
        <v>1610354</v>
      </c>
    </row>
    <row r="579" ht="13" customHeight="1" spans="1:6" s="90">
      <c r="A579" t="n" s="75">
        <v>42129</v>
      </c>
      <c r="B579" t="n" s="70">
        <v>86.56</v>
      </c>
      <c r="C579" t="n" s="70">
        <v>86.56</v>
      </c>
      <c r="D579" t="n" s="70">
        <v>85.15000000000001</v>
      </c>
      <c r="E579" t="n" s="70">
        <v>85.61</v>
      </c>
      <c r="F579" t="n" s="70">
        <v>1534377</v>
      </c>
    </row>
    <row r="580" ht="13" customHeight="1" spans="1:6" s="90">
      <c r="A580" t="n" s="75">
        <v>42128</v>
      </c>
      <c r="B580" t="n" s="70">
        <v>86.45999999999999</v>
      </c>
      <c r="C580" t="n" s="70">
        <v>86.98999999999999</v>
      </c>
      <c r="D580" t="n" s="70">
        <v>86.12</v>
      </c>
      <c r="E580" t="n" s="70">
        <v>86.5</v>
      </c>
      <c r="F580" t="n" s="70">
        <v>1992482</v>
      </c>
    </row>
    <row r="581" ht="13" customHeight="1" spans="1:6" s="90">
      <c r="A581" t="n" s="75">
        <v>42125</v>
      </c>
      <c r="B581" t="n" s="70">
        <v>84.53</v>
      </c>
      <c r="C581" t="n" s="70">
        <v>86.28</v>
      </c>
      <c r="D581" t="n" s="70">
        <v>84.52</v>
      </c>
      <c r="E581" t="n" s="70">
        <v>86.03</v>
      </c>
      <c r="F581" t="n" s="70">
        <v>2086031</v>
      </c>
    </row>
    <row r="582" ht="13" customHeight="1" spans="1:6" s="90">
      <c r="A582" t="n" s="75">
        <v>42124</v>
      </c>
      <c r="B582" t="n" s="70">
        <v>85.22</v>
      </c>
      <c r="C582" t="n" s="70">
        <v>86</v>
      </c>
      <c r="D582" t="n" s="70">
        <v>84.31999999999999</v>
      </c>
      <c r="E582" t="n" s="70">
        <v>84.54000000000001</v>
      </c>
      <c r="F582" t="n" s="70">
        <v>2194397</v>
      </c>
    </row>
    <row r="583" ht="13" customHeight="1" spans="1:6" s="90">
      <c r="A583" t="n" s="75">
        <v>42123</v>
      </c>
      <c r="B583" t="n" s="70">
        <v>85.08</v>
      </c>
      <c r="C583" t="n" s="70">
        <v>85.94</v>
      </c>
      <c r="D583" t="n" s="70">
        <v>84.76000000000001</v>
      </c>
      <c r="E583" t="n" s="70">
        <v>85.39</v>
      </c>
      <c r="F583" t="n" s="70">
        <v>1914618</v>
      </c>
    </row>
    <row r="584" ht="13" customHeight="1" spans="1:6" s="90">
      <c r="A584" t="n" s="75">
        <v>42122</v>
      </c>
      <c r="B584" t="n" s="70">
        <v>84.8</v>
      </c>
      <c r="C584" t="n" s="70">
        <v>85.64</v>
      </c>
      <c r="D584" t="n" s="70">
        <v>84.37</v>
      </c>
      <c r="E584" t="n" s="70">
        <v>85.61</v>
      </c>
      <c r="F584" t="n" s="70">
        <v>1639374</v>
      </c>
    </row>
    <row r="585" ht="13" customHeight="1" spans="1:6" s="90">
      <c r="A585" t="n" s="75">
        <v>42121</v>
      </c>
      <c r="B585" t="n" s="70">
        <v>85.42</v>
      </c>
      <c r="C585" t="n" s="70">
        <v>85.45999999999999</v>
      </c>
      <c r="D585" t="n" s="70">
        <v>84.52</v>
      </c>
      <c r="E585" t="n" s="70">
        <v>84.7</v>
      </c>
      <c r="F585" t="n" s="70">
        <v>1466950</v>
      </c>
    </row>
    <row r="586" ht="13" customHeight="1" spans="1:6" s="90">
      <c r="A586" t="n" s="75">
        <v>42118</v>
      </c>
      <c r="B586" t="n" s="70">
        <v>85.65000000000001</v>
      </c>
      <c r="C586" t="n" s="70">
        <v>85.65000000000001</v>
      </c>
      <c r="D586" t="n" s="70">
        <v>84.31999999999999</v>
      </c>
      <c r="E586" t="n" s="70">
        <v>85</v>
      </c>
      <c r="F586" t="n" s="70">
        <v>1187070</v>
      </c>
    </row>
    <row r="587" ht="13" customHeight="1" spans="1:6" s="90">
      <c r="A587" t="n" s="75">
        <v>42117</v>
      </c>
      <c r="B587" t="n" s="70">
        <v>85.12</v>
      </c>
      <c r="C587" t="n" s="70">
        <v>86.09999999999999</v>
      </c>
      <c r="D587" t="n" s="70">
        <v>85.02</v>
      </c>
      <c r="E587" t="n" s="70">
        <v>85.76000000000001</v>
      </c>
      <c r="F587" t="n" s="70">
        <v>1000080</v>
      </c>
    </row>
    <row r="588" ht="13" customHeight="1" spans="1:6" s="90">
      <c r="A588" t="n" s="75">
        <v>42116</v>
      </c>
      <c r="B588" t="n" s="70">
        <v>85.14</v>
      </c>
      <c r="C588" t="n" s="70">
        <v>85.48999999999999</v>
      </c>
      <c r="D588" t="n" s="70">
        <v>84.61</v>
      </c>
      <c r="E588" t="n" s="70">
        <v>85.31</v>
      </c>
      <c r="F588" t="n" s="70">
        <v>993563</v>
      </c>
    </row>
    <row r="589" ht="13" customHeight="1" spans="1:6" s="90">
      <c r="A589" t="n" s="75">
        <v>42115</v>
      </c>
      <c r="B589" t="n" s="70">
        <v>85.16</v>
      </c>
      <c r="C589" t="n" s="70">
        <v>86.12</v>
      </c>
      <c r="D589" t="n" s="70">
        <v>84.8</v>
      </c>
      <c r="E589" t="n" s="70">
        <v>85.09999999999999</v>
      </c>
      <c r="F589" t="n" s="70">
        <v>1552471</v>
      </c>
    </row>
    <row r="590" ht="13" customHeight="1" spans="1:6" s="90">
      <c r="A590" t="n" s="75">
        <v>42114</v>
      </c>
      <c r="B590" t="n" s="70">
        <v>83.84</v>
      </c>
      <c r="C590" t="n" s="70">
        <v>84.90000000000001</v>
      </c>
      <c r="D590" t="n" s="70">
        <v>83.59999999999999</v>
      </c>
      <c r="E590" t="n" s="70">
        <v>84.8</v>
      </c>
      <c r="F590" t="n" s="70">
        <v>1412630</v>
      </c>
    </row>
    <row r="591" ht="13" customHeight="1" spans="1:6" s="90">
      <c r="A591" t="n" s="75">
        <v>42111</v>
      </c>
      <c r="B591" t="n" s="70">
        <v>84.64</v>
      </c>
      <c r="C591" t="n" s="70">
        <v>85.01000000000001</v>
      </c>
      <c r="D591" t="n" s="70">
        <v>83.3</v>
      </c>
      <c r="E591" t="n" s="70">
        <v>83.53</v>
      </c>
      <c r="F591" t="n" s="70">
        <v>1965598</v>
      </c>
    </row>
    <row r="592" ht="13" customHeight="1" spans="1:6" s="90">
      <c r="A592" t="n" s="75">
        <v>42110</v>
      </c>
      <c r="B592" t="n" s="70">
        <v>85.56</v>
      </c>
      <c r="C592" t="n" s="70">
        <v>85.75</v>
      </c>
      <c r="D592" t="n" s="70">
        <v>85.25</v>
      </c>
      <c r="E592" t="n" s="70">
        <v>85.38</v>
      </c>
      <c r="F592" t="n" s="70">
        <v>1463359</v>
      </c>
    </row>
    <row r="593" ht="13" customHeight="1" spans="1:6" s="90">
      <c r="A593" t="n" s="75">
        <v>42109</v>
      </c>
      <c r="B593" t="n" s="70">
        <v>85.90000000000001</v>
      </c>
      <c r="C593" t="n" s="70">
        <v>86.08</v>
      </c>
      <c r="D593" t="n" s="70">
        <v>85.59999999999999</v>
      </c>
      <c r="E593" t="n" s="70">
        <v>85.76000000000001</v>
      </c>
      <c r="F593" t="n" s="70">
        <v>1481227</v>
      </c>
    </row>
    <row r="594" ht="13" customHeight="1" spans="1:6" s="90">
      <c r="A594" t="n" s="75">
        <v>42108</v>
      </c>
      <c r="B594" t="n" s="70">
        <v>85.73999999999999</v>
      </c>
      <c r="C594" t="n" s="70">
        <v>86.14</v>
      </c>
      <c r="D594" t="n" s="70">
        <v>85.2</v>
      </c>
      <c r="E594" t="n" s="70">
        <v>85.62</v>
      </c>
      <c r="F594" t="n" s="70">
        <v>1366759</v>
      </c>
    </row>
    <row r="595" ht="13" customHeight="1" spans="1:6" s="90">
      <c r="A595" t="n" s="75">
        <v>42107</v>
      </c>
      <c r="B595" t="n" s="70">
        <v>86.12</v>
      </c>
      <c r="C595" t="n" s="70">
        <v>86.7</v>
      </c>
      <c r="D595" t="n" s="70">
        <v>85.76000000000001</v>
      </c>
      <c r="E595" t="n" s="70">
        <v>85.92</v>
      </c>
      <c r="F595" t="n" s="70">
        <v>1331739</v>
      </c>
    </row>
    <row r="596" ht="13" customHeight="1" spans="1:6" s="90">
      <c r="A596" t="n" s="75">
        <v>42104</v>
      </c>
      <c r="B596" t="n" s="70">
        <v>86.76000000000001</v>
      </c>
      <c r="C596" t="n" s="70">
        <v>86.79000000000001</v>
      </c>
      <c r="D596" t="n" s="70">
        <v>86.16</v>
      </c>
      <c r="E596" t="n" s="70">
        <v>86.34</v>
      </c>
      <c r="F596" t="n" s="70">
        <v>1857474</v>
      </c>
    </row>
    <row r="597" ht="13" customHeight="1" spans="1:6" s="90">
      <c r="A597" t="n" s="75">
        <v>42103</v>
      </c>
      <c r="B597" t="n" s="70">
        <v>86.45</v>
      </c>
      <c r="C597" t="n" s="70">
        <v>86.73999999999999</v>
      </c>
      <c r="D597" t="n" s="70">
        <v>85.67</v>
      </c>
      <c r="E597" t="n" s="70">
        <v>86.59999999999999</v>
      </c>
      <c r="F597" t="n" s="70">
        <v>1155351</v>
      </c>
    </row>
    <row r="598" ht="13" customHeight="1" spans="1:6" s="90">
      <c r="A598" t="n" s="75">
        <v>42102</v>
      </c>
      <c r="B598" t="n" s="70">
        <v>85.69</v>
      </c>
      <c r="C598" t="n" s="70">
        <v>86.7</v>
      </c>
      <c r="D598" t="n" s="70">
        <v>85.53</v>
      </c>
      <c r="E598" t="n" s="70">
        <v>86.56999999999999</v>
      </c>
      <c r="F598" t="n" s="70">
        <v>1328525</v>
      </c>
    </row>
    <row r="599" ht="13" customHeight="1" spans="1:6" s="90">
      <c r="A599" t="n" s="75">
        <v>42101</v>
      </c>
      <c r="B599" t="n" s="70">
        <v>86.23</v>
      </c>
      <c r="C599" t="n" s="70">
        <v>86.63</v>
      </c>
      <c r="D599" t="n" s="70">
        <v>85.81999999999999</v>
      </c>
      <c r="E599" t="n" s="70">
        <v>85.86</v>
      </c>
      <c r="F599" t="n" s="70">
        <v>1039589</v>
      </c>
    </row>
    <row r="600" ht="13" customHeight="1" spans="1:6" s="90">
      <c r="A600" t="n" s="75">
        <v>42100</v>
      </c>
      <c r="B600" t="n" s="70">
        <v>85.66</v>
      </c>
      <c r="C600" t="n" s="70">
        <v>86.66</v>
      </c>
      <c r="D600" t="n" s="70">
        <v>85.42</v>
      </c>
      <c r="E600" t="n" s="70">
        <v>86.25</v>
      </c>
      <c r="F600" t="n" s="70">
        <v>1449702</v>
      </c>
    </row>
    <row r="601" ht="13" customHeight="1" spans="1:6" s="90">
      <c r="A601" t="n" s="75">
        <v>42096</v>
      </c>
      <c r="B601" t="n" s="70">
        <v>85.84999999999999</v>
      </c>
      <c r="C601" t="n" s="70">
        <v>86.58</v>
      </c>
      <c r="D601" t="n" s="70">
        <v>85.47</v>
      </c>
      <c r="E601" t="n" s="70">
        <v>85.92</v>
      </c>
      <c r="F601" t="n" s="70">
        <v>1699873</v>
      </c>
    </row>
    <row r="602" ht="13" customHeight="1" spans="1:6" s="90">
      <c r="A602" t="n" s="75">
        <v>42095</v>
      </c>
      <c r="B602" t="n" s="70">
        <v>85.73</v>
      </c>
      <c r="C602" t="n" s="70">
        <v>85.73</v>
      </c>
      <c r="D602" t="n" s="70">
        <v>84.33</v>
      </c>
      <c r="E602" t="n" s="70">
        <v>85.26000000000001</v>
      </c>
      <c r="F602" t="n" s="70">
        <v>1502882</v>
      </c>
    </row>
    <row r="603" ht="13" customHeight="1" spans="1:6" s="90">
      <c r="A603" t="n" s="75">
        <v>42094</v>
      </c>
      <c r="B603" t="n" s="70">
        <v>85.34999999999999</v>
      </c>
      <c r="C603" t="n" s="70">
        <v>86.34</v>
      </c>
      <c r="D603" t="n" s="70">
        <v>85.18000000000001</v>
      </c>
      <c r="E603" t="n" s="70">
        <v>85.64</v>
      </c>
      <c r="F603" t="n" s="70">
        <v>1682183</v>
      </c>
    </row>
    <row r="604" ht="13" customHeight="1" spans="1:6" s="90">
      <c r="A604" t="n" s="75">
        <v>42093</v>
      </c>
      <c r="B604" t="n" s="70">
        <v>84.95999999999999</v>
      </c>
      <c r="C604" t="n" s="70">
        <v>86.17</v>
      </c>
      <c r="D604" t="n" s="70">
        <v>84.92</v>
      </c>
      <c r="E604" t="n" s="70">
        <v>85.89</v>
      </c>
      <c r="F604" t="n" s="70">
        <v>1139776</v>
      </c>
    </row>
    <row r="605" ht="13" customHeight="1" spans="1:6" s="90">
      <c r="A605" t="n" s="75">
        <v>42090</v>
      </c>
      <c r="B605" t="n" s="70">
        <v>84.34</v>
      </c>
      <c r="C605" t="n" s="70">
        <v>84.91</v>
      </c>
      <c r="D605" t="n" s="70">
        <v>84.2</v>
      </c>
      <c r="E605" t="n" s="70">
        <v>84.63</v>
      </c>
      <c r="F605" t="n" s="70">
        <v>1424992</v>
      </c>
    </row>
    <row r="606" ht="13" customHeight="1" spans="1:6" s="90">
      <c r="A606" t="n" s="75">
        <v>42089</v>
      </c>
      <c r="B606" t="n" s="70">
        <v>84.26000000000001</v>
      </c>
      <c r="C606" t="n" s="70">
        <v>84.77</v>
      </c>
      <c r="D606" t="n" s="70">
        <v>83.91</v>
      </c>
      <c r="E606" t="n" s="70">
        <v>84.41</v>
      </c>
      <c r="F606" t="n" s="70">
        <v>1599903</v>
      </c>
    </row>
    <row r="607" ht="13" customHeight="1" spans="1:6" s="90">
      <c r="A607" t="n" s="75">
        <v>42088</v>
      </c>
      <c r="B607" t="n" s="70">
        <v>87.13</v>
      </c>
      <c r="C607" t="n" s="70">
        <v>87.16</v>
      </c>
      <c r="D607" t="n" s="70">
        <v>84.73999999999999</v>
      </c>
      <c r="E607" t="n" s="70">
        <v>84.73999999999999</v>
      </c>
      <c r="F607" t="n" s="70">
        <v>1707068</v>
      </c>
    </row>
    <row r="608" ht="13" customHeight="1" spans="1:6" s="90">
      <c r="A608" t="n" s="75">
        <v>42087</v>
      </c>
      <c r="B608" t="n" s="70">
        <v>87.15000000000001</v>
      </c>
      <c r="C608" t="n" s="70">
        <v>87.59999999999999</v>
      </c>
      <c r="D608" t="n" s="70">
        <v>86.95999999999999</v>
      </c>
      <c r="E608" t="n" s="70">
        <v>86.95999999999999</v>
      </c>
      <c r="F608" t="n" s="70">
        <v>1167837</v>
      </c>
    </row>
    <row r="609" ht="13" customHeight="1" spans="1:6" s="90">
      <c r="A609" t="n" s="75">
        <v>42086</v>
      </c>
      <c r="B609" t="n" s="70">
        <v>88.02</v>
      </c>
      <c r="C609" t="n" s="70">
        <v>88.02</v>
      </c>
      <c r="D609" t="n" s="70">
        <v>87.29000000000001</v>
      </c>
      <c r="E609" t="n" s="70">
        <v>87.3</v>
      </c>
      <c r="F609" t="n" s="70">
        <v>1593071</v>
      </c>
    </row>
    <row r="610" ht="13" customHeight="1" spans="1:6" s="90">
      <c r="A610" t="n" s="75">
        <v>42083</v>
      </c>
      <c r="B610" t="n" s="70">
        <v>87.8</v>
      </c>
      <c r="C610" t="n" s="70">
        <v>88</v>
      </c>
      <c r="D610" t="n" s="70">
        <v>87.48</v>
      </c>
      <c r="E610" t="n" s="70">
        <v>87.77</v>
      </c>
      <c r="F610" t="n" s="70">
        <v>4119092</v>
      </c>
    </row>
    <row r="611" ht="13" customHeight="1" spans="1:6" s="90">
      <c r="A611" t="n" s="75">
        <v>42082</v>
      </c>
      <c r="B611" t="n" s="70">
        <v>87.38</v>
      </c>
      <c r="C611" t="n" s="70">
        <v>87.79000000000001</v>
      </c>
      <c r="D611" t="n" s="70">
        <v>87.27</v>
      </c>
      <c r="E611" t="n" s="70">
        <v>87.37</v>
      </c>
      <c r="F611" t="n" s="70">
        <v>2143890</v>
      </c>
    </row>
    <row r="612" ht="13" customHeight="1" spans="1:6" s="90">
      <c r="A612" t="n" s="75">
        <v>42081</v>
      </c>
      <c r="B612" t="n" s="70">
        <v>86.63</v>
      </c>
      <c r="C612" t="n" s="70">
        <v>87.76000000000001</v>
      </c>
      <c r="D612" t="n" s="70">
        <v>85.56</v>
      </c>
      <c r="E612" t="n" s="70">
        <v>87.34999999999999</v>
      </c>
      <c r="F612" t="n" s="70">
        <v>1928036</v>
      </c>
    </row>
    <row r="613" ht="13" customHeight="1" spans="1:6" s="90">
      <c r="A613" t="n" s="75">
        <v>42080</v>
      </c>
      <c r="B613" t="n" s="70">
        <v>86.91</v>
      </c>
      <c r="C613" t="n" s="70">
        <v>87.31999999999999</v>
      </c>
      <c r="D613" t="n" s="70">
        <v>86.56</v>
      </c>
      <c r="E613" t="n" s="70">
        <v>86.64</v>
      </c>
      <c r="F613" t="n" s="70">
        <v>1986173</v>
      </c>
    </row>
    <row r="614" ht="13" customHeight="1" spans="1:6" s="90">
      <c r="A614" t="n" s="75">
        <v>42079</v>
      </c>
      <c r="B614" t="n" s="70">
        <v>86.52</v>
      </c>
      <c r="C614" t="n" s="70">
        <v>87.53</v>
      </c>
      <c r="D614" t="n" s="70">
        <v>86.2</v>
      </c>
      <c r="E614" t="n" s="70">
        <v>87.34999999999999</v>
      </c>
      <c r="F614" t="n" s="70">
        <v>1663763</v>
      </c>
    </row>
    <row r="615" ht="13" customHeight="1" spans="1:6" s="90">
      <c r="A615" t="n" s="75">
        <v>42076</v>
      </c>
      <c r="B615" t="n" s="70">
        <v>86.09</v>
      </c>
      <c r="C615" t="n" s="70">
        <v>86.47</v>
      </c>
      <c r="D615" t="n" s="70">
        <v>85.31999999999999</v>
      </c>
      <c r="E615" t="n" s="70">
        <v>85.88</v>
      </c>
      <c r="F615" t="n" s="70">
        <v>1650621</v>
      </c>
    </row>
    <row r="616" ht="13" customHeight="1" spans="1:6" s="90">
      <c r="A616" t="n" s="75">
        <v>42075</v>
      </c>
      <c r="B616" t="n" s="70">
        <v>85.41</v>
      </c>
      <c r="C616" t="n" s="70">
        <v>86.48999999999999</v>
      </c>
      <c r="D616" t="n" s="70">
        <v>85.12</v>
      </c>
      <c r="E616" t="n" s="70">
        <v>86.39</v>
      </c>
      <c r="F616" t="n" s="70">
        <v>1190710</v>
      </c>
    </row>
    <row r="617" ht="13" customHeight="1" spans="1:6" s="90">
      <c r="A617" t="n" s="75">
        <v>42074</v>
      </c>
      <c r="B617" t="n" s="70">
        <v>84.98999999999999</v>
      </c>
      <c r="C617" t="n" s="70">
        <v>85.44</v>
      </c>
      <c r="D617" t="n" s="70">
        <v>84.64</v>
      </c>
      <c r="E617" t="n" s="70">
        <v>84.98</v>
      </c>
      <c r="F617" t="n" s="70">
        <v>1721823</v>
      </c>
    </row>
    <row r="618" ht="13" customHeight="1" spans="1:6" s="90">
      <c r="A618" t="n" s="75">
        <v>42073</v>
      </c>
      <c r="B618" t="n" s="70">
        <v>86.06</v>
      </c>
      <c r="C618" t="n" s="70">
        <v>86.31</v>
      </c>
      <c r="D618" t="n" s="70">
        <v>85.15000000000001</v>
      </c>
      <c r="E618" t="n" s="70">
        <v>85.15000000000001</v>
      </c>
      <c r="F618" t="n" s="70">
        <v>1915348</v>
      </c>
    </row>
    <row r="619" ht="13" customHeight="1" spans="1:6" s="90">
      <c r="A619" t="n" s="75">
        <v>42072</v>
      </c>
      <c r="B619" t="n" s="70">
        <v>86.40000000000001</v>
      </c>
      <c r="C619" t="n" s="70">
        <v>87</v>
      </c>
      <c r="D619" t="n" s="70">
        <v>85.86</v>
      </c>
      <c r="E619" t="n" s="70">
        <v>86.84</v>
      </c>
      <c r="F619" t="n" s="70">
        <v>1481848</v>
      </c>
    </row>
    <row r="620" ht="13" customHeight="1" spans="1:6" s="90">
      <c r="A620" t="n" s="75">
        <v>42069</v>
      </c>
      <c r="B620" t="n" s="70">
        <v>86.33</v>
      </c>
      <c r="C620" t="n" s="70">
        <v>86.97</v>
      </c>
      <c r="D620" t="n" s="70">
        <v>85.84</v>
      </c>
      <c r="E620" t="n" s="70">
        <v>86</v>
      </c>
      <c r="F620" t="n" s="70">
        <v>2010986</v>
      </c>
    </row>
    <row r="621" ht="13" customHeight="1" spans="1:6" s="90">
      <c r="A621" t="n" s="75">
        <v>42068</v>
      </c>
      <c r="B621" t="n" s="70">
        <v>86.59</v>
      </c>
      <c r="C621" t="n" s="70">
        <v>86.91</v>
      </c>
      <c r="D621" t="n" s="70">
        <v>86.26000000000001</v>
      </c>
      <c r="E621" t="n" s="70">
        <v>86.75</v>
      </c>
      <c r="F621" t="n" s="70">
        <v>2728568</v>
      </c>
    </row>
    <row r="622" ht="13" customHeight="1" spans="1:6" s="90">
      <c r="A622" t="n" s="75">
        <v>42067</v>
      </c>
      <c r="B622" t="n" s="70">
        <v>88.25</v>
      </c>
      <c r="C622" t="n" s="70">
        <v>88.3</v>
      </c>
      <c r="D622" t="n" s="70">
        <v>86.52</v>
      </c>
      <c r="E622" t="n" s="70">
        <v>86.58</v>
      </c>
      <c r="F622" t="n" s="70">
        <v>3306010</v>
      </c>
    </row>
    <row r="623" ht="13" customHeight="1" spans="1:6" s="90">
      <c r="A623" t="n" s="75">
        <v>42066</v>
      </c>
      <c r="B623" t="n" s="70">
        <v>89.55</v>
      </c>
      <c r="C623" t="n" s="70">
        <v>89.98999999999999</v>
      </c>
      <c r="D623" t="n" s="70">
        <v>88.33</v>
      </c>
      <c r="E623" t="n" s="70">
        <v>88.7</v>
      </c>
      <c r="F623" t="n" s="70">
        <v>3012171</v>
      </c>
    </row>
    <row r="624" ht="13" customHeight="1" spans="1:6" s="90">
      <c r="A624" t="n" s="75">
        <v>42065</v>
      </c>
      <c r="B624" t="n" s="70">
        <v>88.88</v>
      </c>
      <c r="C624" t="n" s="70">
        <v>90.23</v>
      </c>
      <c r="D624" t="n" s="70">
        <v>88.58</v>
      </c>
      <c r="E624" t="n" s="70">
        <v>90.18000000000001</v>
      </c>
      <c r="F624" t="n" s="70">
        <v>1771365</v>
      </c>
    </row>
    <row r="625" ht="13" customHeight="1" spans="1:6" s="90">
      <c r="A625" t="n" s="75">
        <v>42062</v>
      </c>
      <c r="B625" t="n" s="70">
        <v>88.84999999999999</v>
      </c>
      <c r="C625" t="n" s="70">
        <v>89.44</v>
      </c>
      <c r="D625" t="n" s="70">
        <v>88.45</v>
      </c>
      <c r="E625" t="n" s="70">
        <v>88.84</v>
      </c>
      <c r="F625" t="n" s="70">
        <v>1815944</v>
      </c>
    </row>
    <row r="626" ht="13" customHeight="1" spans="1:6" s="90">
      <c r="A626" t="n" s="75">
        <v>42061</v>
      </c>
      <c r="B626" t="n" s="70">
        <v>89.19</v>
      </c>
      <c r="C626" t="n" s="70">
        <v>89.25</v>
      </c>
      <c r="D626" t="n" s="70">
        <v>88.61</v>
      </c>
      <c r="E626" t="n" s="70">
        <v>88.84</v>
      </c>
      <c r="F626" t="n" s="70">
        <v>1426287</v>
      </c>
    </row>
    <row r="627" ht="13" customHeight="1" spans="1:6" s="90">
      <c r="A627" t="n" s="75">
        <v>42060</v>
      </c>
      <c r="B627" t="n" s="70">
        <v>89.33</v>
      </c>
      <c r="C627" t="n" s="70">
        <v>89.7</v>
      </c>
      <c r="D627" t="n" s="70">
        <v>88.79000000000001</v>
      </c>
      <c r="E627" t="n" s="70">
        <v>89.06999999999999</v>
      </c>
      <c r="F627" t="n" s="70">
        <v>1617915</v>
      </c>
    </row>
    <row r="628" ht="13" customHeight="1" spans="1:6" s="90">
      <c r="A628" t="n" s="75">
        <v>42059</v>
      </c>
      <c r="B628" t="n" s="70">
        <v>89.17</v>
      </c>
      <c r="C628" t="n" s="70">
        <v>89.38</v>
      </c>
      <c r="D628" t="n" s="70">
        <v>88.51000000000001</v>
      </c>
      <c r="E628" t="n" s="70">
        <v>89.26000000000001</v>
      </c>
      <c r="F628" t="n" s="70">
        <v>1418717</v>
      </c>
    </row>
    <row r="629" ht="13" customHeight="1" spans="1:6" s="90">
      <c r="A629" t="n" s="75">
        <v>42058</v>
      </c>
      <c r="B629" t="n" s="70">
        <v>88.73</v>
      </c>
      <c r="C629" t="n" s="70">
        <v>89.23999999999999</v>
      </c>
      <c r="D629" t="n" s="70">
        <v>88.23</v>
      </c>
      <c r="E629" t="n" s="70">
        <v>89.17</v>
      </c>
      <c r="F629" t="n" s="70">
        <v>1801431</v>
      </c>
    </row>
    <row r="630" ht="13" customHeight="1" spans="1:6" s="90">
      <c r="A630" t="n" s="75">
        <v>42055</v>
      </c>
      <c r="B630" t="n" s="70">
        <v>87.81</v>
      </c>
      <c r="C630" t="n" s="70">
        <v>88.75</v>
      </c>
      <c r="D630" t="n" s="70">
        <v>87.04000000000001</v>
      </c>
      <c r="E630" t="n" s="70">
        <v>88.68000000000001</v>
      </c>
      <c r="F630" t="n" s="70">
        <v>2010949</v>
      </c>
    </row>
    <row r="631" ht="13" customHeight="1" spans="1:6" s="90">
      <c r="A631" t="n" s="75">
        <v>42054</v>
      </c>
      <c r="B631" t="n" s="70">
        <v>87.61</v>
      </c>
      <c r="C631" t="n" s="70">
        <v>87.83</v>
      </c>
      <c r="D631" t="n" s="70">
        <v>86.86</v>
      </c>
      <c r="E631" t="n" s="70">
        <v>87.73</v>
      </c>
      <c r="F631" t="n" s="70">
        <v>1568519</v>
      </c>
    </row>
    <row r="632" ht="13" customHeight="1" spans="1:6" s="90">
      <c r="A632" t="n" s="75">
        <v>42053</v>
      </c>
      <c r="B632" t="n" s="70">
        <v>86.59999999999999</v>
      </c>
      <c r="C632" t="n" s="70">
        <v>87.73</v>
      </c>
      <c r="D632" t="n" s="70">
        <v>86.59999999999999</v>
      </c>
      <c r="E632" t="n" s="70">
        <v>87.59</v>
      </c>
      <c r="F632" t="n" s="70">
        <v>1764197</v>
      </c>
    </row>
    <row r="633" ht="13" customHeight="1" spans="1:6" s="90">
      <c r="A633" t="n" s="75">
        <v>42052</v>
      </c>
      <c r="B633" t="n" s="70">
        <v>87.76000000000001</v>
      </c>
      <c r="C633" t="n" s="70">
        <v>88.06999999999999</v>
      </c>
      <c r="D633" t="n" s="70">
        <v>86.54000000000001</v>
      </c>
      <c r="E633" t="n" s="70">
        <v>87.11</v>
      </c>
      <c r="F633" t="n" s="70">
        <v>3990945</v>
      </c>
    </row>
    <row r="634" ht="13" customHeight="1" spans="1:6" s="90">
      <c r="A634" t="n" s="75">
        <v>42048</v>
      </c>
      <c r="B634" t="n" s="70">
        <v>87.95</v>
      </c>
      <c r="C634" t="n" s="70">
        <v>88.75</v>
      </c>
      <c r="D634" t="n" s="70">
        <v>87.78</v>
      </c>
      <c r="E634" t="n" s="70">
        <v>88.75</v>
      </c>
      <c r="F634" t="n" s="70">
        <v>1936987</v>
      </c>
    </row>
    <row r="635" ht="13" customHeight="1" spans="1:6" s="90">
      <c r="A635" t="n" s="75">
        <v>42047</v>
      </c>
      <c r="B635" t="n" s="70">
        <v>87.2</v>
      </c>
      <c r="C635" t="n" s="70">
        <v>87.79000000000001</v>
      </c>
      <c r="D635" t="n" s="70">
        <v>86.98</v>
      </c>
      <c r="E635" t="n" s="70">
        <v>87.73999999999999</v>
      </c>
      <c r="F635" t="n" s="70">
        <v>1872978</v>
      </c>
    </row>
    <row r="636" ht="13" customHeight="1" spans="1:6" s="90">
      <c r="A636" t="n" s="75">
        <v>42046</v>
      </c>
      <c r="B636" t="n" s="70">
        <v>86.70999999999999</v>
      </c>
      <c r="C636" t="n" s="70">
        <v>87.23</v>
      </c>
      <c r="D636" t="n" s="70">
        <v>86.3</v>
      </c>
      <c r="E636" t="n" s="70">
        <v>86.81999999999999</v>
      </c>
      <c r="F636" t="n" s="70">
        <v>1816225</v>
      </c>
    </row>
    <row r="637" ht="13" customHeight="1" spans="1:6" s="90">
      <c r="A637" t="n" s="75">
        <v>42045</v>
      </c>
      <c r="B637" t="n" s="70">
        <v>86.19</v>
      </c>
      <c r="C637" t="n" s="70">
        <v>86.75</v>
      </c>
      <c r="D637" t="n" s="70">
        <v>85.65000000000001</v>
      </c>
      <c r="E637" t="n" s="70">
        <v>86.52</v>
      </c>
      <c r="F637" t="n" s="70">
        <v>2552171</v>
      </c>
    </row>
    <row r="638" ht="13" customHeight="1" spans="1:6" s="90">
      <c r="A638" t="n" s="75">
        <v>42044</v>
      </c>
      <c r="B638" t="n" s="70">
        <v>86.01000000000001</v>
      </c>
      <c r="C638" t="n" s="70">
        <v>86.48999999999999</v>
      </c>
      <c r="D638" t="n" s="70">
        <v>85.73999999999999</v>
      </c>
      <c r="E638" t="n" s="70">
        <v>86.01000000000001</v>
      </c>
      <c r="F638" t="n" s="70">
        <v>1700893</v>
      </c>
    </row>
    <row r="639" ht="13" customHeight="1" spans="1:6" s="90">
      <c r="A639" t="n" s="75">
        <v>42041</v>
      </c>
      <c r="B639" t="n" s="70">
        <v>87.15000000000001</v>
      </c>
      <c r="C639" t="n" s="70">
        <v>87.34999999999999</v>
      </c>
      <c r="D639" t="n" s="70">
        <v>86.23</v>
      </c>
      <c r="E639" t="n" s="70">
        <v>86.44</v>
      </c>
      <c r="F639" t="n" s="70">
        <v>2391236</v>
      </c>
    </row>
    <row r="640" ht="13" customHeight="1" spans="1:6" s="90">
      <c r="A640" t="n" s="75">
        <v>42040</v>
      </c>
      <c r="B640" t="n" s="70">
        <v>86.43000000000001</v>
      </c>
      <c r="C640" t="n" s="70">
        <v>87.19</v>
      </c>
      <c r="D640" t="n" s="70">
        <v>85.89</v>
      </c>
      <c r="E640" t="n" s="70">
        <v>87.17</v>
      </c>
      <c r="F640" t="n" s="70">
        <v>2151327</v>
      </c>
    </row>
    <row r="641" ht="13" customHeight="1" spans="1:6" s="90">
      <c r="A641" t="n" s="75">
        <v>42039</v>
      </c>
      <c r="B641" t="n" s="70">
        <v>87.14</v>
      </c>
      <c r="C641" t="n" s="70">
        <v>87.18000000000001</v>
      </c>
      <c r="D641" t="n" s="70">
        <v>85.67</v>
      </c>
      <c r="E641" t="n" s="70">
        <v>86.58</v>
      </c>
      <c r="F641" t="n" s="70">
        <v>3659204</v>
      </c>
    </row>
    <row r="642" ht="13" customHeight="1" spans="1:6" s="90">
      <c r="A642" t="n" s="75">
        <v>42038</v>
      </c>
      <c r="B642" t="n" s="70">
        <v>84.18000000000001</v>
      </c>
      <c r="C642" t="n" s="70">
        <v>85.36</v>
      </c>
      <c r="D642" t="n" s="70">
        <v>83.51000000000001</v>
      </c>
      <c r="E642" t="n" s="70">
        <v>85.14</v>
      </c>
      <c r="F642" t="n" s="70">
        <v>3448977</v>
      </c>
    </row>
    <row r="643" ht="13" customHeight="1" spans="1:6" s="90">
      <c r="A643" t="n" s="75">
        <v>42037</v>
      </c>
      <c r="B643" t="n" s="70">
        <v>81.81999999999999</v>
      </c>
      <c r="C643" t="n" s="70">
        <v>83.5</v>
      </c>
      <c r="D643" t="n" s="70">
        <v>81.70999999999999</v>
      </c>
      <c r="E643" t="n" s="70">
        <v>83.44</v>
      </c>
      <c r="F643" t="n" s="70">
        <v>2810151</v>
      </c>
    </row>
    <row r="644" ht="13" customHeight="1" spans="1:6" s="90">
      <c r="A644" t="n" s="75">
        <v>42034</v>
      </c>
      <c r="B644" t="n" s="70">
        <v>83.95999999999999</v>
      </c>
      <c r="C644" t="n" s="70">
        <v>84.23999999999999</v>
      </c>
      <c r="D644" t="n" s="70">
        <v>82.47</v>
      </c>
      <c r="E644" t="n" s="70">
        <v>82.53</v>
      </c>
      <c r="F644" t="n" s="70">
        <v>4076699</v>
      </c>
    </row>
    <row r="645" ht="13" customHeight="1" spans="1:6" s="90">
      <c r="A645" t="n" s="75">
        <v>42033</v>
      </c>
      <c r="B645" t="n" s="70">
        <v>84.45</v>
      </c>
      <c r="C645" t="n" s="70">
        <v>84.81999999999999</v>
      </c>
      <c r="D645" t="n" s="70">
        <v>83.5</v>
      </c>
      <c r="E645" t="n" s="70">
        <v>84.34999999999999</v>
      </c>
      <c r="F645" t="n" s="70">
        <v>2968940</v>
      </c>
    </row>
    <row r="646" ht="13" customHeight="1" spans="1:6" s="90">
      <c r="A646" t="n" s="75">
        <v>42032</v>
      </c>
      <c r="B646" t="n" s="70">
        <v>85.86</v>
      </c>
      <c r="C646" t="n" s="70">
        <v>86.3</v>
      </c>
      <c r="D646" t="n" s="70">
        <v>84.45999999999999</v>
      </c>
      <c r="E646" t="n" s="70">
        <v>84.53</v>
      </c>
      <c r="F646" t="n" s="70">
        <v>2136996</v>
      </c>
    </row>
    <row r="647" ht="13" customHeight="1" spans="1:6" s="90">
      <c r="A647" t="n" s="75">
        <v>42031</v>
      </c>
      <c r="B647" t="n" s="70">
        <v>85.70999999999999</v>
      </c>
      <c r="C647" t="n" s="70">
        <v>86.44</v>
      </c>
      <c r="D647" t="n" s="70">
        <v>84.78</v>
      </c>
      <c r="E647" t="n" s="70">
        <v>85.63</v>
      </c>
      <c r="F647" t="n" s="70">
        <v>1697276</v>
      </c>
    </row>
    <row r="648" ht="13" customHeight="1" spans="1:6" s="90">
      <c r="A648" t="n" s="75">
        <v>42030</v>
      </c>
      <c r="B648" t="n" s="70">
        <v>86.25</v>
      </c>
      <c r="C648" t="n" s="70">
        <v>86.89</v>
      </c>
      <c r="D648" t="n" s="70">
        <v>85.48999999999999</v>
      </c>
      <c r="E648" t="n" s="70">
        <v>86.56999999999999</v>
      </c>
      <c r="F648" t="n" s="70">
        <v>1527596</v>
      </c>
    </row>
    <row r="649" ht="13" customHeight="1" spans="1:6" s="90">
      <c r="A649" t="n" s="75">
        <v>42027</v>
      </c>
      <c r="B649" t="n" s="70">
        <v>86.65000000000001</v>
      </c>
      <c r="C649" t="n" s="70">
        <v>87.18000000000001</v>
      </c>
      <c r="D649" t="n" s="70">
        <v>86.39</v>
      </c>
      <c r="E649" t="n" s="70">
        <v>86.84999999999999</v>
      </c>
      <c r="F649" t="n" s="70">
        <v>2088011</v>
      </c>
    </row>
    <row r="650" ht="13" customHeight="1" spans="1:6" s="90">
      <c r="A650" t="n" s="75">
        <v>42026</v>
      </c>
      <c r="B650" t="n" s="70">
        <v>85</v>
      </c>
      <c r="C650" t="n" s="70">
        <v>86.79000000000001</v>
      </c>
      <c r="D650" t="n" s="70">
        <v>84</v>
      </c>
      <c r="E650" t="n" s="70">
        <v>86.61</v>
      </c>
      <c r="F650" t="n" s="70">
        <v>1980007</v>
      </c>
    </row>
    <row r="651" ht="13" customHeight="1" spans="1:6" s="90">
      <c r="A651" t="n" s="75">
        <v>42025</v>
      </c>
      <c r="B651" t="n" s="70">
        <v>84.56</v>
      </c>
      <c r="C651" t="n" s="70">
        <v>85.15000000000001</v>
      </c>
      <c r="D651" t="n" s="70">
        <v>84.09999999999999</v>
      </c>
      <c r="E651" t="n" s="70">
        <v>84.56</v>
      </c>
      <c r="F651" t="n" s="70">
        <v>1729877</v>
      </c>
    </row>
    <row r="652" ht="13" customHeight="1" spans="1:6" s="90">
      <c r="A652" t="n" s="75">
        <v>42024</v>
      </c>
      <c r="B652" t="n" s="70">
        <v>84.83</v>
      </c>
      <c r="C652" t="n" s="70">
        <v>85.22</v>
      </c>
      <c r="D652" t="n" s="70">
        <v>83.79000000000001</v>
      </c>
      <c r="E652" t="n" s="70">
        <v>84.97</v>
      </c>
      <c r="F652" t="n" s="70">
        <v>1572181</v>
      </c>
    </row>
    <row r="653" ht="13" customHeight="1" spans="1:6" s="90">
      <c r="A653" t="n" s="75">
        <v>42020</v>
      </c>
      <c r="B653" t="n" s="70">
        <v>83.56</v>
      </c>
      <c r="C653" t="n" s="70">
        <v>84.64</v>
      </c>
      <c r="D653" t="n" s="70">
        <v>83.16</v>
      </c>
      <c r="E653" t="n" s="70">
        <v>84.56999999999999</v>
      </c>
      <c r="F653" t="n" s="70">
        <v>2261450</v>
      </c>
    </row>
    <row r="654" ht="13" customHeight="1" spans="1:6" s="90">
      <c r="A654" t="n" s="75">
        <v>42019</v>
      </c>
      <c r="B654" t="n" s="70">
        <v>83.87</v>
      </c>
      <c r="C654" t="n" s="70">
        <v>84.34</v>
      </c>
      <c r="D654" t="n" s="70">
        <v>83.33</v>
      </c>
      <c r="E654" t="n" s="70">
        <v>83.7</v>
      </c>
      <c r="F654" t="n" s="70">
        <v>1434838</v>
      </c>
    </row>
    <row r="655" ht="13" customHeight="1" spans="1:6" s="90">
      <c r="A655" t="n" s="75">
        <v>42018</v>
      </c>
      <c r="B655" t="n" s="70">
        <v>83.08</v>
      </c>
      <c r="C655" t="n" s="70">
        <v>83.98999999999999</v>
      </c>
      <c r="D655" t="n" s="70">
        <v>82.97</v>
      </c>
      <c r="E655" t="n" s="70">
        <v>83.73999999999999</v>
      </c>
      <c r="F655" t="n" s="70">
        <v>1792204</v>
      </c>
    </row>
    <row r="656" ht="13" customHeight="1" spans="1:6" s="90">
      <c r="A656" t="n" s="75">
        <v>42017</v>
      </c>
      <c r="B656" t="n" s="70">
        <v>84.8</v>
      </c>
      <c r="C656" t="n" s="70">
        <v>85.5</v>
      </c>
      <c r="D656" t="n" s="70">
        <v>83.29000000000001</v>
      </c>
      <c r="E656" t="n" s="70">
        <v>83.98</v>
      </c>
      <c r="F656" t="n" s="70">
        <v>1924069</v>
      </c>
    </row>
    <row r="657" ht="13" customHeight="1" spans="1:6" s="90">
      <c r="A657" t="n" s="75">
        <v>42016</v>
      </c>
      <c r="B657" t="n" s="70">
        <v>84.72</v>
      </c>
      <c r="C657" t="n" s="70">
        <v>85.04000000000001</v>
      </c>
      <c r="D657" t="n" s="70">
        <v>83.81</v>
      </c>
      <c r="E657" t="n" s="70">
        <v>84.14</v>
      </c>
      <c r="F657" t="n" s="70">
        <v>1326100</v>
      </c>
    </row>
    <row r="658" ht="13" customHeight="1" spans="1:6" s="90">
      <c r="A658" t="n" s="75">
        <v>42013</v>
      </c>
      <c r="B658" t="n" s="70">
        <v>85.05</v>
      </c>
      <c r="C658" t="n" s="70">
        <v>85.19</v>
      </c>
      <c r="D658" t="n" s="70">
        <v>84.11</v>
      </c>
      <c r="E658" t="n" s="70">
        <v>84.56</v>
      </c>
      <c r="F658" t="n" s="70">
        <v>1751626</v>
      </c>
    </row>
    <row r="659" ht="13" customHeight="1" spans="1:6" s="90">
      <c r="A659" t="n" s="75">
        <v>42012</v>
      </c>
      <c r="B659" t="n" s="70">
        <v>83.95999999999999</v>
      </c>
      <c r="C659" t="n" s="70">
        <v>85.18000000000001</v>
      </c>
      <c r="D659" t="n" s="70">
        <v>83.64</v>
      </c>
      <c r="E659" t="n" s="70">
        <v>85.17</v>
      </c>
      <c r="F659" t="n" s="70">
        <v>3358749</v>
      </c>
    </row>
    <row r="660" ht="13" customHeight="1" spans="1:6" s="90">
      <c r="A660" t="n" s="75">
        <v>42011</v>
      </c>
      <c r="B660" t="n" s="70">
        <v>82.22</v>
      </c>
      <c r="C660" t="n" s="70">
        <v>83.31999999999999</v>
      </c>
      <c r="D660" t="n" s="70">
        <v>81.8</v>
      </c>
      <c r="E660" t="n" s="70">
        <v>83.26000000000001</v>
      </c>
      <c r="F660" t="n" s="70">
        <v>2078972</v>
      </c>
    </row>
    <row r="661" ht="13" customHeight="1" spans="1:6" s="90">
      <c r="A661" t="n" s="75">
        <v>42010</v>
      </c>
      <c r="B661" t="n" s="70">
        <v>83.3</v>
      </c>
      <c r="C661" t="n" s="70">
        <v>83.73999999999999</v>
      </c>
      <c r="D661" t="n" s="70">
        <v>81.95999999999999</v>
      </c>
      <c r="E661" t="n" s="70">
        <v>82.54000000000001</v>
      </c>
      <c r="F661" t="n" s="70">
        <v>2569709</v>
      </c>
    </row>
    <row r="662" ht="13" customHeight="1" spans="1:6" s="90">
      <c r="A662" t="n" s="75">
        <v>42009</v>
      </c>
      <c r="B662" t="n" s="70">
        <v>83.25</v>
      </c>
      <c r="C662" t="n" s="70">
        <v>84.44</v>
      </c>
      <c r="D662" t="n" s="70">
        <v>82.95</v>
      </c>
      <c r="E662" t="n" s="70">
        <v>83.23</v>
      </c>
      <c r="F662" t="n" s="70">
        <v>3273231</v>
      </c>
    </row>
    <row r="663" ht="13" customHeight="1" spans="1:6" s="90">
      <c r="A663" t="n" s="75">
        <v>42006</v>
      </c>
      <c r="B663" t="n" s="70">
        <v>82.98</v>
      </c>
      <c r="C663" t="n" s="70">
        <v>84.18000000000001</v>
      </c>
      <c r="D663" t="n" s="70">
        <v>82.52</v>
      </c>
      <c r="E663" t="n" s="70">
        <v>83.29000000000001</v>
      </c>
      <c r="F663" t="n" s="70">
        <v>1872279</v>
      </c>
    </row>
    <row r="664" ht="13" customHeight="1" spans="1:6" s="90">
      <c r="A664" t="n" s="75">
        <v>42004</v>
      </c>
      <c r="B664" t="n" s="70">
        <v>84.38</v>
      </c>
      <c r="C664" t="n" s="70">
        <v>84.87</v>
      </c>
      <c r="D664" t="n" s="70">
        <v>83.36</v>
      </c>
      <c r="E664" t="n" s="70">
        <v>83.37</v>
      </c>
      <c r="F664" t="n" s="70">
        <v>1805520</v>
      </c>
    </row>
    <row r="665" ht="13" customHeight="1" spans="1:6" s="90">
      <c r="A665" t="n" s="75">
        <v>42003</v>
      </c>
      <c r="B665" t="n" s="70">
        <v>84.73999999999999</v>
      </c>
      <c r="C665" t="n" s="70">
        <v>84.91</v>
      </c>
      <c r="D665" t="n" s="70">
        <v>84.01000000000001</v>
      </c>
      <c r="E665" t="n" s="70">
        <v>84.11</v>
      </c>
      <c r="F665" t="n" s="70">
        <v>1427678</v>
      </c>
    </row>
    <row r="666" ht="13" customHeight="1" spans="1:6" s="90">
      <c r="A666" t="n" s="75">
        <v>42002</v>
      </c>
      <c r="B666" t="n" s="70">
        <v>85.02</v>
      </c>
      <c r="C666" t="n" s="70">
        <v>85.23999999999999</v>
      </c>
      <c r="D666" t="n" s="70">
        <v>84.81999999999999</v>
      </c>
      <c r="E666" t="n" s="70">
        <v>84.87</v>
      </c>
      <c r="F666" t="n" s="70">
        <v>1242621</v>
      </c>
    </row>
    <row r="667" ht="13" customHeight="1" spans="1:6" s="90">
      <c r="A667" t="n" s="75">
        <v>41999</v>
      </c>
      <c r="B667" t="n" s="70">
        <v>85.56999999999999</v>
      </c>
      <c r="C667" t="n" s="70">
        <v>85.91</v>
      </c>
      <c r="D667" t="n" s="70">
        <v>85.13</v>
      </c>
      <c r="E667" t="n" s="70">
        <v>85.2</v>
      </c>
      <c r="F667" t="n" s="70">
        <v>1006527</v>
      </c>
    </row>
    <row r="668" ht="13" customHeight="1" spans="1:6" s="90">
      <c r="A668" t="n" s="75">
        <v>41997</v>
      </c>
      <c r="B668" t="n" s="70">
        <v>85.13</v>
      </c>
      <c r="C668" t="n" s="70">
        <v>85.61</v>
      </c>
      <c r="D668" t="n" s="70">
        <v>85.03</v>
      </c>
      <c r="E668" t="n" s="70">
        <v>85.23999999999999</v>
      </c>
      <c r="F668" t="n" s="70">
        <v>1060288</v>
      </c>
    </row>
    <row r="669" ht="13" customHeight="1" spans="1:6" s="90">
      <c r="A669" t="n" s="75">
        <v>41996</v>
      </c>
      <c r="B669" t="n" s="70">
        <v>86.31</v>
      </c>
      <c r="C669" t="n" s="70">
        <v>86.47</v>
      </c>
      <c r="D669" t="n" s="70">
        <v>85.14</v>
      </c>
      <c r="E669" t="n" s="70">
        <v>85.17</v>
      </c>
      <c r="F669" t="n" s="70">
        <v>2343955</v>
      </c>
    </row>
    <row r="670" ht="13" customHeight="1" spans="1:6" s="90">
      <c r="A670" t="n" s="75">
        <v>41995</v>
      </c>
      <c r="B670" t="n" s="70">
        <v>84.72</v>
      </c>
      <c r="C670" t="n" s="70">
        <v>85.72</v>
      </c>
      <c r="D670" t="n" s="70">
        <v>84.61</v>
      </c>
      <c r="E670" t="n" s="70">
        <v>85.7</v>
      </c>
      <c r="F670" t="n" s="70">
        <v>1672130</v>
      </c>
    </row>
    <row r="671" ht="13" customHeight="1" spans="1:6" s="90">
      <c r="A671" t="n" s="75">
        <v>41992</v>
      </c>
      <c r="B671" t="n" s="70">
        <v>85.45</v>
      </c>
      <c r="C671" t="n" s="70">
        <v>86.15000000000001</v>
      </c>
      <c r="D671" t="n" s="70">
        <v>84.66</v>
      </c>
      <c r="E671" t="n" s="70">
        <v>84.70999999999999</v>
      </c>
      <c r="F671" t="n" s="70">
        <v>4230483</v>
      </c>
    </row>
    <row r="672" ht="13" customHeight="1" spans="1:6" s="90">
      <c r="A672" t="n" s="75">
        <v>41991</v>
      </c>
      <c r="B672" t="n" s="70">
        <v>85.87</v>
      </c>
      <c r="C672" t="n" s="70">
        <v>85.94</v>
      </c>
      <c r="D672" t="n" s="70">
        <v>85.03</v>
      </c>
      <c r="E672" t="n" s="70">
        <v>85.68000000000001</v>
      </c>
      <c r="F672" t="n" s="70">
        <v>3535524</v>
      </c>
    </row>
    <row r="673" ht="13" customHeight="1" spans="1:6" s="90">
      <c r="A673" t="n" s="75">
        <v>41990</v>
      </c>
      <c r="B673" t="n" s="70">
        <v>82.62</v>
      </c>
      <c r="C673" t="n" s="70">
        <v>84.86</v>
      </c>
      <c r="D673" t="n" s="70">
        <v>82.62</v>
      </c>
      <c r="E673" t="n" s="70">
        <v>84.68000000000001</v>
      </c>
      <c r="F673" t="n" s="70">
        <v>1906227</v>
      </c>
    </row>
    <row r="674" ht="13" customHeight="1" spans="1:6" s="90">
      <c r="A674" t="n" s="75">
        <v>41989</v>
      </c>
      <c r="B674" t="n" s="70">
        <v>82.77</v>
      </c>
      <c r="C674" t="n" s="70">
        <v>84.06999999999999</v>
      </c>
      <c r="D674" t="n" s="70">
        <v>82.43000000000001</v>
      </c>
      <c r="E674" t="n" s="70">
        <v>82.91</v>
      </c>
      <c r="F674" t="n" s="70">
        <v>1989960</v>
      </c>
    </row>
    <row r="675" ht="13" customHeight="1" spans="1:6" s="90">
      <c r="A675" t="n" s="75">
        <v>41988</v>
      </c>
      <c r="B675" t="n" s="70">
        <v>82.81</v>
      </c>
      <c r="C675" t="n" s="70">
        <v>83.42</v>
      </c>
      <c r="D675" t="n" s="70">
        <v>82.04000000000001</v>
      </c>
      <c r="E675" t="n" s="70">
        <v>82.78</v>
      </c>
      <c r="F675" t="n" s="70">
        <v>1848890</v>
      </c>
    </row>
    <row r="676" ht="13" customHeight="1" spans="1:6" s="90">
      <c r="A676" t="n" s="75">
        <v>41985</v>
      </c>
      <c r="B676" t="n" s="70">
        <v>83.47</v>
      </c>
      <c r="C676" t="n" s="70">
        <v>84.65000000000001</v>
      </c>
      <c r="D676" t="n" s="70">
        <v>82.5</v>
      </c>
      <c r="E676" t="n" s="70">
        <v>82.5</v>
      </c>
      <c r="F676" t="n" s="70">
        <v>2415621</v>
      </c>
    </row>
    <row r="677" ht="13" customHeight="1" spans="1:6" s="90">
      <c r="A677" t="n" s="75">
        <v>41984</v>
      </c>
      <c r="B677" t="n" s="70">
        <v>85.53</v>
      </c>
      <c r="C677" t="n" s="70">
        <v>85.56999999999999</v>
      </c>
      <c r="D677" t="n" s="70">
        <v>84.43000000000001</v>
      </c>
      <c r="E677" t="n" s="70">
        <v>84.59999999999999</v>
      </c>
      <c r="F677" t="n" s="70">
        <v>1976754</v>
      </c>
    </row>
    <row r="678" ht="13" customHeight="1" spans="1:6" s="90">
      <c r="A678" t="n" s="75">
        <v>41983</v>
      </c>
      <c r="B678" t="n" s="70">
        <v>84.56</v>
      </c>
      <c r="C678" t="n" s="70">
        <v>85.54000000000001</v>
      </c>
      <c r="D678" t="n" s="70">
        <v>83.98</v>
      </c>
      <c r="E678" t="n" s="70">
        <v>84.13</v>
      </c>
      <c r="F678" t="n" s="70">
        <v>2024896</v>
      </c>
    </row>
    <row r="679" ht="13" customHeight="1" spans="1:6" s="90">
      <c r="A679" t="n" s="75">
        <v>41982</v>
      </c>
      <c r="B679" t="n" s="70">
        <v>85.18000000000001</v>
      </c>
      <c r="C679" t="n" s="70">
        <v>85.55</v>
      </c>
      <c r="D679" t="n" s="70">
        <v>84.36</v>
      </c>
      <c r="E679" t="n" s="70">
        <v>85.26000000000001</v>
      </c>
      <c r="F679" t="n" s="70">
        <v>1943754</v>
      </c>
    </row>
    <row r="680" ht="13" customHeight="1" spans="1:6" s="90">
      <c r="A680" t="n" s="75">
        <v>41981</v>
      </c>
      <c r="B680" t="n" s="70">
        <v>85.36</v>
      </c>
      <c r="C680" t="n" s="70">
        <v>86.01000000000001</v>
      </c>
      <c r="D680" t="n" s="70">
        <v>85.05</v>
      </c>
      <c r="E680" t="n" s="70">
        <v>85.59</v>
      </c>
      <c r="F680" t="n" s="70">
        <v>1674151</v>
      </c>
    </row>
    <row r="681" ht="13" customHeight="1" spans="1:6" s="90">
      <c r="A681" t="n" s="75">
        <v>41978</v>
      </c>
      <c r="B681" t="n" s="70">
        <v>85.79000000000001</v>
      </c>
      <c r="C681" t="n" s="70">
        <v>85.92</v>
      </c>
      <c r="D681" t="n" s="70">
        <v>85.11</v>
      </c>
      <c r="E681" t="n" s="70">
        <v>85.81999999999999</v>
      </c>
      <c r="F681" t="n" s="70">
        <v>1792105</v>
      </c>
    </row>
    <row r="682" ht="13" customHeight="1" spans="1:6" s="90">
      <c r="A682" t="n" s="75">
        <v>41977</v>
      </c>
      <c r="B682" t="n" s="70">
        <v>86.06</v>
      </c>
      <c r="C682" t="n" s="70">
        <v>86.42</v>
      </c>
      <c r="D682" t="n" s="70">
        <v>85.73</v>
      </c>
      <c r="E682" t="n" s="70">
        <v>86.06</v>
      </c>
      <c r="F682" t="n" s="70">
        <v>1553066</v>
      </c>
    </row>
    <row r="683" ht="13" customHeight="1" spans="1:6" s="90">
      <c r="A683" t="n" s="75">
        <v>41976</v>
      </c>
      <c r="B683" t="n" s="70">
        <v>85.48999999999999</v>
      </c>
      <c r="C683" t="n" s="70">
        <v>86</v>
      </c>
      <c r="D683" t="n" s="70">
        <v>84.98999999999999</v>
      </c>
      <c r="E683" t="n" s="70">
        <v>85.94</v>
      </c>
      <c r="F683" t="n" s="70">
        <v>1878416</v>
      </c>
    </row>
    <row r="684" ht="13" customHeight="1" spans="1:6" s="90">
      <c r="A684" t="n" s="75">
        <v>41975</v>
      </c>
      <c r="B684" t="n" s="70">
        <v>86.45</v>
      </c>
      <c r="C684" t="n" s="70">
        <v>86.54000000000001</v>
      </c>
      <c r="D684" t="n" s="70">
        <v>85.62</v>
      </c>
      <c r="E684" t="n" s="70">
        <v>85.8</v>
      </c>
      <c r="F684" t="n" s="70">
        <v>1676123</v>
      </c>
    </row>
    <row r="685" ht="13" customHeight="1" spans="1:6" s="90">
      <c r="A685" t="n" s="75">
        <v>41974</v>
      </c>
      <c r="B685" t="n" s="70">
        <v>85.18000000000001</v>
      </c>
      <c r="C685" t="n" s="70">
        <v>86.5</v>
      </c>
      <c r="D685" t="n" s="70">
        <v>85</v>
      </c>
      <c r="E685" t="n" s="70">
        <v>86.06999999999999</v>
      </c>
      <c r="F685" t="n" s="70">
        <v>2054985</v>
      </c>
    </row>
    <row r="686" ht="13" customHeight="1" spans="1:6" s="90">
      <c r="A686" t="n" s="75">
        <v>41971</v>
      </c>
      <c r="B686" t="n" s="70">
        <v>85.26000000000001</v>
      </c>
      <c r="C686" t="n" s="70">
        <v>86.26000000000001</v>
      </c>
      <c r="D686" t="n" s="70">
        <v>84.81</v>
      </c>
      <c r="E686" t="n" s="70">
        <v>85.64</v>
      </c>
      <c r="F686" t="n" s="70">
        <v>1267266</v>
      </c>
    </row>
    <row r="687" ht="13" customHeight="1" spans="1:6" s="90">
      <c r="A687" t="n" s="75">
        <v>41969</v>
      </c>
      <c r="B687" t="n" s="70">
        <v>84.72</v>
      </c>
      <c r="C687" t="n" s="70">
        <v>84.95999999999999</v>
      </c>
      <c r="D687" t="n" s="70">
        <v>84.36</v>
      </c>
      <c r="E687" t="n" s="70">
        <v>84.86</v>
      </c>
      <c r="F687" t="n" s="70">
        <v>1997058</v>
      </c>
    </row>
    <row r="688" ht="13" customHeight="1" spans="1:6" s="90">
      <c r="A688" t="n" s="75">
        <v>41968</v>
      </c>
      <c r="B688" t="n" s="70">
        <v>84.69</v>
      </c>
      <c r="C688" t="n" s="70">
        <v>85.06999999999999</v>
      </c>
      <c r="D688" t="n" s="70">
        <v>84.48999999999999</v>
      </c>
      <c r="E688" t="n" s="70">
        <v>84.52</v>
      </c>
      <c r="F688" t="n" s="70">
        <v>1852610</v>
      </c>
    </row>
    <row r="689" ht="13" customHeight="1" spans="1:6" s="90">
      <c r="A689" t="n" s="75">
        <v>41967</v>
      </c>
      <c r="B689" t="n" s="70">
        <v>84.51000000000001</v>
      </c>
      <c r="C689" t="n" s="70">
        <v>84.92</v>
      </c>
      <c r="D689" t="n" s="70">
        <v>84.43000000000001</v>
      </c>
      <c r="E689" t="n" s="70">
        <v>84.78</v>
      </c>
      <c r="F689" t="n" s="70">
        <v>2295447</v>
      </c>
    </row>
    <row r="690" ht="13" customHeight="1" spans="1:6" s="90">
      <c r="A690" t="n" s="75">
        <v>41964</v>
      </c>
      <c r="B690" t="n" s="70">
        <v>85.22</v>
      </c>
      <c r="C690" t="n" s="70">
        <v>85.22</v>
      </c>
      <c r="D690" t="n" s="70">
        <v>83.81</v>
      </c>
      <c r="E690" t="n" s="70">
        <v>84.14</v>
      </c>
      <c r="F690" t="n" s="70">
        <v>2692005</v>
      </c>
    </row>
    <row r="691" ht="13" customHeight="1" spans="1:6" s="90">
      <c r="A691" t="n" s="75">
        <v>41963</v>
      </c>
      <c r="B691" t="n" s="70">
        <v>84.28</v>
      </c>
      <c r="C691" t="n" s="70">
        <v>84.42</v>
      </c>
      <c r="D691" t="n" s="70">
        <v>83.59999999999999</v>
      </c>
      <c r="E691" t="n" s="70">
        <v>84.12</v>
      </c>
      <c r="F691" t="n" s="70">
        <v>2507416</v>
      </c>
    </row>
    <row r="692" ht="13" customHeight="1" spans="1:6" s="90">
      <c r="A692" t="n" s="75">
        <v>41962</v>
      </c>
      <c r="B692" t="n" s="70">
        <v>84.79000000000001</v>
      </c>
      <c r="C692" t="n" s="70">
        <v>84.79000000000001</v>
      </c>
      <c r="D692" t="n" s="70">
        <v>84.06</v>
      </c>
      <c r="E692" t="n" s="70">
        <v>84.27</v>
      </c>
      <c r="F692" t="n" s="70">
        <v>2362385</v>
      </c>
    </row>
    <row r="693" ht="13" customHeight="1" spans="1:6" s="90">
      <c r="A693" t="n" s="75">
        <v>41961</v>
      </c>
      <c r="B693" t="n" s="70">
        <v>84.84999999999999</v>
      </c>
      <c r="C693" t="n" s="70">
        <v>85.12</v>
      </c>
      <c r="D693" t="n" s="70">
        <v>84.45</v>
      </c>
      <c r="E693" t="n" s="70">
        <v>84.75</v>
      </c>
      <c r="F693" t="n" s="70">
        <v>1807257</v>
      </c>
    </row>
    <row r="694" ht="13" customHeight="1" spans="1:6" s="90">
      <c r="A694" t="n" s="75">
        <v>41960</v>
      </c>
      <c r="B694" t="n" s="70">
        <v>84.7</v>
      </c>
      <c r="C694" t="n" s="70">
        <v>85.08</v>
      </c>
      <c r="D694" t="n" s="70">
        <v>84.54000000000001</v>
      </c>
      <c r="E694" t="n" s="70">
        <v>84.84</v>
      </c>
      <c r="F694" t="n" s="70">
        <v>1531819</v>
      </c>
    </row>
    <row r="695" ht="13" customHeight="1" spans="1:6" s="90">
      <c r="A695" t="n" s="75">
        <v>41957</v>
      </c>
      <c r="B695" t="n" s="70">
        <v>85.41</v>
      </c>
      <c r="C695" t="n" s="70">
        <v>85.53</v>
      </c>
      <c r="D695" t="n" s="70">
        <v>84.45999999999999</v>
      </c>
      <c r="E695" t="n" s="70">
        <v>84.75</v>
      </c>
      <c r="F695" t="n" s="70">
        <v>1853091</v>
      </c>
    </row>
    <row r="696" ht="13" customHeight="1" spans="1:6" s="90">
      <c r="A696" t="n" s="75">
        <v>41956</v>
      </c>
      <c r="B696" t="n" s="70">
        <v>85.43000000000001</v>
      </c>
      <c r="C696" t="n" s="70">
        <v>85.89</v>
      </c>
      <c r="D696" t="n" s="70">
        <v>84.98</v>
      </c>
      <c r="E696" t="n" s="70">
        <v>85.41</v>
      </c>
      <c r="F696" t="n" s="70">
        <v>1451594</v>
      </c>
    </row>
    <row r="697" ht="13" customHeight="1" spans="1:6" s="90">
      <c r="A697" t="n" s="75">
        <v>41955</v>
      </c>
      <c r="B697" t="n" s="70">
        <v>84.77</v>
      </c>
      <c r="C697" t="n" s="70">
        <v>85.54000000000001</v>
      </c>
      <c r="D697" t="n" s="70">
        <v>84.63</v>
      </c>
      <c r="E697" t="n" s="70">
        <v>85.2</v>
      </c>
      <c r="F697" t="n" s="70">
        <v>1514639</v>
      </c>
    </row>
    <row r="698" ht="13" customHeight="1" spans="1:6" s="90">
      <c r="A698" t="n" s="75">
        <v>41954</v>
      </c>
      <c r="B698" t="n" s="70">
        <v>85.09</v>
      </c>
      <c r="C698" t="n" s="70">
        <v>85.31999999999999</v>
      </c>
      <c r="D698" t="n" s="70">
        <v>84.64</v>
      </c>
      <c r="E698" t="n" s="70">
        <v>84.95</v>
      </c>
      <c r="F698" t="n" s="70">
        <v>1267082</v>
      </c>
    </row>
    <row r="699" ht="13" customHeight="1" spans="1:6" s="90">
      <c r="A699" t="n" s="75">
        <v>41953</v>
      </c>
      <c r="B699" t="n" s="70">
        <v>84.31</v>
      </c>
      <c r="C699" t="n" s="70">
        <v>85.28</v>
      </c>
      <c r="D699" t="n" s="70">
        <v>84.06</v>
      </c>
      <c r="E699" t="n" s="70">
        <v>85.12</v>
      </c>
      <c r="F699" t="n" s="70">
        <v>1611442</v>
      </c>
    </row>
    <row r="700" ht="13" customHeight="1" spans="1:6" s="90">
      <c r="A700" t="n" s="75">
        <v>41950</v>
      </c>
      <c r="B700" t="n" s="70">
        <v>84.87</v>
      </c>
      <c r="C700" t="n" s="70">
        <v>84.98</v>
      </c>
      <c r="D700" t="n" s="70">
        <v>83.68000000000001</v>
      </c>
      <c r="E700" t="n" s="70">
        <v>84.38</v>
      </c>
      <c r="F700" t="n" s="70">
        <v>2441261</v>
      </c>
    </row>
    <row r="701" ht="13" customHeight="1" spans="1:6" s="90">
      <c r="A701" t="n" s="75">
        <v>41949</v>
      </c>
      <c r="B701" t="n" s="70">
        <v>84.66</v>
      </c>
      <c r="C701" t="n" s="70">
        <v>85.09999999999999</v>
      </c>
      <c r="D701" t="n" s="70">
        <v>84.15000000000001</v>
      </c>
      <c r="E701" t="n" s="70">
        <v>84.73999999999999</v>
      </c>
      <c r="F701" t="n" s="70">
        <v>2126487</v>
      </c>
    </row>
    <row r="702" ht="13" customHeight="1" spans="1:6" s="90">
      <c r="A702" t="n" s="75">
        <v>41948</v>
      </c>
      <c r="B702" t="n" s="70">
        <v>83.78</v>
      </c>
      <c r="C702" t="n" s="70">
        <v>84.38</v>
      </c>
      <c r="D702" t="n" s="70">
        <v>83.33</v>
      </c>
      <c r="E702" t="n" s="70">
        <v>84.3</v>
      </c>
      <c r="F702" t="n" s="70">
        <v>2325867</v>
      </c>
    </row>
    <row r="703" ht="13" customHeight="1" spans="1:6" s="90">
      <c r="A703" t="n" s="75">
        <v>41947</v>
      </c>
      <c r="B703" t="n" s="70">
        <v>82.34999999999999</v>
      </c>
      <c r="C703" t="n" s="70">
        <v>83.36</v>
      </c>
      <c r="D703" t="n" s="70">
        <v>82</v>
      </c>
      <c r="E703" t="n" s="70">
        <v>83.15000000000001</v>
      </c>
      <c r="F703" t="n" s="70">
        <v>2508301</v>
      </c>
    </row>
    <row r="704" ht="13" customHeight="1" spans="1:6" s="90">
      <c r="A704" t="n" s="75">
        <v>41946</v>
      </c>
      <c r="B704" t="n" s="70">
        <v>81.5</v>
      </c>
      <c r="C704" t="n" s="70">
        <v>82.47</v>
      </c>
      <c r="D704" t="n" s="70">
        <v>81.48</v>
      </c>
      <c r="E704" t="n" s="70">
        <v>81.73999999999999</v>
      </c>
      <c r="F704" t="n" s="70">
        <v>2707632</v>
      </c>
    </row>
    <row r="705" ht="13" customHeight="1" spans="1:6" s="90">
      <c r="A705" t="n" s="75">
        <v>41943</v>
      </c>
      <c r="B705" t="n" s="70">
        <v>80.61</v>
      </c>
      <c r="C705" t="n" s="70">
        <v>81.98999999999999</v>
      </c>
      <c r="D705" t="n" s="70">
        <v>79.86</v>
      </c>
      <c r="E705" t="n" s="70">
        <v>81.78</v>
      </c>
      <c r="F705" t="n" s="70">
        <v>3712308</v>
      </c>
    </row>
    <row r="706" ht="13" customHeight="1" spans="1:6" s="90">
      <c r="A706" t="n" s="75">
        <v>41942</v>
      </c>
      <c r="B706" t="n" s="70">
        <v>77.89</v>
      </c>
      <c r="C706" t="n" s="70">
        <v>79.39</v>
      </c>
      <c r="D706" t="n" s="70">
        <v>77.3</v>
      </c>
      <c r="E706" t="n" s="70">
        <v>78.95</v>
      </c>
      <c r="F706" t="n" s="70">
        <v>2113807</v>
      </c>
    </row>
    <row r="707" ht="13" customHeight="1" spans="1:6" s="90">
      <c r="A707" t="n" s="75">
        <v>41941</v>
      </c>
      <c r="B707" t="n" s="70">
        <v>77.09</v>
      </c>
      <c r="C707" t="n" s="70">
        <v>78.09999999999999</v>
      </c>
      <c r="D707" t="n" s="70">
        <v>76.93000000000001</v>
      </c>
      <c r="E707" t="n" s="70">
        <v>77.92</v>
      </c>
      <c r="F707" t="n" s="70">
        <v>1357079</v>
      </c>
    </row>
    <row r="708" ht="13" customHeight="1" spans="1:6" s="90">
      <c r="A708" t="n" s="75">
        <v>41940</v>
      </c>
      <c r="B708" t="n" s="70">
        <v>76.94</v>
      </c>
      <c r="C708" t="n" s="70">
        <v>77.31999999999999</v>
      </c>
      <c r="D708" t="n" s="70">
        <v>76.22</v>
      </c>
      <c r="E708" t="n" s="70">
        <v>77.26000000000001</v>
      </c>
      <c r="F708" t="n" s="70">
        <v>2314789</v>
      </c>
    </row>
    <row r="709" ht="13" customHeight="1" spans="1:6" s="90">
      <c r="A709" t="n" s="75">
        <v>41939</v>
      </c>
      <c r="B709" t="n" s="70">
        <v>76.25</v>
      </c>
      <c r="C709" t="n" s="70">
        <v>76.59999999999999</v>
      </c>
      <c r="D709" t="n" s="70">
        <v>75.95</v>
      </c>
      <c r="E709" t="n" s="70">
        <v>76.47</v>
      </c>
      <c r="F709" t="n" s="70">
        <v>1103391</v>
      </c>
    </row>
    <row r="710" ht="13" customHeight="1" spans="1:6" s="90">
      <c r="A710" t="n" s="75">
        <v>41936</v>
      </c>
      <c r="B710" t="n" s="70">
        <v>75.78</v>
      </c>
      <c r="C710" t="n" s="70">
        <v>76.25</v>
      </c>
      <c r="D710" t="n" s="70">
        <v>75.47</v>
      </c>
      <c r="E710" t="n" s="70">
        <v>76.2</v>
      </c>
      <c r="F710" t="n" s="70">
        <v>1131834</v>
      </c>
    </row>
    <row r="711" ht="13" customHeight="1" spans="1:6" s="90">
      <c r="A711" t="n" s="75">
        <v>41935</v>
      </c>
      <c r="B711" t="n" s="70">
        <v>75.75</v>
      </c>
      <c r="C711" t="n" s="70">
        <v>76.2</v>
      </c>
      <c r="D711" t="n" s="70">
        <v>75.22</v>
      </c>
      <c r="E711" t="n" s="70">
        <v>75.44</v>
      </c>
      <c r="F711" t="n" s="70">
        <v>1462300</v>
      </c>
    </row>
    <row r="712" ht="13" customHeight="1" spans="1:6" s="90">
      <c r="A712" t="n" s="75">
        <v>41934</v>
      </c>
      <c r="B712" t="n" s="70">
        <v>75.01000000000001</v>
      </c>
      <c r="C712" t="n" s="70">
        <v>75.18000000000001</v>
      </c>
      <c r="D712" t="n" s="70">
        <v>74.56</v>
      </c>
      <c r="E712" t="n" s="70">
        <v>74.61</v>
      </c>
      <c r="F712" t="n" s="70">
        <v>1416149</v>
      </c>
    </row>
    <row r="713" ht="13" customHeight="1" spans="1:6" s="90">
      <c r="A713" t="n" s="75">
        <v>41933</v>
      </c>
      <c r="B713" t="n" s="70">
        <v>73.63</v>
      </c>
      <c r="C713" t="n" s="70">
        <v>74.89</v>
      </c>
      <c r="D713" t="n" s="70">
        <v>73.25</v>
      </c>
      <c r="E713" t="n" s="70">
        <v>74.8</v>
      </c>
      <c r="F713" t="n" s="70">
        <v>1565250</v>
      </c>
    </row>
    <row r="714" ht="13" customHeight="1" spans="1:6" s="90">
      <c r="A714" t="n" s="75">
        <v>41932</v>
      </c>
      <c r="B714" t="n" s="70">
        <v>72.54000000000001</v>
      </c>
      <c r="C714" t="n" s="70">
        <v>73.39</v>
      </c>
      <c r="D714" t="n" s="70">
        <v>72.34999999999999</v>
      </c>
      <c r="E714" t="n" s="70">
        <v>73.34999999999999</v>
      </c>
      <c r="F714" t="n" s="70">
        <v>2125360</v>
      </c>
    </row>
    <row r="715" ht="13" customHeight="1" spans="1:6" s="90">
      <c r="A715" t="n" s="75">
        <v>41929</v>
      </c>
      <c r="B715" t="n" s="70">
        <v>72.51000000000001</v>
      </c>
      <c r="C715" t="n" s="70">
        <v>72.98</v>
      </c>
      <c r="D715" t="n" s="70">
        <v>71.51000000000001</v>
      </c>
      <c r="E715" t="n" s="70">
        <v>72.68000000000001</v>
      </c>
      <c r="F715" t="n" s="70">
        <v>1700389</v>
      </c>
    </row>
    <row r="716" ht="13" customHeight="1" spans="1:6" s="90">
      <c r="A716" t="n" s="75">
        <v>41928</v>
      </c>
      <c r="B716" t="n" s="70">
        <v>70.79000000000001</v>
      </c>
      <c r="C716" t="n" s="70">
        <v>72.15000000000001</v>
      </c>
      <c r="D716" t="n" s="70">
        <v>70.69</v>
      </c>
      <c r="E716" t="n" s="70">
        <v>71.63</v>
      </c>
      <c r="F716" t="n" s="70">
        <v>2179303</v>
      </c>
    </row>
    <row r="717" ht="13" customHeight="1" spans="1:6" s="90">
      <c r="A717" t="n" s="75">
        <v>41927</v>
      </c>
      <c r="B717" t="n" s="70">
        <v>72</v>
      </c>
      <c r="C717" t="n" s="70">
        <v>72.34</v>
      </c>
      <c r="D717" t="n" s="70">
        <v>70.5</v>
      </c>
      <c r="E717" t="n" s="70">
        <v>71.78</v>
      </c>
      <c r="F717" t="n" s="70">
        <v>2482932</v>
      </c>
    </row>
    <row r="718" ht="13" customHeight="1" spans="1:6" s="90">
      <c r="A718" t="n" s="75">
        <v>41926</v>
      </c>
      <c r="B718" t="n" s="70">
        <v>72.56</v>
      </c>
      <c r="C718" t="n" s="70">
        <v>72.98</v>
      </c>
      <c r="D718" t="n" s="70">
        <v>72.25</v>
      </c>
      <c r="E718" t="n" s="70">
        <v>72.64</v>
      </c>
      <c r="F718" t="n" s="70">
        <v>2088129</v>
      </c>
    </row>
    <row r="719" ht="13" customHeight="1" spans="1:6" s="90">
      <c r="A719" t="n" s="75">
        <v>41925</v>
      </c>
      <c r="B719" t="n" s="70">
        <v>72.81999999999999</v>
      </c>
      <c r="C719" t="n" s="70">
        <v>73.12</v>
      </c>
      <c r="D719" t="n" s="70">
        <v>71.93000000000001</v>
      </c>
      <c r="E719" t="n" s="70">
        <v>71.95</v>
      </c>
      <c r="F719" t="n" s="70">
        <v>2058736</v>
      </c>
    </row>
    <row r="720" ht="13" customHeight="1" spans="1:6" s="90">
      <c r="A720" t="n" s="75">
        <v>41922</v>
      </c>
      <c r="B720" t="n" s="70">
        <v>73.25</v>
      </c>
      <c r="C720" t="n" s="70">
        <v>73.81999999999999</v>
      </c>
      <c r="D720" t="n" s="70">
        <v>72.65000000000001</v>
      </c>
      <c r="E720" t="n" s="70">
        <v>72.66</v>
      </c>
      <c r="F720" t="n" s="70">
        <v>2395942</v>
      </c>
    </row>
    <row r="721" ht="13" customHeight="1" spans="1:6" s="90">
      <c r="A721" t="n" s="75">
        <v>41921</v>
      </c>
      <c r="B721" t="n" s="70">
        <v>74.8</v>
      </c>
      <c r="C721" t="n" s="70">
        <v>74.95</v>
      </c>
      <c r="D721" t="n" s="70">
        <v>73.16</v>
      </c>
      <c r="E721" t="n" s="70">
        <v>73.19</v>
      </c>
      <c r="F721" t="n" s="70">
        <v>1972846</v>
      </c>
    </row>
    <row r="722" ht="13" customHeight="1" spans="1:6" s="90">
      <c r="A722" t="n" s="75">
        <v>41920</v>
      </c>
      <c r="B722" t="n" s="70">
        <v>73.5</v>
      </c>
      <c r="C722" t="n" s="70">
        <v>74.98</v>
      </c>
      <c r="D722" t="n" s="70">
        <v>73.26000000000001</v>
      </c>
      <c r="E722" t="n" s="70">
        <v>74.78</v>
      </c>
      <c r="F722" t="n" s="70">
        <v>2078845</v>
      </c>
    </row>
    <row r="723" ht="13" customHeight="1" spans="1:6" s="90">
      <c r="A723" t="n" s="75">
        <v>41919</v>
      </c>
      <c r="B723" t="n" s="70">
        <v>74.34</v>
      </c>
      <c r="C723" t="n" s="70">
        <v>74.5</v>
      </c>
      <c r="D723" t="n" s="70">
        <v>73.48</v>
      </c>
      <c r="E723" t="n" s="70">
        <v>73.52</v>
      </c>
      <c r="F723" t="n" s="70">
        <v>2233272</v>
      </c>
    </row>
    <row r="724" ht="13" customHeight="1" spans="1:6" s="90">
      <c r="A724" t="n" s="75">
        <v>41918</v>
      </c>
      <c r="B724" t="n" s="70">
        <v>74.95999999999999</v>
      </c>
      <c r="C724" t="n" s="70">
        <v>75.04000000000001</v>
      </c>
      <c r="D724" t="n" s="70">
        <v>74.29000000000001</v>
      </c>
      <c r="E724" t="n" s="70">
        <v>74.52</v>
      </c>
      <c r="F724" t="n" s="70">
        <v>2919471</v>
      </c>
    </row>
    <row r="725" ht="13" customHeight="1" spans="1:6" s="90">
      <c r="A725" t="n" s="75">
        <v>41915</v>
      </c>
      <c r="B725" t="n" s="70">
        <v>73.56</v>
      </c>
      <c r="C725" t="n" s="70">
        <v>75.04000000000001</v>
      </c>
      <c r="D725" t="n" s="70">
        <v>73.55</v>
      </c>
      <c r="E725" t="n" s="70">
        <v>74.84999999999999</v>
      </c>
      <c r="F725" t="n" s="70">
        <v>4475419</v>
      </c>
    </row>
    <row r="726" ht="13" customHeight="1" spans="1:6" s="90">
      <c r="A726" t="n" s="75">
        <v>41914</v>
      </c>
      <c r="B726" t="n" s="70">
        <v>71.70999999999999</v>
      </c>
      <c r="C726" t="n" s="70">
        <v>72.63</v>
      </c>
      <c r="D726" t="n" s="70">
        <v>71.51000000000001</v>
      </c>
      <c r="E726" t="n" s="70">
        <v>72.5</v>
      </c>
      <c r="F726" t="n" s="70">
        <v>3007958</v>
      </c>
    </row>
    <row r="727" ht="13" customHeight="1" spans="1:6" s="90">
      <c r="A727" t="n" s="75">
        <v>41913</v>
      </c>
      <c r="B727" t="n" s="70">
        <v>73.03</v>
      </c>
      <c r="C727" t="n" s="70">
        <v>73.08</v>
      </c>
      <c r="D727" t="n" s="70">
        <v>71.41</v>
      </c>
      <c r="E727" t="n" s="70">
        <v>71.42</v>
      </c>
      <c r="F727" t="n" s="70">
        <v>3540258</v>
      </c>
    </row>
    <row r="728" ht="13" customHeight="1" spans="1:6" s="90">
      <c r="A728" t="n" s="75">
        <v>41912</v>
      </c>
      <c r="B728" t="n" s="70">
        <v>83.34</v>
      </c>
      <c r="C728" t="n" s="70">
        <v>83.45</v>
      </c>
      <c r="D728" t="n" s="70">
        <v>82.7</v>
      </c>
      <c r="E728" t="n" s="70">
        <v>83.08</v>
      </c>
      <c r="F728" t="n" s="70">
        <v>2358037</v>
      </c>
    </row>
    <row r="729" ht="13" customHeight="1" spans="1:6" s="90">
      <c r="A729" t="n" s="75">
        <v>41911</v>
      </c>
      <c r="B729" t="n" s="70">
        <v>82.06</v>
      </c>
      <c r="C729" t="n" s="70">
        <v>82.91</v>
      </c>
      <c r="D729" t="n" s="70">
        <v>81.91</v>
      </c>
      <c r="E729" t="n" s="70">
        <v>82.81</v>
      </c>
      <c r="F729" t="n" s="70">
        <v>1689400</v>
      </c>
    </row>
    <row r="730" ht="13" customHeight="1" spans="1:6" s="90">
      <c r="A730" t="n" s="75">
        <v>41908</v>
      </c>
      <c r="B730" t="n" s="70">
        <v>82.23999999999999</v>
      </c>
      <c r="C730" t="n" s="70">
        <v>82.76000000000001</v>
      </c>
      <c r="D730" t="n" s="70">
        <v>81.8</v>
      </c>
      <c r="E730" t="n" s="70">
        <v>82.59</v>
      </c>
      <c r="F730" t="n" s="70">
        <v>1663719</v>
      </c>
    </row>
    <row r="731" ht="13" customHeight="1" spans="1:6" s="90">
      <c r="A731" t="n" s="75">
        <v>41907</v>
      </c>
      <c r="B731" t="n" s="70">
        <v>83.61</v>
      </c>
      <c r="C731" t="n" s="70">
        <v>83.61</v>
      </c>
      <c r="D731" t="n" s="70">
        <v>82.31999999999999</v>
      </c>
      <c r="E731" t="n" s="70">
        <v>82.36</v>
      </c>
      <c r="F731" t="n" s="70">
        <v>1731590</v>
      </c>
    </row>
    <row r="732" ht="13" customHeight="1" spans="1:6" s="90">
      <c r="A732" t="n" s="75">
        <v>41906</v>
      </c>
      <c r="B732" t="n" s="70">
        <v>82.52</v>
      </c>
      <c r="C732" t="n" s="70">
        <v>84.06</v>
      </c>
      <c r="D732" t="n" s="70">
        <v>82.39</v>
      </c>
      <c r="E732" t="n" s="70">
        <v>83.93000000000001</v>
      </c>
      <c r="F732" t="n" s="70">
        <v>1356148</v>
      </c>
    </row>
    <row r="733" ht="13" customHeight="1" spans="1:6" s="90">
      <c r="A733" t="n" s="75">
        <v>41905</v>
      </c>
      <c r="B733" t="n" s="70">
        <v>82.94</v>
      </c>
      <c r="C733" t="n" s="70">
        <v>83.09</v>
      </c>
      <c r="D733" t="n" s="70">
        <v>82.59</v>
      </c>
      <c r="E733" t="n" s="70">
        <v>82.61</v>
      </c>
      <c r="F733" t="n" s="70">
        <v>1247456</v>
      </c>
    </row>
    <row r="734" ht="13" customHeight="1" spans="1:6" s="90">
      <c r="A734" t="n" s="75">
        <v>41904</v>
      </c>
      <c r="B734" t="n" s="70">
        <v>83.42</v>
      </c>
      <c r="C734" t="n" s="70">
        <v>83.77</v>
      </c>
      <c r="D734" t="n" s="70">
        <v>82.77</v>
      </c>
      <c r="E734" t="n" s="70">
        <v>83.09</v>
      </c>
      <c r="F734" t="n" s="70">
        <v>1243157</v>
      </c>
    </row>
    <row r="735" ht="13" customHeight="1" spans="1:6" s="90">
      <c r="A735" t="n" s="75">
        <v>41901</v>
      </c>
      <c r="B735" t="n" s="70">
        <v>84.55</v>
      </c>
      <c r="C735" t="n" s="70">
        <v>84.68000000000001</v>
      </c>
      <c r="D735" t="n" s="70">
        <v>83.56</v>
      </c>
      <c r="E735" t="n" s="70">
        <v>83.88</v>
      </c>
      <c r="F735" t="n" s="70">
        <v>2367344</v>
      </c>
    </row>
    <row r="736" ht="13" customHeight="1" spans="1:6" s="90">
      <c r="A736" t="n" s="75">
        <v>41900</v>
      </c>
      <c r="B736" t="n" s="70">
        <v>83.48999999999999</v>
      </c>
      <c r="C736" t="n" s="70">
        <v>84.31</v>
      </c>
      <c r="D736" t="n" s="70">
        <v>83.31</v>
      </c>
      <c r="E736" t="n" s="70">
        <v>84.19</v>
      </c>
      <c r="F736" t="n" s="70">
        <v>1611840</v>
      </c>
    </row>
    <row r="737" ht="13" customHeight="1" spans="1:6" s="90">
      <c r="A737" t="n" s="75">
        <v>41899</v>
      </c>
      <c r="B737" t="n" s="70">
        <v>83.47</v>
      </c>
      <c r="C737" t="n" s="70">
        <v>83.51000000000001</v>
      </c>
      <c r="D737" t="n" s="70">
        <v>82.81</v>
      </c>
      <c r="E737" t="n" s="70">
        <v>83.34999999999999</v>
      </c>
      <c r="F737" t="n" s="70">
        <v>1426796</v>
      </c>
    </row>
    <row r="738" ht="13" customHeight="1" spans="1:6" s="90">
      <c r="A738" t="n" s="75">
        <v>41898</v>
      </c>
      <c r="B738" t="n" s="70">
        <v>82.56</v>
      </c>
      <c r="C738" t="n" s="70">
        <v>83.56</v>
      </c>
      <c r="D738" t="n" s="70">
        <v>82.56</v>
      </c>
      <c r="E738" t="n" s="70">
        <v>83.41</v>
      </c>
      <c r="F738" t="n" s="70">
        <v>1389454</v>
      </c>
    </row>
    <row r="739" ht="13" customHeight="1" spans="1:6" s="90">
      <c r="A739" t="n" s="75">
        <v>41897</v>
      </c>
      <c r="B739" t="n" s="70">
        <v>82.94</v>
      </c>
      <c r="C739" t="n" s="70">
        <v>83.61</v>
      </c>
      <c r="D739" t="n" s="70">
        <v>82.55</v>
      </c>
      <c r="E739" t="n" s="70">
        <v>83.45999999999999</v>
      </c>
      <c r="F739" t="n" s="70">
        <v>1240043</v>
      </c>
    </row>
    <row r="740" ht="13" customHeight="1" spans="1:6" s="90">
      <c r="A740" t="n" s="75">
        <v>41894</v>
      </c>
      <c r="B740" t="n" s="70">
        <v>83.26000000000001</v>
      </c>
      <c r="C740" t="n" s="70">
        <v>83.38</v>
      </c>
      <c r="D740" t="n" s="70">
        <v>82.33</v>
      </c>
      <c r="E740" t="n" s="70">
        <v>83.02</v>
      </c>
      <c r="F740" t="n" s="70">
        <v>1689940</v>
      </c>
    </row>
    <row r="741" ht="13" customHeight="1" spans="1:6" s="90">
      <c r="A741" t="n" s="75">
        <v>41893</v>
      </c>
      <c r="B741" t="n" s="70">
        <v>83.3</v>
      </c>
      <c r="C741" t="n" s="70">
        <v>83.41</v>
      </c>
      <c r="D741" t="n" s="70">
        <v>82.69</v>
      </c>
      <c r="E741" t="n" s="70">
        <v>83.2</v>
      </c>
      <c r="F741" t="n" s="70">
        <v>1346780</v>
      </c>
    </row>
    <row r="742" ht="13" customHeight="1" spans="1:6" s="90">
      <c r="A742" t="n" s="75">
        <v>41892</v>
      </c>
      <c r="B742" t="n" s="70">
        <v>83.31999999999999</v>
      </c>
      <c r="C742" t="n" s="70">
        <v>83.65000000000001</v>
      </c>
      <c r="D742" t="n" s="70">
        <v>82.92</v>
      </c>
      <c r="E742" t="n" s="70">
        <v>83.61</v>
      </c>
      <c r="F742" t="n" s="70">
        <v>1279510</v>
      </c>
    </row>
    <row r="743" ht="13" customHeight="1" spans="1:6" s="90">
      <c r="A743" t="n" s="75">
        <v>41891</v>
      </c>
      <c r="B743" t="n" s="70">
        <v>83.84999999999999</v>
      </c>
      <c r="C743" t="n" s="70">
        <v>84.05</v>
      </c>
      <c r="D743" t="n" s="70">
        <v>83.45</v>
      </c>
      <c r="E743" t="n" s="70">
        <v>83.61</v>
      </c>
      <c r="F743" t="n" s="70">
        <v>1001746</v>
      </c>
    </row>
    <row r="744" ht="13" customHeight="1" spans="1:6" s="90">
      <c r="A744" t="n" s="75">
        <v>41890</v>
      </c>
      <c r="B744" t="n" s="70">
        <v>83.91</v>
      </c>
      <c r="C744" t="n" s="70">
        <v>84.48</v>
      </c>
      <c r="D744" t="n" s="70">
        <v>83.73999999999999</v>
      </c>
      <c r="E744" t="n" s="70">
        <v>84.09</v>
      </c>
      <c r="F744" t="n" s="70">
        <v>860554</v>
      </c>
    </row>
    <row r="745" ht="13" customHeight="1" spans="1:6" s="90">
      <c r="A745" t="n" s="75">
        <v>41887</v>
      </c>
      <c r="B745" t="n" s="70">
        <v>83.69</v>
      </c>
      <c r="C745" t="n" s="70">
        <v>84.37</v>
      </c>
      <c r="D745" t="n" s="70">
        <v>83.62</v>
      </c>
      <c r="E745" t="n" s="70">
        <v>84.34</v>
      </c>
      <c r="F745" t="n" s="70">
        <v>1200956</v>
      </c>
    </row>
    <row r="746" ht="13" customHeight="1" spans="1:6" s="90">
      <c r="A746" t="n" s="75">
        <v>41886</v>
      </c>
      <c r="B746" t="n" s="70">
        <v>83.67</v>
      </c>
      <c r="C746" t="n" s="70">
        <v>84.44</v>
      </c>
      <c r="D746" t="n" s="70">
        <v>83.63</v>
      </c>
      <c r="E746" t="n" s="70">
        <v>83.81</v>
      </c>
      <c r="F746" t="n" s="70">
        <v>883660</v>
      </c>
    </row>
    <row r="747" ht="13" customHeight="1" spans="1:6" s="90">
      <c r="A747" t="n" s="75">
        <v>41885</v>
      </c>
      <c r="B747" t="n" s="70">
        <v>84.09</v>
      </c>
      <c r="C747" t="n" s="70">
        <v>84.16</v>
      </c>
      <c r="D747" t="n" s="70">
        <v>83.59999999999999</v>
      </c>
      <c r="E747" t="n" s="70">
        <v>83.78</v>
      </c>
      <c r="F747" t="n" s="70">
        <v>1064745</v>
      </c>
    </row>
    <row r="748" ht="13" customHeight="1" spans="1:6" s="90">
      <c r="A748" t="n" s="75">
        <v>41884</v>
      </c>
      <c r="B748" t="n" s="70">
        <v>83.68000000000001</v>
      </c>
      <c r="C748" t="n" s="70">
        <v>83.94</v>
      </c>
      <c r="D748" t="n" s="70">
        <v>83.27</v>
      </c>
      <c r="E748" t="n" s="70">
        <v>83.69</v>
      </c>
      <c r="F748" t="n" s="70">
        <v>1207029</v>
      </c>
    </row>
    <row r="749" ht="13" customHeight="1" spans="1:6" s="90">
      <c r="A749" t="n" s="75">
        <v>41880</v>
      </c>
      <c r="B749" t="n" s="70">
        <v>83.95</v>
      </c>
      <c r="C749" t="n" s="70">
        <v>83.95</v>
      </c>
      <c r="D749" t="n" s="70">
        <v>82.91</v>
      </c>
      <c r="E749" t="n" s="70">
        <v>83.48</v>
      </c>
      <c r="F749" t="n" s="70">
        <v>1556882</v>
      </c>
    </row>
    <row r="750" ht="13" customHeight="1" spans="1:6" s="90">
      <c r="A750" t="n" s="75">
        <v>41879</v>
      </c>
      <c r="B750" t="n" s="70">
        <v>83.03</v>
      </c>
      <c r="C750" t="n" s="70">
        <v>83.72</v>
      </c>
      <c r="D750" t="n" s="70">
        <v>83.03</v>
      </c>
      <c r="E750" t="n" s="70">
        <v>83.5</v>
      </c>
      <c r="F750" t="n" s="70">
        <v>832293</v>
      </c>
    </row>
    <row r="751" ht="13" customHeight="1" spans="1:6" s="90">
      <c r="A751" t="n" s="75">
        <v>41878</v>
      </c>
      <c r="B751" t="n" s="70">
        <v>83.75</v>
      </c>
      <c r="C751" t="n" s="70">
        <v>83.97</v>
      </c>
      <c r="D751" t="n" s="70">
        <v>83.43000000000001</v>
      </c>
      <c r="E751" t="n" s="70">
        <v>83.67</v>
      </c>
      <c r="F751" t="n" s="70">
        <v>863274</v>
      </c>
    </row>
    <row r="752" ht="13" customHeight="1" spans="1:6" s="90">
      <c r="A752" t="n" s="75">
        <v>41877</v>
      </c>
      <c r="B752" t="n" s="70">
        <v>83.59999999999999</v>
      </c>
      <c r="C752" t="n" s="70">
        <v>84.23</v>
      </c>
      <c r="D752" t="n" s="70">
        <v>83.42</v>
      </c>
      <c r="E752" t="n" s="70">
        <v>83.81999999999999</v>
      </c>
      <c r="F752" t="n" s="70">
        <v>1068826</v>
      </c>
    </row>
    <row r="753" ht="13" customHeight="1" spans="1:6" s="90">
      <c r="A753" t="n" s="75">
        <v>41876</v>
      </c>
      <c r="B753" t="n" s="70">
        <v>83.63</v>
      </c>
      <c r="C753" t="n" s="70">
        <v>83.94</v>
      </c>
      <c r="D753" t="n" s="70">
        <v>83.27</v>
      </c>
      <c r="E753" t="n" s="70">
        <v>83.62</v>
      </c>
      <c r="F753" t="n" s="70">
        <v>845332</v>
      </c>
    </row>
    <row r="754" ht="13" customHeight="1" spans="1:6" s="90">
      <c r="A754" t="n" s="75">
        <v>41873</v>
      </c>
      <c r="B754" t="n" s="70">
        <v>84.05</v>
      </c>
      <c r="C754" t="n" s="70">
        <v>84.2</v>
      </c>
      <c r="D754" t="n" s="70">
        <v>83.28</v>
      </c>
      <c r="E754" t="n" s="70">
        <v>83.48999999999999</v>
      </c>
      <c r="F754" t="n" s="70">
        <v>914519</v>
      </c>
    </row>
    <row r="755" ht="13" customHeight="1" spans="1:6" s="90">
      <c r="A755" t="n" s="75">
        <v>41872</v>
      </c>
      <c r="B755" t="n" s="70">
        <v>83.56999999999999</v>
      </c>
      <c r="C755" t="n" s="70">
        <v>84.06999999999999</v>
      </c>
      <c r="D755" t="n" s="70">
        <v>83.27</v>
      </c>
      <c r="E755" t="n" s="70">
        <v>83.89</v>
      </c>
      <c r="F755" t="n" s="70">
        <v>810956</v>
      </c>
    </row>
    <row r="756" ht="13" customHeight="1" spans="1:6" s="90">
      <c r="A756" t="n" s="75">
        <v>41871</v>
      </c>
      <c r="B756" t="n" s="70">
        <v>83.36</v>
      </c>
      <c r="C756" t="n" s="70">
        <v>83.68000000000001</v>
      </c>
      <c r="D756" t="n" s="70">
        <v>82.79000000000001</v>
      </c>
      <c r="E756" t="n" s="70">
        <v>83.56999999999999</v>
      </c>
      <c r="F756" t="n" s="70">
        <v>1078073</v>
      </c>
    </row>
    <row r="757" ht="13" customHeight="1" spans="1:6" s="90">
      <c r="A757" t="n" s="75">
        <v>41870</v>
      </c>
      <c r="B757" t="n" s="70">
        <v>83.01000000000001</v>
      </c>
      <c r="C757" t="n" s="70">
        <v>83.55</v>
      </c>
      <c r="D757" t="n" s="70">
        <v>82.95</v>
      </c>
      <c r="E757" t="n" s="70">
        <v>83.43000000000001</v>
      </c>
      <c r="F757" t="n" s="70">
        <v>841192</v>
      </c>
    </row>
    <row r="758" ht="13" customHeight="1" spans="1:6" s="90">
      <c r="A758" t="n" s="75">
        <v>41869</v>
      </c>
      <c r="B758" t="n" s="70">
        <v>82.62</v>
      </c>
      <c r="C758" t="n" s="70">
        <v>83.33</v>
      </c>
      <c r="D758" t="n" s="70">
        <v>82.5</v>
      </c>
      <c r="E758" t="n" s="70">
        <v>83.25</v>
      </c>
      <c r="F758" t="n" s="70">
        <v>941475</v>
      </c>
    </row>
    <row r="759" ht="13" customHeight="1" spans="1:6" s="90">
      <c r="A759" t="n" s="75">
        <v>41866</v>
      </c>
      <c r="B759" t="n" s="70">
        <v>83.14</v>
      </c>
      <c r="C759" t="n" s="70">
        <v>83.15000000000001</v>
      </c>
      <c r="D759" t="n" s="70">
        <v>81.67</v>
      </c>
      <c r="E759" t="n" s="70">
        <v>82.27</v>
      </c>
      <c r="F759" t="n" s="70">
        <v>1655207</v>
      </c>
    </row>
    <row r="760" ht="13" customHeight="1" spans="1:6" s="90">
      <c r="A760" t="n" s="75">
        <v>41865</v>
      </c>
      <c r="B760" t="n" s="70">
        <v>83.78</v>
      </c>
      <c r="C760" t="n" s="70">
        <v>83.78</v>
      </c>
      <c r="D760" t="n" s="70">
        <v>81.69</v>
      </c>
      <c r="E760" t="n" s="70">
        <v>82.39</v>
      </c>
      <c r="F760" t="n" s="70">
        <v>795070</v>
      </c>
    </row>
    <row r="761" ht="13" customHeight="1" spans="1:6" s="90">
      <c r="A761" t="n" s="75">
        <v>41864</v>
      </c>
      <c r="B761" t="n" s="70">
        <v>81.73999999999999</v>
      </c>
      <c r="C761" t="n" s="70">
        <v>82.06999999999999</v>
      </c>
      <c r="D761" t="n" s="70">
        <v>81.17</v>
      </c>
      <c r="E761" t="n" s="70">
        <v>82</v>
      </c>
      <c r="F761" t="n" s="70">
        <v>1059058</v>
      </c>
    </row>
    <row r="762" ht="13" customHeight="1" spans="1:6" s="90">
      <c r="A762" t="n" s="75">
        <v>41863</v>
      </c>
      <c r="B762" t="n" s="70">
        <v>81.11</v>
      </c>
      <c r="C762" t="n" s="70">
        <v>81.68000000000001</v>
      </c>
      <c r="D762" t="n" s="70">
        <v>80.93000000000001</v>
      </c>
      <c r="E762" t="n" s="70">
        <v>81.27</v>
      </c>
      <c r="F762" t="n" s="70">
        <v>1023057</v>
      </c>
    </row>
    <row r="763" ht="13" customHeight="1" spans="1:6" s="90">
      <c r="A763" t="n" s="75">
        <v>41862</v>
      </c>
      <c r="B763" t="n" s="70">
        <v>81.20999999999999</v>
      </c>
      <c r="C763" t="n" s="70">
        <v>81.73999999999999</v>
      </c>
      <c r="D763" t="n" s="70">
        <v>81.16</v>
      </c>
      <c r="E763" t="n" s="70">
        <v>81.34</v>
      </c>
      <c r="F763" t="n" s="70">
        <v>983637</v>
      </c>
    </row>
    <row r="764" ht="13" customHeight="1" spans="1:6" s="90">
      <c r="A764" t="n" s="75">
        <v>41859</v>
      </c>
      <c r="B764" t="n" s="70">
        <v>80.2</v>
      </c>
      <c r="C764" t="n" s="70">
        <v>81.28</v>
      </c>
      <c r="D764" t="n" s="70">
        <v>80.2</v>
      </c>
      <c r="E764" t="n" s="70">
        <v>81.12</v>
      </c>
      <c r="F764" t="n" s="70">
        <v>1285203</v>
      </c>
    </row>
    <row r="765" ht="13" customHeight="1" spans="1:6" s="90">
      <c r="A765" t="n" s="75">
        <v>41858</v>
      </c>
      <c r="B765" t="n" s="70">
        <v>80.68000000000001</v>
      </c>
      <c r="C765" t="n" s="70">
        <v>80.97</v>
      </c>
      <c r="D765" t="n" s="70">
        <v>79.81</v>
      </c>
      <c r="E765" t="n" s="70">
        <v>80.06999999999999</v>
      </c>
      <c r="F765" t="n" s="70">
        <v>1320666</v>
      </c>
    </row>
    <row r="766" ht="13" customHeight="1" spans="1:6" s="90">
      <c r="A766" t="n" s="75">
        <v>41857</v>
      </c>
      <c r="B766" t="n" s="70">
        <v>80.42</v>
      </c>
      <c r="C766" t="n" s="70">
        <v>80.67</v>
      </c>
      <c r="D766" t="n" s="70">
        <v>80.14</v>
      </c>
      <c r="E766" t="n" s="70">
        <v>80.36</v>
      </c>
      <c r="F766" t="n" s="70">
        <v>1039691</v>
      </c>
    </row>
    <row r="767" ht="13" customHeight="1" spans="1:6" s="90">
      <c r="A767" t="n" s="75">
        <v>41856</v>
      </c>
      <c r="B767" t="n" s="70">
        <v>81.23</v>
      </c>
      <c r="C767" t="n" s="70">
        <v>81.23</v>
      </c>
      <c r="D767" t="n" s="70">
        <v>80.16</v>
      </c>
      <c r="E767" t="n" s="70">
        <v>80.48</v>
      </c>
      <c r="F767" t="n" s="70">
        <v>1537227</v>
      </c>
    </row>
    <row r="768" ht="13" customHeight="1" spans="1:6" s="90">
      <c r="A768" t="n" s="75">
        <v>41855</v>
      </c>
      <c r="B768" t="n" s="70">
        <v>81.31999999999999</v>
      </c>
      <c r="C768" t="n" s="70">
        <v>81.5</v>
      </c>
      <c r="D768" t="n" s="70">
        <v>80.59</v>
      </c>
      <c r="E768" t="n" s="70">
        <v>81.20999999999999</v>
      </c>
      <c r="F768" t="n" s="70">
        <v>2117064</v>
      </c>
    </row>
    <row r="769" ht="13" customHeight="1" spans="1:6" s="90">
      <c r="A769" t="n" s="75">
        <v>41852</v>
      </c>
      <c r="B769" t="n" s="70">
        <v>80.87</v>
      </c>
      <c r="C769" t="n" s="70">
        <v>81.83</v>
      </c>
      <c r="D769" t="n" s="70">
        <v>80.87</v>
      </c>
      <c r="E769" t="n" s="70">
        <v>81.54000000000001</v>
      </c>
      <c r="F769" t="n" s="70">
        <v>1687668</v>
      </c>
    </row>
    <row r="770" ht="13" customHeight="1" spans="1:6" s="90">
      <c r="A770" t="n" s="75">
        <v>41851</v>
      </c>
      <c r="B770" t="n" s="70">
        <v>82.23</v>
      </c>
      <c r="C770" t="n" s="70">
        <v>82.5</v>
      </c>
      <c r="D770" t="n" s="70">
        <v>80.93000000000001</v>
      </c>
      <c r="E770" t="n" s="70">
        <v>81.31</v>
      </c>
      <c r="F770" t="n" s="70">
        <v>1638190</v>
      </c>
    </row>
    <row r="771" ht="13" customHeight="1" spans="1:6" s="90">
      <c r="A771" t="n" s="75">
        <v>41850</v>
      </c>
      <c r="B771" t="n" s="70">
        <v>82.33</v>
      </c>
      <c r="C771" t="n" s="70">
        <v>82.45999999999999</v>
      </c>
      <c r="D771" t="n" s="70">
        <v>81.70999999999999</v>
      </c>
      <c r="E771" t="n" s="70">
        <v>82.15000000000001</v>
      </c>
      <c r="F771" t="n" s="70">
        <v>1667184</v>
      </c>
    </row>
    <row r="772" ht="13" customHeight="1" spans="1:6" s="90">
      <c r="A772" t="n" s="75">
        <v>41849</v>
      </c>
      <c r="B772" t="n" s="70">
        <v>82.64</v>
      </c>
      <c r="C772" t="n" s="70">
        <v>82.69</v>
      </c>
      <c r="D772" t="n" s="70">
        <v>81.87</v>
      </c>
      <c r="E772" t="n" s="70">
        <v>81.87</v>
      </c>
      <c r="F772" t="n" s="70">
        <v>1321632</v>
      </c>
    </row>
    <row r="773" ht="13" customHeight="1" spans="1:6" s="90">
      <c r="A773" t="n" s="75">
        <v>41848</v>
      </c>
      <c r="B773" t="n" s="70">
        <v>82.47</v>
      </c>
      <c r="C773" t="n" s="70">
        <v>82.61</v>
      </c>
      <c r="D773" t="n" s="70">
        <v>81.91</v>
      </c>
      <c r="E773" t="n" s="70">
        <v>82.48999999999999</v>
      </c>
      <c r="F773" t="n" s="70">
        <v>882530</v>
      </c>
    </row>
    <row r="774" ht="13" customHeight="1" spans="1:6" s="90">
      <c r="A774" t="n" s="75">
        <v>41845</v>
      </c>
      <c r="B774" t="n" s="70">
        <v>82.52</v>
      </c>
      <c r="C774" t="n" s="70">
        <v>82.62</v>
      </c>
      <c r="D774" t="n" s="70">
        <v>82.04000000000001</v>
      </c>
      <c r="E774" t="n" s="70">
        <v>82.61</v>
      </c>
      <c r="F774" t="n" s="70">
        <v>1197562</v>
      </c>
    </row>
    <row r="775" ht="13" customHeight="1" spans="1:6" s="90">
      <c r="A775" t="n" s="75">
        <v>41844</v>
      </c>
      <c r="B775" t="n" s="70">
        <v>81.59999999999999</v>
      </c>
      <c r="C775" t="n" s="70">
        <v>82.51000000000001</v>
      </c>
      <c r="D775" t="n" s="70">
        <v>81.59</v>
      </c>
      <c r="E775" t="n" s="70">
        <v>82.43000000000001</v>
      </c>
      <c r="F775" t="n" s="70">
        <v>1267638</v>
      </c>
    </row>
    <row r="776" ht="13" customHeight="1" spans="1:6" s="90">
      <c r="A776" t="n" s="75">
        <v>41843</v>
      </c>
      <c r="B776" t="n" s="70">
        <v>81.56</v>
      </c>
      <c r="C776" t="n" s="70">
        <v>81.88</v>
      </c>
      <c r="D776" t="n" s="70">
        <v>81.29000000000001</v>
      </c>
      <c r="E776" t="n" s="70">
        <v>81.83</v>
      </c>
      <c r="F776" t="n" s="70">
        <v>1043717</v>
      </c>
    </row>
    <row r="777" ht="13" customHeight="1" spans="1:6" s="90">
      <c r="A777" t="n" s="75">
        <v>41842</v>
      </c>
      <c r="B777" t="n" s="70">
        <v>81.16</v>
      </c>
      <c r="C777" t="n" s="70">
        <v>81.78</v>
      </c>
      <c r="D777" t="n" s="70">
        <v>81.02</v>
      </c>
      <c r="E777" t="n" s="70">
        <v>81.68000000000001</v>
      </c>
      <c r="F777" t="n" s="70">
        <v>833304</v>
      </c>
    </row>
    <row r="778" ht="13" customHeight="1" spans="1:6" s="90">
      <c r="A778" t="n" s="75">
        <v>41841</v>
      </c>
      <c r="B778" t="n" s="70">
        <v>80.59</v>
      </c>
      <c r="C778" t="n" s="70">
        <v>81.06999999999999</v>
      </c>
      <c r="D778" t="n" s="70">
        <v>80.41</v>
      </c>
      <c r="E778" t="n" s="70">
        <v>80.98</v>
      </c>
      <c r="F778" t="n" s="70">
        <v>1002535</v>
      </c>
    </row>
    <row r="779" ht="13" customHeight="1" spans="1:6" s="90">
      <c r="A779" t="n" s="75">
        <v>41838</v>
      </c>
      <c r="B779" t="n" s="70">
        <v>80.43000000000001</v>
      </c>
      <c r="C779" t="n" s="70">
        <v>81.16</v>
      </c>
      <c r="D779" t="n" s="70">
        <v>80.02</v>
      </c>
      <c r="E779" t="n" s="70">
        <v>81.03</v>
      </c>
      <c r="F779" t="n" s="70">
        <v>1390601</v>
      </c>
    </row>
    <row r="780" ht="13" customHeight="1" spans="1:6" s="90">
      <c r="A780" t="n" s="75">
        <v>41837</v>
      </c>
      <c r="B780" t="n" s="70">
        <v>80.04000000000001</v>
      </c>
      <c r="C780" t="n" s="70">
        <v>80.53</v>
      </c>
      <c r="D780" t="n" s="70">
        <v>79.86</v>
      </c>
      <c r="E780" t="n" s="70">
        <v>79.95999999999999</v>
      </c>
      <c r="F780" t="n" s="70">
        <v>1066578</v>
      </c>
    </row>
    <row r="781" ht="13" customHeight="1" spans="1:6" s="90">
      <c r="A781" t="n" s="75">
        <v>41836</v>
      </c>
      <c r="B781" t="n" s="70">
        <v>80.65000000000001</v>
      </c>
      <c r="C781" t="n" s="70">
        <v>80.68000000000001</v>
      </c>
      <c r="D781" t="n" s="70">
        <v>80.31999999999999</v>
      </c>
      <c r="E781" t="n" s="70">
        <v>80.5</v>
      </c>
      <c r="F781" t="n" s="70">
        <v>984821</v>
      </c>
    </row>
    <row r="782" ht="13" customHeight="1" spans="1:6" s="90">
      <c r="A782" t="n" s="75">
        <v>41835</v>
      </c>
      <c r="B782" t="n" s="70">
        <v>80.34999999999999</v>
      </c>
      <c r="C782" t="n" s="70">
        <v>80.70999999999999</v>
      </c>
      <c r="D782" t="n" s="70">
        <v>79.89</v>
      </c>
      <c r="E782" t="n" s="70">
        <v>80.34</v>
      </c>
      <c r="F782" t="n" s="70">
        <v>930275</v>
      </c>
    </row>
    <row r="783" ht="13" customHeight="1" spans="1:6" s="90">
      <c r="A783" t="n" s="75">
        <v>41834</v>
      </c>
      <c r="B783" t="n" s="70">
        <v>80.39</v>
      </c>
      <c r="C783" t="n" s="70">
        <v>80.5</v>
      </c>
      <c r="D783" t="n" s="70">
        <v>80.16</v>
      </c>
      <c r="E783" t="n" s="70">
        <v>80.34</v>
      </c>
      <c r="F783" t="n" s="70">
        <v>801574</v>
      </c>
    </row>
    <row r="784" ht="13" customHeight="1" spans="1:6" s="90">
      <c r="A784" t="n" s="75">
        <v>41831</v>
      </c>
      <c r="B784" t="n" s="70">
        <v>80.27</v>
      </c>
      <c r="C784" t="n" s="70">
        <v>80.3</v>
      </c>
      <c r="D784" t="n" s="70">
        <v>79.62</v>
      </c>
      <c r="E784" t="n" s="70">
        <v>80.13</v>
      </c>
      <c r="F784" t="n" s="70">
        <v>1069216</v>
      </c>
    </row>
    <row r="785" ht="13" customHeight="1" spans="1:6" s="90">
      <c r="A785" t="n" s="75">
        <v>41830</v>
      </c>
      <c r="B785" t="n" s="70">
        <v>80.8</v>
      </c>
      <c r="C785" t="n" s="70">
        <v>80.8</v>
      </c>
      <c r="D785" t="n" s="70">
        <v>79.77</v>
      </c>
      <c r="E785" t="n" s="70">
        <v>80.14</v>
      </c>
      <c r="F785" t="n" s="70">
        <v>953225</v>
      </c>
    </row>
    <row r="786" ht="13" customHeight="1" spans="1:6" s="90">
      <c r="A786" t="n" s="75">
        <v>41829</v>
      </c>
      <c r="B786" t="n" s="70">
        <v>80.67</v>
      </c>
      <c r="C786" t="n" s="70">
        <v>80.72</v>
      </c>
      <c r="D786" t="n" s="70">
        <v>80.19</v>
      </c>
      <c r="E786" t="n" s="70">
        <v>80.47</v>
      </c>
      <c r="F786" t="n" s="70">
        <v>943479</v>
      </c>
    </row>
    <row r="787" ht="13" customHeight="1" spans="1:6" s="90">
      <c r="A787" t="n" s="75">
        <v>41828</v>
      </c>
      <c r="B787" t="n" s="70">
        <v>80.36</v>
      </c>
      <c r="C787" t="n" s="70">
        <v>80.8</v>
      </c>
      <c r="D787" t="n" s="70">
        <v>80.12</v>
      </c>
      <c r="E787" t="n" s="70">
        <v>80.47</v>
      </c>
      <c r="F787" t="n" s="70">
        <v>1513432</v>
      </c>
    </row>
    <row r="788" ht="13" customHeight="1" spans="1:6" s="90">
      <c r="A788" t="n" s="75">
        <v>41827</v>
      </c>
      <c r="B788" t="n" s="70">
        <v>80.18000000000001</v>
      </c>
      <c r="C788" t="n" s="70">
        <v>80.52</v>
      </c>
      <c r="D788" t="n" s="70">
        <v>80.09999999999999</v>
      </c>
      <c r="E788" t="n" s="70">
        <v>80.44</v>
      </c>
      <c r="F788" t="n" s="70">
        <v>1102109</v>
      </c>
    </row>
    <row r="789" ht="13" customHeight="1" spans="1:6" s="90">
      <c r="A789" t="n" s="75">
        <v>41823</v>
      </c>
      <c r="B789" t="n" s="70">
        <v>80</v>
      </c>
      <c r="C789" t="n" s="70">
        <v>80.61</v>
      </c>
      <c r="D789" t="n" s="70">
        <v>80</v>
      </c>
      <c r="E789" t="n" s="70">
        <v>80.59</v>
      </c>
      <c r="F789" t="n" s="70">
        <v>775450</v>
      </c>
    </row>
    <row r="790" ht="13" customHeight="1" spans="1:6" s="90">
      <c r="A790" t="n" s="75">
        <v>41822</v>
      </c>
      <c r="B790" t="n" s="70">
        <v>80.01000000000001</v>
      </c>
      <c r="C790" t="n" s="70">
        <v>80.34999999999999</v>
      </c>
      <c r="D790" t="n" s="70">
        <v>79.61</v>
      </c>
      <c r="E790" t="n" s="70">
        <v>80.22</v>
      </c>
      <c r="F790" t="n" s="70">
        <v>1396946</v>
      </c>
    </row>
    <row r="791" ht="13" customHeight="1" spans="1:6" s="90">
      <c r="A791" t="n" s="75">
        <v>41821</v>
      </c>
      <c r="B791" t="n" s="70">
        <v>79.62</v>
      </c>
      <c r="C791" t="n" s="70">
        <v>80.56</v>
      </c>
      <c r="D791" t="n" s="70">
        <v>79.2</v>
      </c>
      <c r="E791" t="n" s="70">
        <v>80.37</v>
      </c>
      <c r="F791" t="n" s="70">
        <v>1643478</v>
      </c>
    </row>
    <row r="792" ht="13" customHeight="1" spans="1:6" s="90">
      <c r="A792" t="n" s="75">
        <v>41820</v>
      </c>
      <c r="B792" t="n" s="70">
        <v>79.13</v>
      </c>
      <c r="C792" t="n" s="70">
        <v>79.48999999999999</v>
      </c>
      <c r="D792" t="n" s="70">
        <v>78.81999999999999</v>
      </c>
      <c r="E792" t="n" s="70">
        <v>79.28</v>
      </c>
      <c r="F792" t="n" s="70">
        <v>1119752</v>
      </c>
    </row>
    <row r="793" ht="13" customHeight="1" spans="1:6" s="90">
      <c r="A793" t="n" s="75">
        <v>41817</v>
      </c>
      <c r="B793" t="n" s="70">
        <v>79.06</v>
      </c>
      <c r="C793" t="n" s="70">
        <v>79.55</v>
      </c>
      <c r="D793" t="n" s="70">
        <v>78.86</v>
      </c>
      <c r="E793" t="n" s="70">
        <v>79.48</v>
      </c>
      <c r="F793" t="n" s="70">
        <v>1364310</v>
      </c>
    </row>
    <row r="794" ht="13" customHeight="1" spans="1:6" s="90">
      <c r="A794" t="n" s="75">
        <v>41816</v>
      </c>
      <c r="B794" t="n" s="70">
        <v>79.28</v>
      </c>
      <c r="C794" t="n" s="70">
        <v>79.28</v>
      </c>
      <c r="D794" t="n" s="70">
        <v>78.63</v>
      </c>
      <c r="E794" t="n" s="70">
        <v>79.11</v>
      </c>
      <c r="F794" t="n" s="70">
        <v>878109</v>
      </c>
    </row>
    <row r="795" ht="13" customHeight="1" spans="1:6" s="90">
      <c r="A795" t="n" s="75">
        <v>41815</v>
      </c>
      <c r="B795" t="n" s="70">
        <v>78.76000000000001</v>
      </c>
      <c r="C795" t="n" s="70">
        <v>79.44</v>
      </c>
      <c r="D795" t="n" s="70">
        <v>78.61</v>
      </c>
      <c r="E795" t="n" s="70">
        <v>79.25</v>
      </c>
      <c r="F795" t="n" s="70">
        <v>1038088</v>
      </c>
    </row>
    <row r="796" ht="13" customHeight="1" spans="1:6" s="90">
      <c r="A796" t="n" s="75">
        <v>41814</v>
      </c>
      <c r="B796" t="n" s="70">
        <v>79.15000000000001</v>
      </c>
      <c r="C796" t="n" s="70">
        <v>79.63</v>
      </c>
      <c r="D796" t="n" s="70">
        <v>78.84999999999999</v>
      </c>
      <c r="E796" t="n" s="70">
        <v>79.06</v>
      </c>
      <c r="F796" t="n" s="70">
        <v>1044404</v>
      </c>
    </row>
    <row r="797" ht="13" customHeight="1" spans="1:6" s="90">
      <c r="A797" t="n" s="75">
        <v>41813</v>
      </c>
      <c r="B797" t="n" s="70">
        <v>79.36</v>
      </c>
      <c r="C797" t="n" s="70">
        <v>79.59</v>
      </c>
      <c r="D797" t="n" s="70">
        <v>78.86</v>
      </c>
      <c r="E797" t="n" s="70">
        <v>79.22</v>
      </c>
      <c r="F797" t="n" s="70">
        <v>921176</v>
      </c>
    </row>
    <row r="798" ht="13" customHeight="1" spans="1:6" s="90">
      <c r="A798" t="n" s="75">
        <v>41810</v>
      </c>
      <c r="B798" t="n" s="70">
        <v>78.86</v>
      </c>
      <c r="C798" t="n" s="70">
        <v>79.66</v>
      </c>
      <c r="D798" t="n" s="70">
        <v>78.5</v>
      </c>
      <c r="E798" t="n" s="70">
        <v>79.45</v>
      </c>
      <c r="F798" t="n" s="70">
        <v>3498457</v>
      </c>
    </row>
    <row r="799" ht="13" customHeight="1" spans="1:6" s="90">
      <c r="A799" t="n" s="75">
        <v>41809</v>
      </c>
      <c r="B799" t="n" s="70">
        <v>78.88</v>
      </c>
      <c r="C799" t="n" s="70">
        <v>78.92</v>
      </c>
      <c r="D799" t="n" s="70">
        <v>78.34999999999999</v>
      </c>
      <c r="E799" t="n" s="70">
        <v>78.45999999999999</v>
      </c>
      <c r="F799" t="n" s="70">
        <v>1646681</v>
      </c>
    </row>
    <row r="800" ht="13" customHeight="1" spans="1:6" s="90">
      <c r="A800" t="n" s="75">
        <v>41808</v>
      </c>
      <c r="B800" t="n" s="70">
        <v>78.22</v>
      </c>
      <c r="C800" t="n" s="70">
        <v>78.7</v>
      </c>
      <c r="D800" t="n" s="70">
        <v>77.92</v>
      </c>
      <c r="E800" t="n" s="70">
        <v>78.61</v>
      </c>
      <c r="F800" t="n" s="70">
        <v>2240077</v>
      </c>
    </row>
    <row r="801" ht="13" customHeight="1" spans="1:6" s="90">
      <c r="A801" t="n" s="75">
        <v>41807</v>
      </c>
      <c r="B801" t="n" s="70">
        <v>78.48</v>
      </c>
      <c r="C801" t="n" s="70">
        <v>78.81999999999999</v>
      </c>
      <c r="D801" t="n" s="70">
        <v>78.20999999999999</v>
      </c>
      <c r="E801" t="n" s="70">
        <v>78.22</v>
      </c>
      <c r="F801" t="n" s="70">
        <v>1954364</v>
      </c>
    </row>
    <row r="802" ht="13" customHeight="1" spans="1:6" s="90">
      <c r="A802" t="n" s="75">
        <v>41806</v>
      </c>
      <c r="B802" t="n" s="70">
        <v>78.47</v>
      </c>
      <c r="C802" t="n" s="70">
        <v>79.13</v>
      </c>
      <c r="D802" t="n" s="70">
        <v>78.45</v>
      </c>
      <c r="E802" t="n" s="70">
        <v>78.65000000000001</v>
      </c>
      <c r="F802" t="n" s="70">
        <v>1027306</v>
      </c>
    </row>
    <row r="803" ht="13" customHeight="1" spans="1:6" s="90">
      <c r="A803" t="n" s="75">
        <v>41803</v>
      </c>
      <c r="B803" t="n" s="70">
        <v>78.54000000000001</v>
      </c>
      <c r="C803" t="n" s="70">
        <v>79.06</v>
      </c>
      <c r="D803" t="n" s="70">
        <v>78.25</v>
      </c>
      <c r="E803" t="n" s="70">
        <v>78.81</v>
      </c>
      <c r="F803" t="n" s="70">
        <v>1083133</v>
      </c>
    </row>
    <row r="804" ht="13" customHeight="1" spans="1:6" s="90">
      <c r="A804" t="n" s="75">
        <v>41802</v>
      </c>
      <c r="B804" t="n" s="70">
        <v>78.08</v>
      </c>
      <c r="C804" t="n" s="70">
        <v>78.63</v>
      </c>
      <c r="D804" t="n" s="70">
        <v>77.95</v>
      </c>
      <c r="E804" t="n" s="70">
        <v>78.25</v>
      </c>
      <c r="F804" t="n" s="70">
        <v>1169398</v>
      </c>
    </row>
    <row r="805" ht="13" customHeight="1" spans="1:6" s="90">
      <c r="A805" t="n" s="75">
        <v>41801</v>
      </c>
      <c r="B805" t="n" s="70">
        <v>78.59999999999999</v>
      </c>
      <c r="C805" t="n" s="70">
        <v>78.95999999999999</v>
      </c>
      <c r="D805" t="n" s="70">
        <v>78.09999999999999</v>
      </c>
      <c r="E805" t="n" s="70">
        <v>78.54000000000001</v>
      </c>
      <c r="F805" t="n" s="70">
        <v>1604428</v>
      </c>
    </row>
    <row r="806" ht="13" customHeight="1" spans="1:6" s="90">
      <c r="A806" t="n" s="75">
        <v>41800</v>
      </c>
      <c r="B806" t="n" s="70">
        <v>79.72</v>
      </c>
      <c r="C806" t="n" s="70">
        <v>80.37</v>
      </c>
      <c r="D806" t="n" s="70">
        <v>79.37</v>
      </c>
      <c r="E806" t="n" s="70">
        <v>79.40000000000001</v>
      </c>
      <c r="F806" t="n" s="70">
        <v>1980233</v>
      </c>
    </row>
    <row r="807" ht="13" customHeight="1" spans="1:6" s="90">
      <c r="A807" t="n" s="75">
        <v>41799</v>
      </c>
      <c r="B807" t="n" s="70">
        <v>79.58</v>
      </c>
      <c r="C807" t="n" s="70">
        <v>80.12</v>
      </c>
      <c r="D807" t="n" s="70">
        <v>79.53</v>
      </c>
      <c r="E807" t="n" s="70">
        <v>80</v>
      </c>
      <c r="F807" t="n" s="70">
        <v>1281913</v>
      </c>
    </row>
    <row r="808" ht="13" customHeight="1" spans="1:6" s="90">
      <c r="A808" t="n" s="75">
        <v>41796</v>
      </c>
      <c r="B808" t="n" s="70">
        <v>79.17</v>
      </c>
      <c r="C808" t="n" s="70">
        <v>79.67</v>
      </c>
      <c r="D808" t="n" s="70">
        <v>78.8</v>
      </c>
      <c r="E808" t="n" s="70">
        <v>79.61</v>
      </c>
      <c r="F808" t="n" s="70">
        <v>1412444</v>
      </c>
    </row>
    <row r="809" ht="13" customHeight="1" spans="1:6" s="90">
      <c r="A809" t="n" s="75">
        <v>41795</v>
      </c>
      <c r="B809" t="n" s="70">
        <v>78.79000000000001</v>
      </c>
      <c r="C809" t="n" s="70">
        <v>78.84</v>
      </c>
      <c r="D809" t="n" s="70">
        <v>78.02</v>
      </c>
      <c r="E809" t="n" s="70">
        <v>78.7</v>
      </c>
      <c r="F809" t="n" s="70">
        <v>1515173</v>
      </c>
    </row>
    <row r="810" ht="13" customHeight="1" spans="1:6" s="90">
      <c r="A810" t="n" s="75">
        <v>41794</v>
      </c>
      <c r="B810" t="n" s="70">
        <v>78.33</v>
      </c>
      <c r="C810" t="n" s="70">
        <v>78.84</v>
      </c>
      <c r="D810" t="n" s="70">
        <v>78.08</v>
      </c>
      <c r="E810" t="n" s="70">
        <v>78.83</v>
      </c>
      <c r="F810" t="n" s="70">
        <v>2334556</v>
      </c>
    </row>
    <row r="811" ht="13" customHeight="1" spans="1:6" s="90">
      <c r="A811" t="n" s="75">
        <v>41793</v>
      </c>
      <c r="B811" t="n" s="70">
        <v>78.92</v>
      </c>
      <c r="C811" t="n" s="70">
        <v>79.38</v>
      </c>
      <c r="D811" t="n" s="70">
        <v>78.54000000000001</v>
      </c>
      <c r="E811" t="n" s="70">
        <v>78.70999999999999</v>
      </c>
      <c r="F811" t="n" s="70">
        <v>2296590</v>
      </c>
    </row>
    <row r="812" ht="13" customHeight="1" spans="1:6" s="90">
      <c r="A812" t="n" s="75">
        <v>41792</v>
      </c>
      <c r="B812" t="n" s="70">
        <v>79.65000000000001</v>
      </c>
      <c r="C812" t="n" s="70">
        <v>79.92</v>
      </c>
      <c r="D812" t="n" s="70">
        <v>79.15000000000001</v>
      </c>
      <c r="E812" t="n" s="70">
        <v>79.38</v>
      </c>
      <c r="F812" t="n" s="70">
        <v>980440</v>
      </c>
    </row>
    <row r="813" ht="13" customHeight="1" spans="1:6" s="90">
      <c r="A813" t="n" s="75">
        <v>41789</v>
      </c>
      <c r="B813" t="n" s="70">
        <v>79.75</v>
      </c>
      <c r="C813" t="n" s="70">
        <v>79.88</v>
      </c>
      <c r="D813" t="n" s="70">
        <v>79.37</v>
      </c>
      <c r="E813" t="n" s="70">
        <v>79.68000000000001</v>
      </c>
      <c r="F813" t="n" s="70">
        <v>2221524</v>
      </c>
    </row>
    <row r="814" ht="13" customHeight="1" spans="1:6" s="90">
      <c r="A814" t="n" s="75">
        <v>41788</v>
      </c>
      <c r="B814" t="n" s="70">
        <v>79.18000000000001</v>
      </c>
      <c r="C814" t="n" s="70">
        <v>79.56999999999999</v>
      </c>
      <c r="D814" t="n" s="70">
        <v>78.90000000000001</v>
      </c>
      <c r="E814" t="n" s="70">
        <v>79.56</v>
      </c>
      <c r="F814" t="n" s="70">
        <v>1062810</v>
      </c>
    </row>
    <row r="815" ht="13" customHeight="1" spans="1:6" s="90">
      <c r="A815" t="n" s="75">
        <v>41787</v>
      </c>
      <c r="B815" t="n" s="70">
        <v>79.72</v>
      </c>
      <c r="C815" t="n" s="70">
        <v>79.79000000000001</v>
      </c>
      <c r="D815" t="n" s="70">
        <v>78.81</v>
      </c>
      <c r="E815" t="n" s="70">
        <v>78.87</v>
      </c>
      <c r="F815" t="n" s="70">
        <v>1252142</v>
      </c>
    </row>
    <row r="816" ht="13" customHeight="1" spans="1:6" s="90">
      <c r="A816" t="n" s="75">
        <v>41786</v>
      </c>
      <c r="B816" t="n" s="70">
        <v>79.01000000000001</v>
      </c>
      <c r="C816" t="n" s="70">
        <v>79.3</v>
      </c>
      <c r="D816" t="n" s="70">
        <v>78.86</v>
      </c>
      <c r="E816" t="n" s="70">
        <v>79.3</v>
      </c>
      <c r="F816" t="n" s="70">
        <v>1172416</v>
      </c>
    </row>
    <row r="817" ht="13" customHeight="1" spans="1:6" s="90">
      <c r="A817" t="n" s="75">
        <v>41782</v>
      </c>
      <c r="B817" t="n" s="70">
        <v>78.31999999999999</v>
      </c>
      <c r="C817" t="n" s="70">
        <v>78.88</v>
      </c>
      <c r="D817" t="n" s="70">
        <v>78.14</v>
      </c>
      <c r="E817" t="n" s="70">
        <v>78.84999999999999</v>
      </c>
      <c r="F817" t="n" s="70">
        <v>968451</v>
      </c>
    </row>
    <row r="818" ht="13" customHeight="1" spans="1:6" s="90">
      <c r="A818" t="n" s="75">
        <v>41781</v>
      </c>
      <c r="B818" t="n" s="70">
        <v>77.89</v>
      </c>
      <c r="C818" t="n" s="70">
        <v>78.28</v>
      </c>
      <c r="D818" t="n" s="70">
        <v>77.52</v>
      </c>
      <c r="E818" t="n" s="70">
        <v>78.08</v>
      </c>
      <c r="F818" t="n" s="70">
        <v>994018</v>
      </c>
    </row>
    <row r="819" ht="13" customHeight="1" spans="1:6" s="90">
      <c r="A819" t="n" s="75">
        <v>41780</v>
      </c>
      <c r="B819" t="n" s="70">
        <v>78.06999999999999</v>
      </c>
      <c r="C819" t="n" s="70">
        <v>78.06999999999999</v>
      </c>
      <c r="D819" t="n" s="70">
        <v>77.42</v>
      </c>
      <c r="E819" t="n" s="70">
        <v>77.72</v>
      </c>
      <c r="F819" t="n" s="70">
        <v>1300842</v>
      </c>
    </row>
    <row r="820" ht="13" customHeight="1" spans="1:6" s="90">
      <c r="A820" t="n" s="75">
        <v>41779</v>
      </c>
      <c r="B820" t="n" s="70">
        <v>78.15000000000001</v>
      </c>
      <c r="C820" t="n" s="70">
        <v>78.15000000000001</v>
      </c>
      <c r="D820" t="n" s="70">
        <v>77.37</v>
      </c>
      <c r="E820" t="n" s="70">
        <v>77.56</v>
      </c>
      <c r="F820" t="n" s="70">
        <v>1650950</v>
      </c>
    </row>
    <row r="821" ht="13" customHeight="1" spans="1:6" s="90">
      <c r="A821" t="n" s="75">
        <v>41778</v>
      </c>
      <c r="B821" t="n" s="70">
        <v>77.52</v>
      </c>
      <c r="C821" t="n" s="70">
        <v>78.12</v>
      </c>
      <c r="D821" t="n" s="70">
        <v>77.36</v>
      </c>
      <c r="E821" t="n" s="70">
        <v>78.05</v>
      </c>
      <c r="F821" t="n" s="70">
        <v>1121570</v>
      </c>
    </row>
    <row r="822" ht="13" customHeight="1" spans="1:6" s="90">
      <c r="A822" t="n" s="75">
        <v>41775</v>
      </c>
      <c r="B822" t="n" s="70">
        <v>76.91</v>
      </c>
      <c r="C822" t="n" s="70">
        <v>77.84</v>
      </c>
      <c r="D822" t="n" s="70">
        <v>76.45</v>
      </c>
      <c r="E822" t="n" s="70">
        <v>77.81</v>
      </c>
      <c r="F822" t="n" s="70">
        <v>1829827</v>
      </c>
    </row>
    <row r="823" ht="13" customHeight="1" spans="1:6" s="90">
      <c r="A823" t="n" s="75">
        <v>41774</v>
      </c>
      <c r="B823" t="n" s="70">
        <v>77.84999999999999</v>
      </c>
      <c r="C823" t="n" s="70">
        <v>78</v>
      </c>
      <c r="D823" t="n" s="70">
        <v>76.47</v>
      </c>
      <c r="E823" t="n" s="70">
        <v>76.75</v>
      </c>
      <c r="F823" t="n" s="70">
        <v>2112931</v>
      </c>
    </row>
    <row r="824" ht="13" customHeight="1" spans="1:6" s="90">
      <c r="A824" t="n" s="75">
        <v>41773</v>
      </c>
      <c r="B824" t="n" s="70">
        <v>79.02</v>
      </c>
      <c r="C824" t="n" s="70">
        <v>79.09999999999999</v>
      </c>
      <c r="D824" t="n" s="70">
        <v>77.94</v>
      </c>
      <c r="E824" t="n" s="70">
        <v>78.09</v>
      </c>
      <c r="F824" t="n" s="70">
        <v>1004824</v>
      </c>
    </row>
    <row r="825" ht="13" customHeight="1" spans="1:6" s="90">
      <c r="A825" t="n" s="75">
        <v>41772</v>
      </c>
      <c r="B825" t="n" s="70">
        <v>78.90000000000001</v>
      </c>
      <c r="C825" t="n" s="70">
        <v>79.12</v>
      </c>
      <c r="D825" t="n" s="70">
        <v>78.59999999999999</v>
      </c>
      <c r="E825" t="n" s="70">
        <v>78.92</v>
      </c>
      <c r="F825" t="n" s="70">
        <v>1243182</v>
      </c>
    </row>
    <row r="826" ht="13" customHeight="1" spans="1:6" s="90">
      <c r="A826" t="n" s="75">
        <v>41771</v>
      </c>
      <c r="B826" t="n" s="70">
        <v>77.98999999999999</v>
      </c>
      <c r="C826" t="n" s="70">
        <v>79.12</v>
      </c>
      <c r="D826" t="n" s="70">
        <v>77.98999999999999</v>
      </c>
      <c r="E826" t="n" s="70">
        <v>78.89</v>
      </c>
      <c r="F826" t="n" s="70">
        <v>1319353</v>
      </c>
    </row>
    <row r="827" ht="13" customHeight="1" spans="1:6" s="90">
      <c r="A827" t="n" s="75">
        <v>41768</v>
      </c>
      <c r="B827" t="n" s="70">
        <v>77.62</v>
      </c>
      <c r="C827" t="n" s="70">
        <v>78.26000000000001</v>
      </c>
      <c r="D827" t="n" s="70">
        <v>77.51000000000001</v>
      </c>
      <c r="E827" t="n" s="70">
        <v>78.06999999999999</v>
      </c>
      <c r="F827" t="n" s="70">
        <v>1352420</v>
      </c>
    </row>
    <row r="828" ht="13" customHeight="1" spans="1:6" s="90">
      <c r="A828" t="n" s="75">
        <v>41767</v>
      </c>
      <c r="B828" t="n" s="70">
        <v>77.31999999999999</v>
      </c>
      <c r="C828" t="n" s="70">
        <v>78.17</v>
      </c>
      <c r="D828" t="n" s="70">
        <v>77.14</v>
      </c>
      <c r="E828" t="n" s="70">
        <v>77.84999999999999</v>
      </c>
      <c r="F828" t="n" s="70">
        <v>1837554</v>
      </c>
    </row>
    <row r="829" ht="13" customHeight="1" spans="1:6" s="90">
      <c r="A829" t="n" s="75">
        <v>41766</v>
      </c>
      <c r="B829" t="n" s="70">
        <v>77.25</v>
      </c>
      <c r="C829" t="n" s="70">
        <v>77.52</v>
      </c>
      <c r="D829" t="n" s="70">
        <v>76.45999999999999</v>
      </c>
      <c r="E829" t="n" s="70">
        <v>77.45999999999999</v>
      </c>
      <c r="F829" t="n" s="70">
        <v>2112680</v>
      </c>
    </row>
    <row r="830" ht="13" customHeight="1" spans="1:6" s="90">
      <c r="A830" t="n" s="75">
        <v>41765</v>
      </c>
      <c r="B830" t="n" s="70">
        <v>77.44</v>
      </c>
      <c r="C830" t="n" s="70">
        <v>77.59999999999999</v>
      </c>
      <c r="D830" t="n" s="70">
        <v>76.97</v>
      </c>
      <c r="E830" t="n" s="70">
        <v>77.06</v>
      </c>
      <c r="F830" t="n" s="70">
        <v>1689270</v>
      </c>
    </row>
    <row r="831" ht="13" customHeight="1" spans="1:6" s="90">
      <c r="A831" t="n" s="75">
        <v>41764</v>
      </c>
      <c r="B831" t="n" s="70">
        <v>77.28</v>
      </c>
      <c r="C831" t="n" s="70">
        <v>77.95</v>
      </c>
      <c r="D831" t="n" s="70">
        <v>76.75</v>
      </c>
      <c r="E831" t="n" s="70">
        <v>77.87</v>
      </c>
      <c r="F831" t="n" s="70">
        <v>1219932</v>
      </c>
    </row>
    <row r="832" ht="13" customHeight="1" spans="1:6" s="90">
      <c r="A832" t="n" s="75">
        <v>41761</v>
      </c>
      <c r="B832" t="n" s="70">
        <v>77.7</v>
      </c>
      <c r="C832" t="n" s="70">
        <v>78.2</v>
      </c>
      <c r="D832" t="n" s="70">
        <v>77.3</v>
      </c>
      <c r="E832" t="n" s="70">
        <v>77.54000000000001</v>
      </c>
      <c r="F832" t="n" s="70">
        <v>1759994</v>
      </c>
    </row>
    <row r="833" ht="13" customHeight="1" spans="1:6" s="90">
      <c r="A833" t="n" s="75">
        <v>41760</v>
      </c>
      <c r="B833" t="n" s="70">
        <v>77.97</v>
      </c>
      <c r="C833" t="n" s="70">
        <v>78.27</v>
      </c>
      <c r="D833" t="n" s="70">
        <v>77.37</v>
      </c>
      <c r="E833" t="n" s="70">
        <v>77.62</v>
      </c>
      <c r="F833" t="n" s="70">
        <v>1289665</v>
      </c>
    </row>
    <row r="834" ht="13" customHeight="1" spans="1:6" s="90">
      <c r="A834" t="n" s="75">
        <v>41759</v>
      </c>
      <c r="B834" t="n" s="70">
        <v>76.05</v>
      </c>
      <c r="C834" t="n" s="70">
        <v>78.34999999999999</v>
      </c>
      <c r="D834" t="n" s="70">
        <v>76.04000000000001</v>
      </c>
      <c r="E834" t="n" s="70">
        <v>77.95999999999999</v>
      </c>
      <c r="F834" t="n" s="70">
        <v>2138172</v>
      </c>
    </row>
    <row r="835" ht="13" customHeight="1" spans="1:6" s="90">
      <c r="A835" t="n" s="75">
        <v>41758</v>
      </c>
      <c r="B835" t="n" s="70">
        <v>76.16</v>
      </c>
      <c r="C835" t="n" s="70">
        <v>77.13</v>
      </c>
      <c r="D835" t="n" s="70">
        <v>76.02</v>
      </c>
      <c r="E835" t="n" s="70">
        <v>76.98999999999999</v>
      </c>
      <c r="F835" t="n" s="70">
        <v>1889768</v>
      </c>
    </row>
    <row r="836" ht="13" customHeight="1" spans="1:6" s="90">
      <c r="A836" t="n" s="75">
        <v>41757</v>
      </c>
      <c r="B836" t="n" s="70">
        <v>76.04000000000001</v>
      </c>
      <c r="C836" t="n" s="70">
        <v>76.53</v>
      </c>
      <c r="D836" t="n" s="70">
        <v>74.98999999999999</v>
      </c>
      <c r="E836" t="n" s="70">
        <v>75.68000000000001</v>
      </c>
      <c r="F836" t="n" s="70">
        <v>2119091</v>
      </c>
    </row>
    <row r="837" ht="13" customHeight="1" spans="1:6" s="90">
      <c r="A837" t="n" s="75">
        <v>41754</v>
      </c>
      <c r="B837" t="n" s="70">
        <v>76.23999999999999</v>
      </c>
      <c r="C837" t="n" s="70">
        <v>76.68000000000001</v>
      </c>
      <c r="D837" t="n" s="70">
        <v>75.5</v>
      </c>
      <c r="E837" t="n" s="70">
        <v>75.66</v>
      </c>
      <c r="F837" t="n" s="70">
        <v>1437750</v>
      </c>
    </row>
    <row r="838" ht="13" customHeight="1" spans="1:6" s="90">
      <c r="A838" t="n" s="75">
        <v>41753</v>
      </c>
      <c r="B838" t="n" s="70">
        <v>76.84</v>
      </c>
      <c r="C838" t="n" s="70">
        <v>77.02</v>
      </c>
      <c r="D838" t="n" s="70">
        <v>76.31999999999999</v>
      </c>
      <c r="E838" t="n" s="70">
        <v>76.62</v>
      </c>
      <c r="F838" t="n" s="70">
        <v>1531964</v>
      </c>
    </row>
    <row r="839" ht="13" customHeight="1" spans="1:6" s="90">
      <c r="A839" t="n" s="75">
        <v>41752</v>
      </c>
      <c r="B839" t="n" s="70">
        <v>75.86</v>
      </c>
      <c r="C839" t="n" s="70">
        <v>76.54000000000001</v>
      </c>
      <c r="D839" t="n" s="70">
        <v>75.86</v>
      </c>
      <c r="E839" t="n" s="70">
        <v>76.29000000000001</v>
      </c>
      <c r="F839" t="n" s="70">
        <v>1389511</v>
      </c>
    </row>
    <row r="840" ht="13" customHeight="1" spans="1:6" s="90">
      <c r="A840" t="n" s="75">
        <v>41751</v>
      </c>
      <c r="B840" t="n" s="70">
        <v>76.13</v>
      </c>
      <c r="C840" t="n" s="70">
        <v>76.61</v>
      </c>
      <c r="D840" t="n" s="70">
        <v>75.76000000000001</v>
      </c>
      <c r="E840" t="n" s="70">
        <v>76.33</v>
      </c>
      <c r="F840" t="n" s="70">
        <v>1189729</v>
      </c>
    </row>
    <row r="841" ht="13" customHeight="1" spans="1:6" s="90">
      <c r="A841" t="n" s="75">
        <v>41750</v>
      </c>
      <c r="B841" t="n" s="70">
        <v>75.77</v>
      </c>
      <c r="C841" t="n" s="70">
        <v>76.44</v>
      </c>
      <c r="D841" t="n" s="70">
        <v>75.77</v>
      </c>
      <c r="E841" t="n" s="70">
        <v>76.06</v>
      </c>
      <c r="F841" t="n" s="70">
        <v>926149</v>
      </c>
    </row>
    <row r="842" ht="13" customHeight="1" spans="1:6" s="90">
      <c r="A842" t="n" s="75">
        <v>41746</v>
      </c>
      <c r="B842" t="n" s="70">
        <v>75.23999999999999</v>
      </c>
      <c r="C842" t="n" s="70">
        <v>76.45</v>
      </c>
      <c r="D842" t="n" s="70">
        <v>75.2</v>
      </c>
      <c r="E842" t="n" s="70">
        <v>76.31</v>
      </c>
      <c r="F842" t="n" s="70">
        <v>2039426</v>
      </c>
    </row>
    <row r="843" ht="13" customHeight="1" spans="1:6" s="90">
      <c r="A843" t="n" s="75">
        <v>41745</v>
      </c>
      <c r="B843" t="n" s="70">
        <v>75.7</v>
      </c>
      <c r="C843" t="n" s="70">
        <v>75.7</v>
      </c>
      <c r="D843" t="n" s="70">
        <v>74.69</v>
      </c>
      <c r="E843" t="n" s="70">
        <v>75.43000000000001</v>
      </c>
      <c r="F843" t="n" s="70">
        <v>1927514</v>
      </c>
    </row>
    <row r="844" ht="13" customHeight="1" spans="1:6" s="90">
      <c r="A844" t="n" s="75">
        <v>41744</v>
      </c>
      <c r="B844" t="n" s="70">
        <v>74.3</v>
      </c>
      <c r="C844" t="n" s="70">
        <v>75.13</v>
      </c>
      <c r="D844" t="n" s="70">
        <v>73.8</v>
      </c>
      <c r="E844" t="n" s="70">
        <v>75.08</v>
      </c>
      <c r="F844" t="n" s="70">
        <v>2109087</v>
      </c>
    </row>
    <row r="845" ht="13" customHeight="1" spans="1:6" s="90">
      <c r="A845" t="n" s="75">
        <v>41743</v>
      </c>
      <c r="B845" t="n" s="70">
        <v>74.41</v>
      </c>
      <c r="C845" t="n" s="70">
        <v>74.56999999999999</v>
      </c>
      <c r="D845" t="n" s="70">
        <v>73.38</v>
      </c>
      <c r="E845" t="n" s="70">
        <v>74.23999999999999</v>
      </c>
      <c r="F845" t="n" s="70">
        <v>1980559</v>
      </c>
    </row>
    <row r="846" ht="13" customHeight="1" spans="1:6" s="90">
      <c r="A846" t="n" s="75">
        <v>41740</v>
      </c>
      <c r="B846" t="n" s="70">
        <v>74.67</v>
      </c>
      <c r="C846" t="n" s="70">
        <v>75.29000000000001</v>
      </c>
      <c r="D846" t="n" s="70">
        <v>73.69</v>
      </c>
      <c r="E846" t="n" s="70">
        <v>73.73</v>
      </c>
      <c r="F846" t="n" s="70">
        <v>2730515</v>
      </c>
    </row>
    <row r="847" ht="13" customHeight="1" spans="1:6" s="90">
      <c r="A847" t="n" s="75">
        <v>41739</v>
      </c>
      <c r="B847" t="n" s="70">
        <v>78.08</v>
      </c>
      <c r="C847" t="n" s="70">
        <v>78.12</v>
      </c>
      <c r="D847" t="n" s="70">
        <v>75.22</v>
      </c>
      <c r="E847" t="n" s="70">
        <v>75.22</v>
      </c>
      <c r="F847" t="n" s="70">
        <v>3725432</v>
      </c>
    </row>
    <row r="848" ht="13" customHeight="1" spans="1:6" s="90">
      <c r="A848" t="n" s="75">
        <v>41738</v>
      </c>
      <c r="B848" t="n" s="70">
        <v>75.47</v>
      </c>
      <c r="C848" t="n" s="70">
        <v>75.95999999999999</v>
      </c>
      <c r="D848" t="n" s="70">
        <v>75.06</v>
      </c>
      <c r="E848" t="n" s="70">
        <v>75.88</v>
      </c>
      <c r="F848" t="n" s="70">
        <v>1587637</v>
      </c>
    </row>
    <row r="849" ht="13" customHeight="1" spans="1:6" s="90">
      <c r="A849" t="n" s="75">
        <v>41737</v>
      </c>
      <c r="B849" t="n" s="70">
        <v>75.45999999999999</v>
      </c>
      <c r="C849" t="n" s="70">
        <v>75.94</v>
      </c>
      <c r="D849" t="n" s="70">
        <v>75.16</v>
      </c>
      <c r="E849" t="n" s="70">
        <v>75.56</v>
      </c>
      <c r="F849" t="n" s="70">
        <v>1664666</v>
      </c>
    </row>
    <row r="850" ht="13" customHeight="1" spans="1:6" s="90">
      <c r="A850" t="n" s="75">
        <v>41736</v>
      </c>
      <c r="B850" t="n" s="70">
        <v>75.97</v>
      </c>
      <c r="C850" t="n" s="70">
        <v>76.19</v>
      </c>
      <c r="D850" t="n" s="70">
        <v>75.02</v>
      </c>
      <c r="E850" t="n" s="70">
        <v>75.27</v>
      </c>
      <c r="F850" t="n" s="70">
        <v>1711915</v>
      </c>
    </row>
    <row r="851" ht="13" customHeight="1" spans="1:6" s="90">
      <c r="A851" t="n" s="75">
        <v>41733</v>
      </c>
      <c r="B851" t="n" s="70">
        <v>77.77</v>
      </c>
      <c r="C851" t="n" s="70">
        <v>77.78</v>
      </c>
      <c r="D851" t="n" s="70">
        <v>75.77</v>
      </c>
      <c r="E851" t="n" s="70">
        <v>75.81999999999999</v>
      </c>
      <c r="F851" t="n" s="70">
        <v>2023253</v>
      </c>
    </row>
    <row r="852" ht="13" customHeight="1" spans="1:6" s="90">
      <c r="A852" t="n" s="75">
        <v>41732</v>
      </c>
      <c r="B852" t="n" s="70">
        <v>77.98</v>
      </c>
      <c r="C852" t="n" s="70">
        <v>78</v>
      </c>
      <c r="D852" t="n" s="70">
        <v>77.02</v>
      </c>
      <c r="E852" t="n" s="70">
        <v>77.37</v>
      </c>
      <c r="F852" t="n" s="70">
        <v>1186584</v>
      </c>
    </row>
    <row r="853" ht="13" customHeight="1" spans="1:6" s="90">
      <c r="A853" t="n" s="75">
        <v>41731</v>
      </c>
      <c r="B853" t="n" s="70">
        <v>77.41</v>
      </c>
      <c r="C853" t="n" s="70">
        <v>77.89</v>
      </c>
      <c r="D853" t="n" s="70">
        <v>77.26000000000001</v>
      </c>
      <c r="E853" t="n" s="70">
        <v>77.67</v>
      </c>
      <c r="F853" t="n" s="70">
        <v>1666949</v>
      </c>
    </row>
    <row r="854" ht="13" customHeight="1" spans="1:6" s="90">
      <c r="A854" t="n" s="75">
        <v>41730</v>
      </c>
      <c r="B854" t="n" s="70">
        <v>77.05</v>
      </c>
      <c r="C854" t="n" s="70">
        <v>77.53</v>
      </c>
      <c r="D854" t="n" s="70">
        <v>76.64</v>
      </c>
      <c r="E854" t="n" s="70">
        <v>77.5</v>
      </c>
      <c r="F854" t="n" s="70">
        <v>1767189</v>
      </c>
    </row>
    <row r="855" ht="13" customHeight="1" spans="1:6" s="90">
      <c r="A855" t="n" s="75">
        <v>41729</v>
      </c>
      <c r="B855" t="n" s="70">
        <v>77.14</v>
      </c>
      <c r="C855" t="n" s="70">
        <v>77.62</v>
      </c>
      <c r="D855" t="n" s="70">
        <v>76.78</v>
      </c>
      <c r="E855" t="n" s="70">
        <v>77.26000000000001</v>
      </c>
      <c r="F855" t="n" s="70">
        <v>1451642</v>
      </c>
    </row>
    <row r="856" ht="13" customHeight="1" spans="1:6" s="90">
      <c r="A856" t="n" s="75">
        <v>41726</v>
      </c>
      <c r="B856" t="n" s="70">
        <v>77.01000000000001</v>
      </c>
      <c r="C856" t="n" s="70">
        <v>77.67</v>
      </c>
      <c r="D856" t="n" s="70">
        <v>76.56999999999999</v>
      </c>
      <c r="E856" t="n" s="70">
        <v>76.95</v>
      </c>
      <c r="F856" t="n" s="70">
        <v>1322152</v>
      </c>
    </row>
    <row r="857" ht="13" customHeight="1" spans="1:6" s="90">
      <c r="A857" t="n" s="75">
        <v>41725</v>
      </c>
      <c r="B857" t="n" s="70">
        <v>76.05</v>
      </c>
      <c r="C857" t="n" s="70">
        <v>76.72</v>
      </c>
      <c r="D857" t="n" s="70">
        <v>75.55</v>
      </c>
      <c r="E857" t="n" s="70">
        <v>76.67</v>
      </c>
      <c r="F857" t="n" s="70">
        <v>2164668</v>
      </c>
    </row>
    <row r="858" ht="13" customHeight="1" spans="1:6" s="90">
      <c r="A858" t="n" s="75">
        <v>41724</v>
      </c>
      <c r="B858" t="n" s="70">
        <v>77.09999999999999</v>
      </c>
      <c r="C858" t="n" s="70">
        <v>77.25</v>
      </c>
      <c r="D858" t="n" s="70">
        <v>76.2</v>
      </c>
      <c r="E858" t="n" s="70">
        <v>76.2</v>
      </c>
      <c r="F858" t="n" s="70">
        <v>1415252</v>
      </c>
    </row>
    <row r="859" ht="13" customHeight="1" spans="1:6" s="90">
      <c r="A859" t="n" s="75">
        <v>41723</v>
      </c>
      <c r="B859" t="n" s="70">
        <v>76.69</v>
      </c>
      <c r="C859" t="n" s="70">
        <v>77.34</v>
      </c>
      <c r="D859" t="n" s="70">
        <v>76.29000000000001</v>
      </c>
      <c r="E859" t="n" s="70">
        <v>76.68000000000001</v>
      </c>
      <c r="F859" t="n" s="70">
        <v>1600653</v>
      </c>
    </row>
    <row r="860" ht="13" customHeight="1" spans="1:6" s="90">
      <c r="A860" t="n" s="75">
        <v>41722</v>
      </c>
      <c r="B860" t="n" s="70">
        <v>77.86</v>
      </c>
      <c r="C860" t="n" s="70">
        <v>78</v>
      </c>
      <c r="D860" t="n" s="70">
        <v>76.16</v>
      </c>
      <c r="E860" t="n" s="70">
        <v>76.45</v>
      </c>
      <c r="F860" t="n" s="70">
        <v>1960488</v>
      </c>
    </row>
    <row r="861" ht="13" customHeight="1" spans="1:6" s="90">
      <c r="A861" t="n" s="75">
        <v>41719</v>
      </c>
      <c r="B861" t="n" s="70">
        <v>79.33</v>
      </c>
      <c r="C861" t="n" s="70">
        <v>79.39</v>
      </c>
      <c r="D861" t="n" s="70">
        <v>77.5</v>
      </c>
      <c r="E861" t="n" s="70">
        <v>77.75</v>
      </c>
      <c r="F861" t="n" s="70">
        <v>4637467</v>
      </c>
    </row>
    <row r="862" ht="13" customHeight="1" spans="1:6" s="90">
      <c r="A862" t="n" s="75">
        <v>41718</v>
      </c>
      <c r="B862" t="n" s="70">
        <v>77.84999999999999</v>
      </c>
      <c r="C862" t="n" s="70">
        <v>78.52</v>
      </c>
      <c r="D862" t="n" s="70">
        <v>77.66</v>
      </c>
      <c r="E862" t="n" s="70">
        <v>78.34</v>
      </c>
      <c r="F862" t="n" s="70">
        <v>1180038</v>
      </c>
    </row>
    <row r="863" ht="13" customHeight="1" spans="1:6" s="90">
      <c r="A863" t="n" s="75">
        <v>41717</v>
      </c>
      <c r="B863" t="n" s="70">
        <v>79.08</v>
      </c>
      <c r="C863" t="n" s="70">
        <v>79.08</v>
      </c>
      <c r="D863" t="n" s="70">
        <v>77.8</v>
      </c>
      <c r="E863" t="n" s="70">
        <v>78.29000000000001</v>
      </c>
      <c r="F863" t="n" s="70">
        <v>1384832</v>
      </c>
    </row>
    <row r="864" ht="13" customHeight="1" spans="1:6" s="90">
      <c r="A864" t="n" s="75">
        <v>41716</v>
      </c>
      <c r="B864" t="n" s="70">
        <v>78.37</v>
      </c>
      <c r="C864" t="n" s="70">
        <v>79.04000000000001</v>
      </c>
      <c r="D864" t="n" s="70">
        <v>78.28</v>
      </c>
      <c r="E864" t="n" s="70">
        <v>78.98999999999999</v>
      </c>
      <c r="F864" t="n" s="70">
        <v>1759882</v>
      </c>
    </row>
    <row r="865" ht="13" customHeight="1" spans="1:6" s="90">
      <c r="A865" t="n" s="75">
        <v>41715</v>
      </c>
      <c r="B865" t="n" s="70">
        <v>77.92</v>
      </c>
      <c r="C865" t="n" s="70">
        <v>78.5</v>
      </c>
      <c r="D865" t="n" s="70">
        <v>77.70999999999999</v>
      </c>
      <c r="E865" t="n" s="70">
        <v>78.48999999999999</v>
      </c>
      <c r="F865" t="n" s="70">
        <v>2588926</v>
      </c>
    </row>
    <row r="866" ht="13" customHeight="1" spans="1:6" s="90">
      <c r="A866" t="n" s="75">
        <v>41712</v>
      </c>
      <c r="B866" t="n" s="70">
        <v>77.54000000000001</v>
      </c>
      <c r="C866" t="n" s="70">
        <v>77.81</v>
      </c>
      <c r="D866" t="n" s="70">
        <v>76.81</v>
      </c>
      <c r="E866" t="n" s="70">
        <v>77.55</v>
      </c>
      <c r="F866" t="n" s="70">
        <v>2310891</v>
      </c>
    </row>
    <row r="867" ht="13" customHeight="1" spans="1:6" s="90">
      <c r="A867" t="n" s="75">
        <v>41711</v>
      </c>
      <c r="B867" t="n" s="70">
        <v>77.78</v>
      </c>
      <c r="C867" t="n" s="70">
        <v>77.95999999999999</v>
      </c>
      <c r="D867" t="n" s="70">
        <v>76.69</v>
      </c>
      <c r="E867" t="n" s="70">
        <v>76.98999999999999</v>
      </c>
      <c r="F867" t="n" s="70">
        <v>2768729</v>
      </c>
    </row>
    <row r="868" ht="13" customHeight="1" spans="1:6" s="90">
      <c r="A868" t="n" s="75">
        <v>41710</v>
      </c>
      <c r="B868" t="n" s="70">
        <v>77.27</v>
      </c>
      <c r="C868" t="n" s="70">
        <v>77.77</v>
      </c>
      <c r="D868" t="n" s="70">
        <v>77</v>
      </c>
      <c r="E868" t="n" s="70">
        <v>77.69</v>
      </c>
      <c r="F868" t="n" s="70">
        <v>1671425</v>
      </c>
    </row>
    <row r="869" ht="13" customHeight="1" spans="1:6" s="90">
      <c r="A869" t="n" s="75">
        <v>41709</v>
      </c>
      <c r="B869" t="n" s="70">
        <v>78.34</v>
      </c>
      <c r="C869" t="n" s="70">
        <v>78.45999999999999</v>
      </c>
      <c r="D869" t="n" s="70">
        <v>77.61</v>
      </c>
      <c r="E869" t="n" s="70">
        <v>77.90000000000001</v>
      </c>
      <c r="F869" t="n" s="70">
        <v>1365947</v>
      </c>
    </row>
    <row r="870" ht="13" customHeight="1" spans="1:6" s="90">
      <c r="A870" t="n" s="75">
        <v>41708</v>
      </c>
      <c r="B870" t="n" s="70">
        <v>78.59</v>
      </c>
      <c r="C870" t="n" s="70">
        <v>78.72</v>
      </c>
      <c r="D870" t="n" s="70">
        <v>77.77</v>
      </c>
      <c r="E870" t="n" s="70">
        <v>78.20999999999999</v>
      </c>
      <c r="F870" t="n" s="70">
        <v>1696567</v>
      </c>
    </row>
    <row r="871" ht="13" customHeight="1" spans="1:6" s="90">
      <c r="A871" t="n" s="75">
        <v>41705</v>
      </c>
      <c r="B871" t="n" s="70">
        <v>78.45</v>
      </c>
      <c r="C871" t="n" s="70">
        <v>78.93000000000001</v>
      </c>
      <c r="D871" t="n" s="70">
        <v>78.14</v>
      </c>
      <c r="E871" t="n" s="70">
        <v>78.56</v>
      </c>
      <c r="F871" t="n" s="70">
        <v>1606991</v>
      </c>
    </row>
    <row r="872" ht="13" customHeight="1" spans="1:6" s="90">
      <c r="A872" t="n" s="75">
        <v>41704</v>
      </c>
      <c r="B872" t="n" s="70">
        <v>77.88</v>
      </c>
      <c r="C872" t="n" s="70">
        <v>78.23</v>
      </c>
      <c r="D872" t="n" s="70">
        <v>77.64</v>
      </c>
      <c r="E872" t="n" s="70">
        <v>78.03</v>
      </c>
      <c r="F872" t="n" s="70">
        <v>1342603</v>
      </c>
    </row>
    <row r="873" ht="13" customHeight="1" spans="1:6" s="90">
      <c r="A873" t="n" s="75">
        <v>41703</v>
      </c>
      <c r="B873" t="n" s="70">
        <v>78</v>
      </c>
      <c r="C873" t="n" s="70">
        <v>78.18000000000001</v>
      </c>
      <c r="D873" t="n" s="70">
        <v>77.48</v>
      </c>
      <c r="E873" t="n" s="70">
        <v>77.72</v>
      </c>
      <c r="F873" t="n" s="70">
        <v>1663632</v>
      </c>
    </row>
    <row r="874" ht="13" customHeight="1" spans="1:6" s="90">
      <c r="A874" t="n" s="75">
        <v>41702</v>
      </c>
      <c r="B874" t="n" s="70">
        <v>77.7</v>
      </c>
      <c r="C874" t="n" s="70">
        <v>78.52</v>
      </c>
      <c r="D874" t="n" s="70">
        <v>77.56</v>
      </c>
      <c r="E874" t="n" s="70">
        <v>78.45</v>
      </c>
      <c r="F874" t="n" s="70">
        <v>2584785</v>
      </c>
    </row>
    <row r="875" ht="13" customHeight="1" spans="1:6" s="90">
      <c r="A875" t="n" s="75">
        <v>41701</v>
      </c>
      <c r="B875" t="n" s="70">
        <v>77.05</v>
      </c>
      <c r="C875" t="n" s="70">
        <v>77.2</v>
      </c>
      <c r="D875" t="n" s="70">
        <v>76.33</v>
      </c>
      <c r="E875" t="n" s="70">
        <v>76.67</v>
      </c>
      <c r="F875" t="n" s="70">
        <v>1752666</v>
      </c>
    </row>
    <row r="876" ht="13" customHeight="1" spans="1:6" s="90">
      <c r="A876" t="n" s="75">
        <v>41698</v>
      </c>
      <c r="B876" t="n" s="70">
        <v>77.88</v>
      </c>
      <c r="C876" t="n" s="70">
        <v>78.47</v>
      </c>
      <c r="D876" t="n" s="70">
        <v>77.2</v>
      </c>
      <c r="E876" t="n" s="70">
        <v>77.78</v>
      </c>
      <c r="F876" t="n" s="70">
        <v>2351364</v>
      </c>
    </row>
    <row r="877" ht="13" customHeight="1" spans="1:6" s="90">
      <c r="A877" t="n" s="75">
        <v>41697</v>
      </c>
      <c r="B877" t="n" s="70">
        <v>77.12</v>
      </c>
      <c r="C877" t="n" s="70">
        <v>77.90000000000001</v>
      </c>
      <c r="D877" t="n" s="70">
        <v>77.09999999999999</v>
      </c>
      <c r="E877" t="n" s="70">
        <v>77.72</v>
      </c>
      <c r="F877" t="n" s="70">
        <v>2008915</v>
      </c>
    </row>
    <row r="878" ht="13" customHeight="1" spans="1:6" s="90">
      <c r="A878" t="n" s="75">
        <v>41696</v>
      </c>
      <c r="B878" t="n" s="70">
        <v>77.45</v>
      </c>
      <c r="C878" t="n" s="70">
        <v>77.52</v>
      </c>
      <c r="D878" t="n" s="70">
        <v>76.81</v>
      </c>
      <c r="E878" t="n" s="70">
        <v>77.42</v>
      </c>
      <c r="F878" t="n" s="70">
        <v>2294405</v>
      </c>
    </row>
    <row r="879" ht="13" customHeight="1" spans="1:6" s="90">
      <c r="A879" t="n" s="75">
        <v>41695</v>
      </c>
      <c r="B879" t="n" s="70">
        <v>76.98</v>
      </c>
      <c r="C879" t="n" s="70">
        <v>77.23</v>
      </c>
      <c r="D879" t="n" s="70">
        <v>76.28</v>
      </c>
      <c r="E879" t="n" s="70">
        <v>77.01000000000001</v>
      </c>
      <c r="F879" t="n" s="70">
        <v>1560856</v>
      </c>
    </row>
    <row r="880" ht="13" customHeight="1" spans="1:6" s="90">
      <c r="A880" t="n" s="75">
        <v>41694</v>
      </c>
      <c r="B880" t="n" s="70">
        <v>76.31</v>
      </c>
      <c r="C880" t="n" s="70">
        <v>77.48</v>
      </c>
      <c r="D880" t="n" s="70">
        <v>76.2</v>
      </c>
      <c r="E880" t="n" s="70">
        <v>76.8</v>
      </c>
      <c r="F880" t="n" s="70">
        <v>1727192</v>
      </c>
    </row>
    <row r="881" ht="13" customHeight="1" spans="1:6" s="90">
      <c r="A881" t="n" s="75">
        <v>41691</v>
      </c>
      <c r="B881" t="n" s="70">
        <v>76.78</v>
      </c>
      <c r="C881" t="n" s="70">
        <v>76.98999999999999</v>
      </c>
      <c r="D881" t="n" s="70">
        <v>76.12</v>
      </c>
      <c r="E881" t="n" s="70">
        <v>76.2</v>
      </c>
      <c r="F881" t="n" s="70">
        <v>1955623</v>
      </c>
    </row>
    <row r="882" ht="13" customHeight="1" spans="1:6" s="90">
      <c r="A882" t="n" s="75">
        <v>41690</v>
      </c>
      <c r="B882" t="n" s="70">
        <v>76.23999999999999</v>
      </c>
      <c r="C882" t="n" s="70">
        <v>76.89</v>
      </c>
      <c r="D882" t="n" s="70">
        <v>75.86</v>
      </c>
      <c r="E882" t="n" s="70">
        <v>76.51000000000001</v>
      </c>
      <c r="F882" t="n" s="70">
        <v>1245236</v>
      </c>
    </row>
    <row r="883" ht="13" customHeight="1" spans="1:6" s="90">
      <c r="A883" t="n" s="75">
        <v>41689</v>
      </c>
      <c r="B883" t="n" s="70">
        <v>76.04000000000001</v>
      </c>
      <c r="C883" t="n" s="70">
        <v>76.95999999999999</v>
      </c>
      <c r="D883" t="n" s="70">
        <v>75.91</v>
      </c>
      <c r="E883" t="n" s="70">
        <v>76.15000000000001</v>
      </c>
      <c r="F883" t="n" s="70">
        <v>1605411</v>
      </c>
    </row>
    <row r="884" ht="13" customHeight="1" spans="1:6" s="90">
      <c r="A884" t="n" s="75">
        <v>41688</v>
      </c>
      <c r="B884" t="n" s="70">
        <v>76.45</v>
      </c>
      <c r="C884" t="n" s="70">
        <v>76.56999999999999</v>
      </c>
      <c r="D884" t="n" s="70">
        <v>75.76000000000001</v>
      </c>
      <c r="E884" t="n" s="70">
        <v>76.48999999999999</v>
      </c>
      <c r="F884" t="n" s="70">
        <v>1792625</v>
      </c>
    </row>
    <row r="885" ht="13" customHeight="1" spans="1:6" s="90">
      <c r="A885" t="n" s="75">
        <v>41684</v>
      </c>
      <c r="B885" t="n" s="70">
        <v>75.75</v>
      </c>
      <c r="C885" t="n" s="70">
        <v>76.48999999999999</v>
      </c>
      <c r="D885" t="n" s="70">
        <v>75.3</v>
      </c>
      <c r="E885" t="n" s="70">
        <v>76.27</v>
      </c>
      <c r="F885" t="n" s="70">
        <v>1710591</v>
      </c>
    </row>
    <row r="886" ht="13" customHeight="1" spans="1:6" s="90">
      <c r="A886" t="n" s="75">
        <v>41683</v>
      </c>
      <c r="B886" t="n" s="70">
        <v>75.25</v>
      </c>
      <c r="C886" t="n" s="70">
        <v>76.28</v>
      </c>
      <c r="D886" t="n" s="70">
        <v>75.2</v>
      </c>
      <c r="E886" t="n" s="70">
        <v>76.20999999999999</v>
      </c>
      <c r="F886" t="n" s="70">
        <v>2027465</v>
      </c>
    </row>
    <row r="887" ht="13" customHeight="1" spans="1:6" s="90">
      <c r="A887" t="n" s="75">
        <v>41682</v>
      </c>
      <c r="B887" t="n" s="70">
        <v>75.56999999999999</v>
      </c>
      <c r="C887" t="n" s="70">
        <v>75.90000000000001</v>
      </c>
      <c r="D887" t="n" s="70">
        <v>74.8</v>
      </c>
      <c r="E887" t="n" s="70">
        <v>75.58</v>
      </c>
      <c r="F887" t="n" s="70">
        <v>4027640</v>
      </c>
    </row>
    <row r="888" ht="13" customHeight="1" spans="1:6" s="90">
      <c r="A888" t="n" s="75">
        <v>41681</v>
      </c>
      <c r="B888" t="n" s="70">
        <v>74.12</v>
      </c>
      <c r="C888" t="n" s="70">
        <v>74.90000000000001</v>
      </c>
      <c r="D888" t="n" s="70">
        <v>74.01000000000001</v>
      </c>
      <c r="E888" t="n" s="70">
        <v>74.66</v>
      </c>
      <c r="F888" t="n" s="70">
        <v>2522108</v>
      </c>
    </row>
    <row r="889" ht="13" customHeight="1" spans="1:6" s="90">
      <c r="A889" t="n" s="75">
        <v>41680</v>
      </c>
      <c r="B889" t="n" s="70">
        <v>75.48</v>
      </c>
      <c r="C889" t="n" s="70">
        <v>75.61</v>
      </c>
      <c r="D889" t="n" s="70">
        <v>73.83</v>
      </c>
      <c r="E889" t="n" s="70">
        <v>74.45</v>
      </c>
      <c r="F889" t="n" s="70">
        <v>2007864</v>
      </c>
    </row>
    <row r="890" ht="13" customHeight="1" spans="1:6" s="90">
      <c r="A890" t="n" s="75">
        <v>41677</v>
      </c>
      <c r="B890" t="n" s="70">
        <v>74.40000000000001</v>
      </c>
      <c r="C890" t="n" s="70">
        <v>74.95999999999999</v>
      </c>
      <c r="D890" t="n" s="70">
        <v>73.95</v>
      </c>
      <c r="E890" t="n" s="70">
        <v>74.89</v>
      </c>
      <c r="F890" t="n" s="70">
        <v>1696106</v>
      </c>
    </row>
    <row r="891" ht="13" customHeight="1" spans="1:6" s="90">
      <c r="A891" t="n" s="75">
        <v>41676</v>
      </c>
      <c r="B891" t="n" s="70">
        <v>73.45</v>
      </c>
      <c r="C891" t="n" s="70">
        <v>74.34</v>
      </c>
      <c r="D891" t="n" s="70">
        <v>73.09999999999999</v>
      </c>
      <c r="E891" t="n" s="70">
        <v>74.2</v>
      </c>
      <c r="F891" t="n" s="70">
        <v>2357363</v>
      </c>
    </row>
    <row r="892" ht="13" customHeight="1" spans="1:6" s="90">
      <c r="A892" t="n" s="75">
        <v>41675</v>
      </c>
      <c r="B892" t="n" s="70">
        <v>76.31999999999999</v>
      </c>
      <c r="C892" t="n" s="70">
        <v>76.31999999999999</v>
      </c>
      <c r="D892" t="n" s="70">
        <v>72.69</v>
      </c>
      <c r="E892" t="n" s="70">
        <v>73.53</v>
      </c>
      <c r="F892" t="n" s="70">
        <v>2865055</v>
      </c>
    </row>
    <row r="893" ht="13" customHeight="1" spans="1:6" s="90">
      <c r="A893" t="n" s="75">
        <v>41674</v>
      </c>
      <c r="B893" t="n" s="70">
        <v>77.92</v>
      </c>
      <c r="C893" t="n" s="70">
        <v>77.92</v>
      </c>
      <c r="D893" t="n" s="70">
        <v>71.91</v>
      </c>
      <c r="E893" t="n" s="70">
        <v>74.95</v>
      </c>
      <c r="F893" t="n" s="70">
        <v>3906522</v>
      </c>
    </row>
    <row r="894" ht="13" customHeight="1" spans="1:6" s="90">
      <c r="A894" t="n" s="75">
        <v>41673</v>
      </c>
      <c r="B894" t="n" s="70">
        <v>76.61</v>
      </c>
      <c r="C894" t="n" s="70">
        <v>76.78</v>
      </c>
      <c r="D894" t="n" s="70">
        <v>73.79000000000001</v>
      </c>
      <c r="E894" t="n" s="70">
        <v>74.08</v>
      </c>
      <c r="F894" t="n" s="70">
        <v>3181252</v>
      </c>
    </row>
    <row r="895" ht="13" customHeight="1" spans="1:6" s="90">
      <c r="A895" t="n" s="75">
        <v>41670</v>
      </c>
      <c r="B895" t="n" s="70">
        <v>76</v>
      </c>
      <c r="C895" t="n" s="70">
        <v>77.14</v>
      </c>
      <c r="D895" t="n" s="70">
        <v>75.94</v>
      </c>
      <c r="E895" t="n" s="70">
        <v>76.59999999999999</v>
      </c>
      <c r="F895" t="n" s="70">
        <v>1861612</v>
      </c>
    </row>
    <row r="896" ht="13" customHeight="1" spans="1:6" s="90">
      <c r="A896" t="n" s="75">
        <v>41669</v>
      </c>
      <c r="B896" t="n" s="70">
        <v>76.95</v>
      </c>
      <c r="C896" t="n" s="70">
        <v>77.64</v>
      </c>
      <c r="D896" t="n" s="70">
        <v>76.34999999999999</v>
      </c>
      <c r="E896" t="n" s="70">
        <v>77.3</v>
      </c>
      <c r="F896" t="n" s="70">
        <v>1398235</v>
      </c>
    </row>
    <row r="897" ht="13" customHeight="1" spans="1:6" s="90">
      <c r="A897" t="n" s="75">
        <v>41668</v>
      </c>
      <c r="B897" t="n" s="70">
        <v>76.44</v>
      </c>
      <c r="C897" t="n" s="70">
        <v>77.23999999999999</v>
      </c>
      <c r="D897" t="n" s="70">
        <v>76.18000000000001</v>
      </c>
      <c r="E897" t="n" s="70">
        <v>76.53</v>
      </c>
      <c r="F897" t="n" s="70">
        <v>1638378</v>
      </c>
    </row>
    <row r="898" ht="13" customHeight="1" spans="1:6" s="90">
      <c r="A898" t="n" s="75">
        <v>41667</v>
      </c>
      <c r="B898" t="n" s="70">
        <v>76.38</v>
      </c>
      <c r="C898" t="n" s="70">
        <v>77.2</v>
      </c>
      <c r="D898" t="n" s="70">
        <v>76.20999999999999</v>
      </c>
      <c r="E898" t="n" s="70">
        <v>77.03</v>
      </c>
      <c r="F898" t="n" s="70">
        <v>1559160</v>
      </c>
    </row>
    <row r="899" ht="13" customHeight="1" spans="1:6" s="90">
      <c r="A899" t="n" s="75">
        <v>41666</v>
      </c>
      <c r="B899" t="n" s="70">
        <v>76.34999999999999</v>
      </c>
      <c r="C899" t="n" s="70">
        <v>77.53</v>
      </c>
      <c r="D899" t="n" s="70">
        <v>76.34999999999999</v>
      </c>
      <c r="E899" t="n" s="70">
        <v>76.5</v>
      </c>
      <c r="F899" t="n" s="70">
        <v>1735114</v>
      </c>
    </row>
    <row r="900" ht="13" customHeight="1" spans="1:6" s="90">
      <c r="A900" t="n" s="75">
        <v>41663</v>
      </c>
      <c r="B900" t="n" s="70">
        <v>78.81</v>
      </c>
      <c r="C900" t="n" s="70">
        <v>78.81999999999999</v>
      </c>
      <c r="D900" t="n" s="70">
        <v>76.95999999999999</v>
      </c>
      <c r="E900" t="n" s="70">
        <v>76.97</v>
      </c>
      <c r="F900" t="n" s="70">
        <v>2143043</v>
      </c>
    </row>
    <row r="901" ht="13" customHeight="1" spans="1:6" s="90">
      <c r="A901" t="n" s="75">
        <v>41662</v>
      </c>
      <c r="B901" t="n" s="70">
        <v>81.93000000000001</v>
      </c>
      <c r="C901" t="n" s="70">
        <v>82.5</v>
      </c>
      <c r="D901" t="n" s="70">
        <v>78.86</v>
      </c>
      <c r="E901" t="n" s="70">
        <v>79.31</v>
      </c>
      <c r="F901" t="n" s="70">
        <v>1433790</v>
      </c>
    </row>
    <row r="902" ht="13" customHeight="1" spans="1:6" s="90">
      <c r="A902" t="n" s="75">
        <v>41661</v>
      </c>
      <c r="B902" t="n" s="70">
        <v>80.41</v>
      </c>
      <c r="C902" t="n" s="70">
        <v>80.72</v>
      </c>
      <c r="D902" t="n" s="70">
        <v>80.04000000000001</v>
      </c>
      <c r="E902" t="n" s="70">
        <v>80.38</v>
      </c>
      <c r="F902" t="n" s="70">
        <v>1304400</v>
      </c>
    </row>
    <row r="903" ht="13" customHeight="1" spans="1:6" s="90">
      <c r="A903" t="n" s="75">
        <v>41660</v>
      </c>
      <c r="B903" t="n" s="70">
        <v>80.42</v>
      </c>
      <c r="C903" t="n" s="70">
        <v>80.8</v>
      </c>
      <c r="D903" t="n" s="70">
        <v>79.81</v>
      </c>
      <c r="E903" t="n" s="70">
        <v>80.31999999999999</v>
      </c>
      <c r="F903" t="n" s="70">
        <v>1448118</v>
      </c>
    </row>
    <row r="904" ht="13" customHeight="1" spans="1:6" s="90">
      <c r="A904" t="n" s="75">
        <v>41656</v>
      </c>
      <c r="B904" t="n" s="70">
        <v>79.52</v>
      </c>
      <c r="C904" t="n" s="70">
        <v>80.34</v>
      </c>
      <c r="D904" t="n" s="70">
        <v>79.44</v>
      </c>
      <c r="E904" t="n" s="70">
        <v>79.97</v>
      </c>
      <c r="F904" t="n" s="70">
        <v>2741113</v>
      </c>
    </row>
    <row r="905" ht="13" customHeight="1" spans="1:6" s="90">
      <c r="A905" t="n" s="75">
        <v>41655</v>
      </c>
      <c r="B905" t="n" s="70">
        <v>80.04000000000001</v>
      </c>
      <c r="C905" t="n" s="70">
        <v>80.26000000000001</v>
      </c>
      <c r="D905" t="n" s="70">
        <v>79.70999999999999</v>
      </c>
      <c r="E905" t="n" s="70">
        <v>79.81</v>
      </c>
      <c r="F905" t="n" s="70">
        <v>1050168</v>
      </c>
    </row>
    <row r="906" ht="13" customHeight="1" spans="1:6" s="90">
      <c r="A906" t="n" s="75">
        <v>41654</v>
      </c>
      <c r="B906" t="n" s="70">
        <v>80</v>
      </c>
      <c r="C906" t="n" s="70">
        <v>80.64</v>
      </c>
      <c r="D906" t="n" s="70">
        <v>79.70999999999999</v>
      </c>
      <c r="E906" t="n" s="70">
        <v>80.09</v>
      </c>
      <c r="F906" t="n" s="70">
        <v>2025134</v>
      </c>
    </row>
    <row r="907" ht="13" customHeight="1" spans="1:6" s="90">
      <c r="A907" t="n" s="75">
        <v>41653</v>
      </c>
      <c r="B907" t="n" s="70">
        <v>79.31</v>
      </c>
      <c r="C907" t="n" s="70">
        <v>80.03</v>
      </c>
      <c r="D907" t="n" s="70">
        <v>78.94</v>
      </c>
      <c r="E907" t="n" s="70">
        <v>79.95</v>
      </c>
      <c r="F907" t="n" s="70">
        <v>1607089</v>
      </c>
    </row>
    <row r="908" ht="13" customHeight="1" spans="1:6" s="90">
      <c r="A908" t="n" s="75">
        <v>41652</v>
      </c>
      <c r="B908" t="n" s="70">
        <v>80.28</v>
      </c>
      <c r="C908" t="n" s="70">
        <v>80.33</v>
      </c>
      <c r="D908" t="n" s="70">
        <v>78.84</v>
      </c>
      <c r="E908" t="n" s="70">
        <v>79.05</v>
      </c>
      <c r="F908" t="n" s="70">
        <v>2087483</v>
      </c>
    </row>
    <row r="909" ht="13" customHeight="1" spans="1:6" s="90">
      <c r="A909" t="n" s="75">
        <v>41649</v>
      </c>
      <c r="B909" t="n" s="70">
        <v>81.06</v>
      </c>
      <c r="C909" t="n" s="70">
        <v>81.11</v>
      </c>
      <c r="D909" t="n" s="70">
        <v>79.95999999999999</v>
      </c>
      <c r="E909" t="n" s="70">
        <v>80.34999999999999</v>
      </c>
      <c r="F909" t="n" s="70">
        <v>1474254</v>
      </c>
    </row>
    <row r="910" ht="13" customHeight="1" spans="1:6" s="90">
      <c r="A910" t="n" s="75">
        <v>41648</v>
      </c>
      <c r="B910" t="n" s="70">
        <v>83</v>
      </c>
      <c r="C910" t="n" s="70">
        <v>83</v>
      </c>
      <c r="D910" t="n" s="70">
        <v>80.53</v>
      </c>
      <c r="E910" t="n" s="70">
        <v>80.63</v>
      </c>
      <c r="F910" t="n" s="70">
        <v>1444744</v>
      </c>
    </row>
    <row r="911" ht="13" customHeight="1" spans="1:6" s="90">
      <c r="A911" t="n" s="75">
        <v>41647</v>
      </c>
      <c r="B911" t="n" s="70">
        <v>80.3</v>
      </c>
      <c r="C911" t="n" s="70">
        <v>80.73999999999999</v>
      </c>
      <c r="D911" t="n" s="70">
        <v>79.91</v>
      </c>
      <c r="E911" t="n" s="70">
        <v>80.34999999999999</v>
      </c>
      <c r="F911" t="n" s="70">
        <v>1870092</v>
      </c>
    </row>
    <row r="912" ht="13" customHeight="1" spans="1:6" s="90">
      <c r="A912" t="n" s="75">
        <v>41646</v>
      </c>
      <c r="B912" t="n" s="70">
        <v>79.98</v>
      </c>
      <c r="C912" t="n" s="70">
        <v>81.02</v>
      </c>
      <c r="D912" t="n" s="70">
        <v>79.89</v>
      </c>
      <c r="E912" t="n" s="70">
        <v>80.78</v>
      </c>
      <c r="F912" t="n" s="70">
        <v>1376249</v>
      </c>
    </row>
    <row r="913" ht="13" customHeight="1" spans="1:6" s="90">
      <c r="A913" t="n" s="75">
        <v>41645</v>
      </c>
      <c r="B913" t="n" s="70">
        <v>80.61</v>
      </c>
      <c r="C913" t="n" s="70">
        <v>80.97</v>
      </c>
      <c r="D913" t="n" s="70">
        <v>79.39</v>
      </c>
      <c r="E913" t="n" s="70">
        <v>79.81</v>
      </c>
      <c r="F913" t="n" s="70">
        <v>1535046</v>
      </c>
    </row>
    <row r="914" ht="13" customHeight="1" spans="1:6" s="90">
      <c r="A914" t="n" s="75">
        <v>41642</v>
      </c>
      <c r="B914" t="n" s="70">
        <v>80.20999999999999</v>
      </c>
      <c r="C914" t="n" s="70">
        <v>81.37</v>
      </c>
      <c r="D914" t="n" s="70">
        <v>80</v>
      </c>
      <c r="E914" t="n" s="70">
        <v>80.73</v>
      </c>
      <c r="F914" t="n" s="70">
        <v>1948060</v>
      </c>
    </row>
    <row r="915" ht="13" customHeight="1" spans="1:6" s="90">
      <c r="A915" t="n" s="75">
        <v>41641</v>
      </c>
      <c r="B915" t="n" s="70">
        <v>80.17</v>
      </c>
      <c r="C915" t="n" s="70">
        <v>80.45</v>
      </c>
      <c r="D915" t="n" s="70">
        <v>79.38</v>
      </c>
      <c r="E915" t="n" s="70">
        <v>79.86</v>
      </c>
      <c r="F915" t="n" s="70">
        <v>1965869</v>
      </c>
    </row>
    <row r="916" ht="13" customHeight="1" spans="1:6" s="90">
      <c r="A916" t="n" s="75">
        <v>41639</v>
      </c>
      <c r="B916" t="n" s="70">
        <v>81.23999999999999</v>
      </c>
      <c r="C916" t="n" s="70">
        <v>81.55</v>
      </c>
      <c r="D916" t="n" s="70">
        <v>80.65000000000001</v>
      </c>
      <c r="E916" t="n" s="70">
        <v>80.8</v>
      </c>
      <c r="F916" t="n" s="70">
        <v>1104615</v>
      </c>
    </row>
    <row r="917" ht="13" customHeight="1" spans="1:6" s="90">
      <c r="A917" t="n" s="75">
        <v>41638</v>
      </c>
      <c r="B917" t="n" s="70">
        <v>80.81999999999999</v>
      </c>
      <c r="C917" t="n" s="70">
        <v>81.09999999999999</v>
      </c>
      <c r="D917" t="n" s="70">
        <v>80.51000000000001</v>
      </c>
      <c r="E917" t="n" s="70">
        <v>81.08</v>
      </c>
      <c r="F917" t="n" s="70">
        <v>718685</v>
      </c>
    </row>
    <row r="918" ht="13" customHeight="1" spans="1:6" s="90">
      <c r="A918" t="n" s="75">
        <v>41635</v>
      </c>
      <c r="B918" t="n" s="70">
        <v>80.95999999999999</v>
      </c>
      <c r="C918" t="n" s="70">
        <v>81.14</v>
      </c>
      <c r="D918" t="n" s="70">
        <v>80.56</v>
      </c>
      <c r="E918" t="n" s="70">
        <v>80.72</v>
      </c>
      <c r="F918" t="n" s="70">
        <v>723026</v>
      </c>
    </row>
    <row r="919" ht="13" customHeight="1" spans="1:6" s="90">
      <c r="A919" t="n" s="75">
        <v>41634</v>
      </c>
      <c r="B919" t="n" s="70">
        <v>80.45</v>
      </c>
      <c r="C919" t="n" s="70">
        <v>80.87</v>
      </c>
      <c r="D919" t="n" s="70">
        <v>80.13</v>
      </c>
      <c r="E919" t="n" s="70">
        <v>80.75</v>
      </c>
      <c r="F919" t="n" s="70">
        <v>875281</v>
      </c>
    </row>
    <row r="920" ht="13" customHeight="1" spans="1:6" s="90">
      <c r="A920" t="n" s="75">
        <v>41632</v>
      </c>
      <c r="B920" t="n" s="70">
        <v>79.78</v>
      </c>
      <c r="C920" t="n" s="70">
        <v>80.29000000000001</v>
      </c>
      <c r="D920" t="n" s="70">
        <v>79.59999999999999</v>
      </c>
      <c r="E920" t="n" s="70">
        <v>80.22</v>
      </c>
      <c r="F920" t="n" s="70">
        <v>599584</v>
      </c>
    </row>
    <row r="921" ht="13" customHeight="1" spans="1:6" s="90">
      <c r="A921" t="n" s="75">
        <v>41631</v>
      </c>
      <c r="B921" t="n" s="70">
        <v>80.31</v>
      </c>
      <c r="C921" t="n" s="70">
        <v>80.40000000000001</v>
      </c>
      <c r="D921" t="n" s="70">
        <v>79.72</v>
      </c>
      <c r="E921" t="n" s="70">
        <v>79.94</v>
      </c>
      <c r="F921" t="n" s="70">
        <v>1433640</v>
      </c>
    </row>
    <row r="922" ht="13" customHeight="1" spans="1:6" s="90">
      <c r="A922" t="n" s="75">
        <v>41628</v>
      </c>
      <c r="B922" t="n" s="70">
        <v>79.36</v>
      </c>
      <c r="C922" t="n" s="70">
        <v>80.23999999999999</v>
      </c>
      <c r="D922" t="n" s="70">
        <v>78.98</v>
      </c>
      <c r="E922" t="n" s="70">
        <v>79.97</v>
      </c>
      <c r="F922" t="n" s="70">
        <v>3547287</v>
      </c>
    </row>
    <row r="923" ht="13" customHeight="1" spans="1:6" s="90">
      <c r="A923" t="n" s="75">
        <v>41627</v>
      </c>
      <c r="B923" t="n" s="70">
        <v>79.34999999999999</v>
      </c>
      <c r="C923" t="n" s="70">
        <v>79.84999999999999</v>
      </c>
      <c r="D923" t="n" s="70">
        <v>78.87</v>
      </c>
      <c r="E923" t="n" s="70">
        <v>79.42</v>
      </c>
      <c r="F923" t="n" s="70">
        <v>2483235</v>
      </c>
    </row>
    <row r="924" ht="13" customHeight="1" spans="1:6" s="90">
      <c r="A924" t="n" s="75">
        <v>41626</v>
      </c>
      <c r="B924" t="n" s="70">
        <v>77.51000000000001</v>
      </c>
      <c r="C924" t="n" s="70">
        <v>79.15000000000001</v>
      </c>
      <c r="D924" t="n" s="70">
        <v>77.12</v>
      </c>
      <c r="E924" t="n" s="70">
        <v>79.09</v>
      </c>
      <c r="F924" t="n" s="70">
        <v>2858870</v>
      </c>
    </row>
    <row r="925" ht="13" customHeight="1" spans="1:6" s="90">
      <c r="A925" t="n" s="75">
        <v>41625</v>
      </c>
      <c r="B925" t="n" s="70">
        <v>76.73</v>
      </c>
      <c r="C925" t="n" s="70">
        <v>77.52</v>
      </c>
      <c r="D925" t="n" s="70">
        <v>76.62</v>
      </c>
      <c r="E925" t="n" s="70">
        <v>77.25</v>
      </c>
      <c r="F925" t="n" s="70">
        <v>1713556</v>
      </c>
    </row>
    <row r="926" ht="13" customHeight="1" spans="1:6" s="90">
      <c r="A926" t="n" s="75">
        <v>41624</v>
      </c>
      <c r="B926" t="n" s="70">
        <v>77.54000000000001</v>
      </c>
      <c r="C926" t="n" s="70">
        <v>77.97</v>
      </c>
      <c r="D926" t="n" s="70">
        <v>77.19</v>
      </c>
      <c r="E926" t="n" s="70">
        <v>77.52</v>
      </c>
      <c r="F926" t="n" s="70">
        <v>1359199</v>
      </c>
    </row>
    <row r="927" ht="13" customHeight="1" spans="1:6" s="90">
      <c r="A927" t="n" s="75">
        <v>41621</v>
      </c>
      <c r="B927" t="n" s="70">
        <v>77.67</v>
      </c>
      <c r="C927" t="n" s="70">
        <v>77.77</v>
      </c>
      <c r="D927" t="n" s="70">
        <v>76.98</v>
      </c>
      <c r="E927" t="n" s="70">
        <v>77.02</v>
      </c>
      <c r="F927" t="n" s="70">
        <v>1654761</v>
      </c>
    </row>
    <row r="928" ht="13" customHeight="1" spans="1:6" s="90">
      <c r="A928" t="n" s="75">
        <v>41620</v>
      </c>
      <c r="B928" t="n" s="70">
        <v>77.20999999999999</v>
      </c>
      <c r="C928" t="n" s="70">
        <v>77.75</v>
      </c>
      <c r="D928" t="n" s="70">
        <v>77.09999999999999</v>
      </c>
      <c r="E928" t="n" s="70">
        <v>77.15000000000001</v>
      </c>
      <c r="F928" t="n" s="70">
        <v>2987246</v>
      </c>
    </row>
    <row r="929" ht="13" customHeight="1" spans="1:6" s="90">
      <c r="A929" t="n" s="75">
        <v>41619</v>
      </c>
      <c r="B929" t="n" s="70">
        <v>78.3</v>
      </c>
      <c r="C929" t="n" s="70">
        <v>78.55</v>
      </c>
      <c r="D929" t="n" s="70">
        <v>77.22</v>
      </c>
      <c r="E929" t="n" s="70">
        <v>77.43000000000001</v>
      </c>
      <c r="F929" t="n" s="70">
        <v>2905432</v>
      </c>
    </row>
    <row r="930" ht="13" customHeight="1" spans="1:6" s="90">
      <c r="A930" t="n" s="75">
        <v>41618</v>
      </c>
      <c r="B930" t="n" s="70">
        <v>78.86</v>
      </c>
      <c r="C930" t="n" s="70">
        <v>79.05</v>
      </c>
      <c r="D930" t="n" s="70">
        <v>78.36</v>
      </c>
      <c r="E930" t="n" s="70">
        <v>78.51000000000001</v>
      </c>
      <c r="F930" t="n" s="70">
        <v>2000376</v>
      </c>
    </row>
    <row r="931" ht="13" customHeight="1" spans="1:6" s="90">
      <c r="A931" t="n" s="75">
        <v>41617</v>
      </c>
      <c r="B931" t="n" s="70">
        <v>79.76000000000001</v>
      </c>
      <c r="C931" t="n" s="70">
        <v>79.77</v>
      </c>
      <c r="D931" t="n" s="70">
        <v>78.56</v>
      </c>
      <c r="E931" t="n" s="70">
        <v>79.01000000000001</v>
      </c>
      <c r="F931" t="n" s="70">
        <v>2375416</v>
      </c>
    </row>
    <row r="932" ht="13" customHeight="1" spans="1:6" s="90">
      <c r="A932" t="n" s="75">
        <v>41614</v>
      </c>
      <c r="B932" t="n" s="70">
        <v>79.45</v>
      </c>
      <c r="C932" t="n" s="70">
        <v>79.77</v>
      </c>
      <c r="D932" t="n" s="70">
        <v>79.13</v>
      </c>
      <c r="E932" t="n" s="70">
        <v>79.66</v>
      </c>
      <c r="F932" t="n" s="70">
        <v>1870669</v>
      </c>
    </row>
    <row r="933" ht="13" customHeight="1" spans="1:6" s="90">
      <c r="A933" t="n" s="75">
        <v>41613</v>
      </c>
      <c r="B933" t="n" s="70">
        <v>78.95</v>
      </c>
      <c r="C933" t="n" s="70">
        <v>79.53</v>
      </c>
      <c r="D933" t="n" s="70">
        <v>78.40000000000001</v>
      </c>
      <c r="E933" t="n" s="70">
        <v>78.53</v>
      </c>
      <c r="F933" t="n" s="70">
        <v>2218868</v>
      </c>
    </row>
    <row r="934" ht="13" customHeight="1" spans="1:6" s="90">
      <c r="A934" t="n" s="75">
        <v>41612</v>
      </c>
      <c r="B934" t="n" s="70">
        <v>79.89</v>
      </c>
      <c r="C934" t="n" s="70">
        <v>80.14</v>
      </c>
      <c r="D934" t="n" s="70">
        <v>78.73999999999999</v>
      </c>
      <c r="E934" t="n" s="70">
        <v>79.33</v>
      </c>
      <c r="F934" t="n" s="70">
        <v>1861518</v>
      </c>
    </row>
    <row r="935" ht="13" customHeight="1" spans="1:6" s="90">
      <c r="A935" t="n" s="75">
        <v>41611</v>
      </c>
      <c r="B935" t="n" s="70">
        <v>80.34999999999999</v>
      </c>
      <c r="C935" t="n" s="70">
        <v>80.81999999999999</v>
      </c>
      <c r="D935" t="n" s="70">
        <v>79.7</v>
      </c>
      <c r="E935" t="n" s="70">
        <v>80.34</v>
      </c>
      <c r="F935" t="n" s="70">
        <v>2847256</v>
      </c>
    </row>
    <row r="936" ht="13" customHeight="1" spans="1:6" s="90">
      <c r="A936" t="n" s="75">
        <v>41610</v>
      </c>
      <c r="B936" t="n" s="70">
        <v>79.95</v>
      </c>
      <c r="C936" t="n" s="70">
        <v>80.13</v>
      </c>
      <c r="D936" t="n" s="70">
        <v>79.44</v>
      </c>
      <c r="E936" t="n" s="70">
        <v>79.56999999999999</v>
      </c>
      <c r="F936" t="n" s="70">
        <v>1367495</v>
      </c>
    </row>
    <row r="937" ht="13" customHeight="1" spans="1:6" s="90">
      <c r="A937" t="n" s="75">
        <v>41607</v>
      </c>
      <c r="B937" t="n" s="70">
        <v>80.18000000000001</v>
      </c>
      <c r="C937" t="n" s="70">
        <v>80.65000000000001</v>
      </c>
      <c r="D937" t="n" s="70">
        <v>79.98</v>
      </c>
      <c r="E937" t="n" s="70">
        <v>80.02</v>
      </c>
      <c r="F937" t="n" s="70">
        <v>835024</v>
      </c>
    </row>
    <row r="938" ht="13" customHeight="1" spans="1:6" s="90">
      <c r="A938" t="n" s="75">
        <v>41605</v>
      </c>
      <c r="B938" t="n" s="70">
        <v>80.3</v>
      </c>
      <c r="C938" t="n" s="70">
        <v>80.52</v>
      </c>
      <c r="D938" t="n" s="70">
        <v>79.95999999999999</v>
      </c>
      <c r="E938" t="n" s="70">
        <v>80.33</v>
      </c>
      <c r="F938" t="n" s="70">
        <v>1063364</v>
      </c>
    </row>
    <row r="939" ht="13" customHeight="1" spans="1:6" s="90">
      <c r="A939" t="n" s="75">
        <v>41604</v>
      </c>
      <c r="B939" t="n" s="70">
        <v>83.18000000000001</v>
      </c>
      <c r="C939" t="n" s="70">
        <v>83.81999999999999</v>
      </c>
      <c r="D939" t="n" s="70">
        <v>79.8</v>
      </c>
      <c r="E939" t="n" s="70">
        <v>80.31</v>
      </c>
      <c r="F939" t="n" s="70">
        <v>2319489</v>
      </c>
    </row>
    <row r="940" ht="13" customHeight="1" spans="1:6" s="90">
      <c r="A940" t="n" s="75">
        <v>41603</v>
      </c>
      <c r="B940" t="n" s="70">
        <v>80</v>
      </c>
      <c r="C940" t="n" s="70">
        <v>80.40000000000001</v>
      </c>
      <c r="D940" t="n" s="70">
        <v>79.94</v>
      </c>
      <c r="E940" t="n" s="70">
        <v>80.12</v>
      </c>
      <c r="F940" t="n" s="70">
        <v>1687196</v>
      </c>
    </row>
    <row r="941" ht="13" customHeight="1" spans="1:6" s="90">
      <c r="A941" t="n" s="75">
        <v>41600</v>
      </c>
      <c r="B941" t="n" s="70">
        <v>79.65000000000001</v>
      </c>
      <c r="C941" t="n" s="70">
        <v>80.04000000000001</v>
      </c>
      <c r="D941" t="n" s="70">
        <v>79.56</v>
      </c>
      <c r="E941" t="n" s="70">
        <v>80.01000000000001</v>
      </c>
      <c r="F941" t="n" s="70">
        <v>1550367</v>
      </c>
    </row>
    <row r="942" ht="13" customHeight="1" spans="1:6" s="90">
      <c r="A942" t="n" s="75">
        <v>41599</v>
      </c>
      <c r="B942" t="n" s="70">
        <v>79.31999999999999</v>
      </c>
      <c r="C942" t="n" s="70">
        <v>79.87</v>
      </c>
      <c r="D942" t="n" s="70">
        <v>79.13</v>
      </c>
      <c r="E942" t="n" s="70">
        <v>79.78</v>
      </c>
      <c r="F942" t="n" s="70">
        <v>1925045</v>
      </c>
    </row>
    <row r="943" ht="13" customHeight="1" spans="1:6" s="90">
      <c r="A943" t="n" s="75">
        <v>41598</v>
      </c>
      <c r="B943" t="n" s="70">
        <v>79.91</v>
      </c>
      <c r="C943" t="n" s="70">
        <v>80.13</v>
      </c>
      <c r="D943" t="n" s="70">
        <v>78.81</v>
      </c>
      <c r="E943" t="n" s="70">
        <v>79.05</v>
      </c>
      <c r="F943" t="n" s="70">
        <v>2875802</v>
      </c>
    </row>
    <row r="944" ht="13" customHeight="1" spans="1:6" s="90">
      <c r="A944" t="n" s="75">
        <v>41597</v>
      </c>
      <c r="B944" t="n" s="70">
        <v>78.8</v>
      </c>
      <c r="C944" t="n" s="70">
        <v>80.44</v>
      </c>
      <c r="D944" t="n" s="70">
        <v>78.28</v>
      </c>
      <c r="E944" t="n" s="70">
        <v>79.70999999999999</v>
      </c>
      <c r="F944" t="n" s="70">
        <v>6780229</v>
      </c>
    </row>
    <row r="945" ht="13" customHeight="1" spans="1:6" s="90">
      <c r="A945" t="n" s="75">
        <v>41596</v>
      </c>
      <c r="B945" t="n" s="70">
        <v>77.36</v>
      </c>
      <c r="C945" t="n" s="70">
        <v>77.7</v>
      </c>
      <c r="D945" t="n" s="70">
        <v>77.14</v>
      </c>
      <c r="E945" t="n" s="70">
        <v>77.36</v>
      </c>
      <c r="F945" t="n" s="70">
        <v>1761619</v>
      </c>
    </row>
    <row r="946" ht="13" customHeight="1" spans="1:6" s="90">
      <c r="A946" t="n" s="75">
        <v>41593</v>
      </c>
      <c r="B946" t="n" s="70">
        <v>76.87</v>
      </c>
      <c r="C946" t="n" s="70">
        <v>77.40000000000001</v>
      </c>
      <c r="D946" t="n" s="70">
        <v>76.55</v>
      </c>
      <c r="E946" t="n" s="70">
        <v>77.33</v>
      </c>
      <c r="F946" t="n" s="70">
        <v>2347742</v>
      </c>
    </row>
    <row r="947" ht="13" customHeight="1" spans="1:6" s="90">
      <c r="A947" t="n" s="75">
        <v>41592</v>
      </c>
      <c r="B947" t="n" s="70">
        <v>76.64</v>
      </c>
      <c r="C947" t="n" s="70">
        <v>77.43000000000001</v>
      </c>
      <c r="D947" t="n" s="70">
        <v>76.51000000000001</v>
      </c>
      <c r="E947" t="n" s="70">
        <v>76.97</v>
      </c>
      <c r="F947" t="n" s="70">
        <v>2190298</v>
      </c>
    </row>
    <row r="948" ht="13" customHeight="1" spans="1:6" s="90">
      <c r="A948" t="n" s="75">
        <v>41591</v>
      </c>
      <c r="B948" t="n" s="70">
        <v>75.65000000000001</v>
      </c>
      <c r="C948" t="n" s="70">
        <v>76.5</v>
      </c>
      <c r="D948" t="n" s="70">
        <v>75.23999999999999</v>
      </c>
      <c r="E948" t="n" s="70">
        <v>76.45</v>
      </c>
      <c r="F948" t="n" s="70">
        <v>2437549</v>
      </c>
    </row>
    <row r="949" ht="13" customHeight="1" spans="1:6" s="90">
      <c r="A949" t="n" s="75">
        <v>41590</v>
      </c>
      <c r="B949" t="n" s="70">
        <v>75.69</v>
      </c>
      <c r="C949" t="n" s="70">
        <v>75.90000000000001</v>
      </c>
      <c r="D949" t="n" s="70">
        <v>75.39</v>
      </c>
      <c r="E949" t="n" s="70">
        <v>75.72</v>
      </c>
      <c r="F949" t="n" s="70">
        <v>1812594</v>
      </c>
    </row>
    <row r="950" ht="13" customHeight="1" spans="1:6" s="90">
      <c r="A950" t="n" s="75">
        <v>41589</v>
      </c>
      <c r="B950" t="n" s="70">
        <v>75.83</v>
      </c>
      <c r="C950" t="n" s="70">
        <v>76.04000000000001</v>
      </c>
      <c r="D950" t="n" s="70">
        <v>75.5</v>
      </c>
      <c r="E950" t="n" s="70">
        <v>75.76000000000001</v>
      </c>
      <c r="F950" t="n" s="70">
        <v>1166717</v>
      </c>
    </row>
    <row r="951" ht="13" customHeight="1" spans="1:6" s="90">
      <c r="A951" t="n" s="75">
        <v>41586</v>
      </c>
      <c r="B951" t="n" s="70">
        <v>75.44</v>
      </c>
      <c r="C951" t="n" s="70">
        <v>76.03</v>
      </c>
      <c r="D951" t="n" s="70">
        <v>75.20999999999999</v>
      </c>
      <c r="E951" t="n" s="70">
        <v>76.01000000000001</v>
      </c>
      <c r="F951" t="n" s="70">
        <v>1379200</v>
      </c>
    </row>
    <row r="952" ht="13" customHeight="1" spans="1:6" s="90">
      <c r="A952" t="n" s="75">
        <v>41585</v>
      </c>
      <c r="B952" t="n" s="70">
        <v>76.15000000000001</v>
      </c>
      <c r="C952" t="n" s="70">
        <v>76.41</v>
      </c>
      <c r="D952" t="n" s="70">
        <v>75.20999999999999</v>
      </c>
      <c r="E952" t="n" s="70">
        <v>75.33</v>
      </c>
      <c r="F952" t="n" s="70">
        <v>1532707</v>
      </c>
    </row>
    <row r="953" ht="13" customHeight="1" spans="1:6" s="90">
      <c r="A953" t="n" s="75">
        <v>41584</v>
      </c>
      <c r="B953" t="n" s="70">
        <v>75.34</v>
      </c>
      <c r="C953" t="n" s="70">
        <v>76.05</v>
      </c>
      <c r="D953" t="n" s="70">
        <v>75.31999999999999</v>
      </c>
      <c r="E953" t="n" s="70">
        <v>75.83</v>
      </c>
      <c r="F953" t="n" s="70">
        <v>1254660</v>
      </c>
    </row>
    <row r="954" ht="13" customHeight="1" spans="1:6" s="90">
      <c r="A954" t="n" s="75">
        <v>41583</v>
      </c>
      <c r="B954" t="n" s="70">
        <v>75.25</v>
      </c>
      <c r="C954" t="n" s="70">
        <v>75.67</v>
      </c>
      <c r="D954" t="n" s="70">
        <v>74.73999999999999</v>
      </c>
      <c r="E954" t="n" s="70">
        <v>75.51000000000001</v>
      </c>
      <c r="F954" t="n" s="70">
        <v>1166933</v>
      </c>
    </row>
    <row r="955" ht="13" customHeight="1" spans="1:6" s="90">
      <c r="A955" t="n" s="75">
        <v>41582</v>
      </c>
      <c r="B955" t="n" s="70">
        <v>75.72</v>
      </c>
      <c r="C955" t="n" s="70">
        <v>75.91</v>
      </c>
      <c r="D955" t="n" s="70">
        <v>74.95</v>
      </c>
      <c r="E955" t="n" s="70">
        <v>75.51000000000001</v>
      </c>
      <c r="F955" t="n" s="70">
        <v>1581083</v>
      </c>
    </row>
    <row r="956" ht="13" customHeight="1" spans="1:6" s="90">
      <c r="A956" t="n" s="75">
        <v>41579</v>
      </c>
      <c r="B956" t="n" s="70">
        <v>75.34999999999999</v>
      </c>
      <c r="C956" t="n" s="70">
        <v>75.48</v>
      </c>
      <c r="D956" t="n" s="70">
        <v>74.89</v>
      </c>
      <c r="E956" t="n" s="70">
        <v>75.31</v>
      </c>
      <c r="F956" t="n" s="70">
        <v>1852344</v>
      </c>
    </row>
    <row r="957" ht="13" customHeight="1" spans="1:6" s="90">
      <c r="A957" t="n" s="75">
        <v>41578</v>
      </c>
      <c r="B957" t="n" s="70">
        <v>74.26000000000001</v>
      </c>
      <c r="C957" t="n" s="70">
        <v>75.25</v>
      </c>
      <c r="D957" t="n" s="70">
        <v>74.01000000000001</v>
      </c>
      <c r="E957" t="n" s="70">
        <v>75.02</v>
      </c>
      <c r="F957" t="n" s="70">
        <v>2727019</v>
      </c>
    </row>
    <row r="958" ht="13" customHeight="1" spans="1:6" s="90">
      <c r="A958" t="n" s="75">
        <v>41577</v>
      </c>
      <c r="B958" t="n" s="70">
        <v>75.91</v>
      </c>
      <c r="C958" t="n" s="70">
        <v>75.91</v>
      </c>
      <c r="D958" t="n" s="70">
        <v>73.77</v>
      </c>
      <c r="E958" t="n" s="70">
        <v>74.3</v>
      </c>
      <c r="F958" t="n" s="70">
        <v>2169549</v>
      </c>
    </row>
    <row r="959" ht="13" customHeight="1" spans="1:6" s="90">
      <c r="A959" t="n" s="75">
        <v>41576</v>
      </c>
      <c r="B959" t="n" s="70">
        <v>76.04000000000001</v>
      </c>
      <c r="C959" t="n" s="70">
        <v>76.66</v>
      </c>
      <c r="D959" t="n" s="70">
        <v>75.56999999999999</v>
      </c>
      <c r="E959" t="n" s="70">
        <v>76.34999999999999</v>
      </c>
      <c r="F959" t="n" s="70">
        <v>1683396</v>
      </c>
    </row>
    <row r="960" ht="13" customHeight="1" spans="1:6" s="90">
      <c r="A960" t="n" s="75">
        <v>41575</v>
      </c>
      <c r="B960" t="n" s="70">
        <v>75.31999999999999</v>
      </c>
      <c r="C960" t="n" s="70">
        <v>76.08</v>
      </c>
      <c r="D960" t="n" s="70">
        <v>75.15000000000001</v>
      </c>
      <c r="E960" t="n" s="70">
        <v>75.67</v>
      </c>
      <c r="F960" t="n" s="70">
        <v>1649357</v>
      </c>
    </row>
    <row r="961" ht="13" customHeight="1" spans="1:6" s="90">
      <c r="A961" t="n" s="75">
        <v>41572</v>
      </c>
      <c r="B961" t="n" s="70">
        <v>75.31</v>
      </c>
      <c r="C961" t="n" s="70">
        <v>75.70999999999999</v>
      </c>
      <c r="D961" t="n" s="70">
        <v>74.95999999999999</v>
      </c>
      <c r="E961" t="n" s="70">
        <v>75.51000000000001</v>
      </c>
      <c r="F961" t="n" s="70">
        <v>1167827</v>
      </c>
    </row>
    <row r="962" ht="13" customHeight="1" spans="1:6" s="90">
      <c r="A962" t="n" s="75">
        <v>41571</v>
      </c>
      <c r="B962" t="n" s="70">
        <v>75.3</v>
      </c>
      <c r="C962" t="n" s="70">
        <v>75.64</v>
      </c>
      <c r="D962" t="n" s="70">
        <v>75.14</v>
      </c>
      <c r="E962" t="n" s="70">
        <v>75.41</v>
      </c>
      <c r="F962" t="n" s="70">
        <v>1389852</v>
      </c>
    </row>
    <row r="963" ht="13" customHeight="1" spans="1:6" s="90">
      <c r="A963" t="n" s="75">
        <v>41570</v>
      </c>
      <c r="B963" t="n" s="70">
        <v>75.23999999999999</v>
      </c>
      <c r="C963" t="n" s="70">
        <v>75.31</v>
      </c>
      <c r="D963" t="n" s="70">
        <v>74.81999999999999</v>
      </c>
      <c r="E963" t="n" s="70">
        <v>75.11</v>
      </c>
      <c r="F963" t="n" s="70">
        <v>1111598</v>
      </c>
    </row>
    <row r="964" ht="13" customHeight="1" spans="1:6" s="90">
      <c r="A964" t="n" s="75">
        <v>41569</v>
      </c>
      <c r="B964" t="n" s="70">
        <v>74.92</v>
      </c>
      <c r="C964" t="n" s="70">
        <v>75.75</v>
      </c>
      <c r="D964" t="n" s="70">
        <v>74.64</v>
      </c>
      <c r="E964" t="n" s="70">
        <v>75.45</v>
      </c>
      <c r="F964" t="n" s="70">
        <v>1366720</v>
      </c>
    </row>
    <row r="965" ht="13" customHeight="1" spans="1:6" s="90">
      <c r="A965" t="n" s="75">
        <v>41568</v>
      </c>
      <c r="B965" t="n" s="70">
        <v>73.98999999999999</v>
      </c>
      <c r="C965" t="n" s="70">
        <v>74.75</v>
      </c>
      <c r="D965" t="n" s="70">
        <v>73.89</v>
      </c>
      <c r="E965" t="n" s="70">
        <v>74.7</v>
      </c>
      <c r="F965" t="n" s="70">
        <v>1238597</v>
      </c>
    </row>
    <row r="966" ht="13" customHeight="1" spans="1:6" s="90">
      <c r="A966" t="n" s="75">
        <v>41565</v>
      </c>
      <c r="B966" t="n" s="70">
        <v>74.15000000000001</v>
      </c>
      <c r="C966" t="n" s="70">
        <v>74.5</v>
      </c>
      <c r="D966" t="n" s="70">
        <v>73.87</v>
      </c>
      <c r="E966" t="n" s="70">
        <v>74.19</v>
      </c>
      <c r="F966" t="n" s="70">
        <v>1722746</v>
      </c>
    </row>
    <row r="967" ht="13" customHeight="1" spans="1:6" s="90">
      <c r="A967" t="n" s="75">
        <v>41564</v>
      </c>
      <c r="B967" t="n" s="70">
        <v>73.41</v>
      </c>
      <c r="C967" t="n" s="70">
        <v>74.15000000000001</v>
      </c>
      <c r="D967" t="n" s="70">
        <v>73.25</v>
      </c>
      <c r="E967" t="n" s="70">
        <v>74.08</v>
      </c>
      <c r="F967" t="n" s="70">
        <v>1412504</v>
      </c>
    </row>
    <row r="968" ht="13" customHeight="1" spans="1:6" s="90">
      <c r="A968" t="n" s="75">
        <v>41563</v>
      </c>
      <c r="B968" t="n" s="70">
        <v>72.95</v>
      </c>
      <c r="C968" t="n" s="70">
        <v>73.79000000000001</v>
      </c>
      <c r="D968" t="n" s="70">
        <v>72.72</v>
      </c>
      <c r="E968" t="n" s="70">
        <v>73.72</v>
      </c>
      <c r="F968" t="n" s="70">
        <v>1814173</v>
      </c>
    </row>
    <row r="969" ht="13" customHeight="1" spans="1:6" s="90">
      <c r="A969" t="n" s="75">
        <v>41562</v>
      </c>
      <c r="B969" t="n" s="70">
        <v>72.54000000000001</v>
      </c>
      <c r="C969" t="n" s="70">
        <v>72.7</v>
      </c>
      <c r="D969" t="n" s="70">
        <v>72.18000000000001</v>
      </c>
      <c r="E969" t="n" s="70">
        <v>72.31999999999999</v>
      </c>
      <c r="F969" t="n" s="70">
        <v>1791176</v>
      </c>
    </row>
    <row r="970" ht="13" customHeight="1" spans="1:6" s="90">
      <c r="A970" t="n" s="75">
        <v>41561</v>
      </c>
      <c r="B970" t="n" s="70">
        <v>72.36</v>
      </c>
      <c r="C970" t="n" s="70">
        <v>72.89</v>
      </c>
      <c r="D970" t="n" s="70">
        <v>72.14</v>
      </c>
      <c r="E970" t="n" s="70">
        <v>72.86</v>
      </c>
      <c r="F970" t="n" s="70">
        <v>987343</v>
      </c>
    </row>
    <row r="971" ht="13" customHeight="1" spans="1:6" s="90">
      <c r="A971" t="n" s="75">
        <v>41558</v>
      </c>
      <c r="B971" t="n" s="70">
        <v>71.26000000000001</v>
      </c>
      <c r="C971" t="n" s="70">
        <v>72.53</v>
      </c>
      <c r="D971" t="n" s="70">
        <v>71.22</v>
      </c>
      <c r="E971" t="n" s="70">
        <v>72.51000000000001</v>
      </c>
      <c r="F971" t="n" s="70">
        <v>1076046</v>
      </c>
    </row>
    <row r="972" ht="13" customHeight="1" spans="1:6" s="90">
      <c r="A972" t="n" s="75">
        <v>41557</v>
      </c>
      <c r="B972" t="n" s="70">
        <v>70.84</v>
      </c>
      <c r="C972" t="n" s="70">
        <v>71.93000000000001</v>
      </c>
      <c r="D972" t="n" s="70">
        <v>70.61</v>
      </c>
      <c r="E972" t="n" s="70">
        <v>71.81</v>
      </c>
      <c r="F972" t="n" s="70">
        <v>1402502</v>
      </c>
    </row>
    <row r="973" ht="13" customHeight="1" spans="1:6" s="90">
      <c r="A973" t="n" s="75">
        <v>41556</v>
      </c>
      <c r="B973" t="n" s="70">
        <v>70.25</v>
      </c>
      <c r="C973" t="n" s="70">
        <v>70.59999999999999</v>
      </c>
      <c r="D973" t="n" s="70">
        <v>69.91</v>
      </c>
      <c r="E973" t="n" s="70">
        <v>70.28</v>
      </c>
      <c r="F973" t="n" s="70">
        <v>1415390</v>
      </c>
    </row>
    <row r="974" ht="13" customHeight="1" spans="1:6" s="90">
      <c r="A974" t="n" s="75">
        <v>41555</v>
      </c>
      <c r="B974" t="n" s="70">
        <v>71.14</v>
      </c>
      <c r="C974" t="n" s="70">
        <v>71.23999999999999</v>
      </c>
      <c r="D974" t="n" s="70">
        <v>70.17</v>
      </c>
      <c r="E974" t="n" s="70">
        <v>70.23999999999999</v>
      </c>
      <c r="F974" t="n" s="70">
        <v>1503077</v>
      </c>
    </row>
    <row r="975" ht="13" customHeight="1" spans="1:6" s="90">
      <c r="A975" t="n" s="75">
        <v>41554</v>
      </c>
      <c r="B975" t="n" s="70">
        <v>70.89</v>
      </c>
      <c r="C975" t="n" s="70">
        <v>71.34999999999999</v>
      </c>
      <c r="D975" t="n" s="70">
        <v>70.52</v>
      </c>
      <c r="E975" t="n" s="70">
        <v>71.02</v>
      </c>
      <c r="F975" t="n" s="70">
        <v>880558</v>
      </c>
    </row>
    <row r="976" ht="13" customHeight="1" spans="1:6" s="90">
      <c r="A976" t="n" s="75">
        <v>41551</v>
      </c>
      <c r="B976" t="n" s="70">
        <v>71.26000000000001</v>
      </c>
      <c r="C976" t="n" s="70">
        <v>71.61</v>
      </c>
      <c r="D976" t="n" s="70">
        <v>70.94</v>
      </c>
      <c r="E976" t="n" s="70">
        <v>71.52</v>
      </c>
      <c r="F976" t="n" s="70">
        <v>1240975</v>
      </c>
    </row>
    <row r="977" ht="13" customHeight="1" spans="1:6" s="90">
      <c r="A977" t="n" s="75">
        <v>41550</v>
      </c>
      <c r="B977" t="n" s="70">
        <v>71.70999999999999</v>
      </c>
      <c r="C977" t="n" s="70">
        <v>72</v>
      </c>
      <c r="D977" t="n" s="70">
        <v>70.89</v>
      </c>
      <c r="E977" t="n" s="70">
        <v>71.09999999999999</v>
      </c>
      <c r="F977" t="n" s="70">
        <v>1362596</v>
      </c>
    </row>
    <row r="978" ht="13" customHeight="1" spans="1:6" s="90">
      <c r="A978" t="n" s="75">
        <v>41549</v>
      </c>
      <c r="B978" t="n" s="70">
        <v>72</v>
      </c>
      <c r="C978" t="n" s="70">
        <v>72.09999999999999</v>
      </c>
      <c r="D978" t="n" s="70">
        <v>71.66</v>
      </c>
      <c r="E978" t="n" s="70">
        <v>72.02</v>
      </c>
      <c r="F978" t="n" s="70">
        <v>1729688</v>
      </c>
    </row>
    <row r="979" ht="13" customHeight="1" spans="1:6" s="90">
      <c r="A979" t="n" s="75">
        <v>41548</v>
      </c>
      <c r="B979" t="n" s="70">
        <v>72.58</v>
      </c>
      <c r="C979" t="n" s="70">
        <v>72.58</v>
      </c>
      <c r="D979" t="n" s="70">
        <v>71.89</v>
      </c>
      <c r="E979" t="n" s="70">
        <v>72.16</v>
      </c>
      <c r="F979" t="n" s="70">
        <v>1485427</v>
      </c>
    </row>
    <row r="980" ht="13" customHeight="1" spans="1:6" s="90">
      <c r="A980" t="n" s="75">
        <v>41547</v>
      </c>
      <c r="B980" t="n" s="70">
        <v>72.31</v>
      </c>
      <c r="C980" t="n" s="70">
        <v>72.51000000000001</v>
      </c>
      <c r="D980" t="n" s="70">
        <v>71.89</v>
      </c>
      <c r="E980" t="n" s="70">
        <v>72.38</v>
      </c>
      <c r="F980" t="n" s="70">
        <v>1762344</v>
      </c>
    </row>
    <row r="981" ht="13" customHeight="1" spans="1:6" s="90">
      <c r="A981" t="n" s="75">
        <v>41544</v>
      </c>
      <c r="B981" t="n" s="70">
        <v>72.7</v>
      </c>
      <c r="C981" t="n" s="70">
        <v>72.73</v>
      </c>
      <c r="D981" t="n" s="70">
        <v>71.61</v>
      </c>
      <c r="E981" t="n" s="70">
        <v>72.56</v>
      </c>
      <c r="F981" t="n" s="70">
        <v>1396033</v>
      </c>
    </row>
    <row r="982" ht="13" customHeight="1" spans="1:6" s="90">
      <c r="A982" t="n" s="75">
        <v>41543</v>
      </c>
      <c r="B982" t="n" s="70">
        <v>72.83</v>
      </c>
      <c r="C982" t="n" s="70">
        <v>73.2</v>
      </c>
      <c r="D982" t="n" s="70">
        <v>72.56999999999999</v>
      </c>
      <c r="E982" t="n" s="70">
        <v>72.92</v>
      </c>
      <c r="F982" t="n" s="70">
        <v>1199344</v>
      </c>
    </row>
    <row r="983" ht="13" customHeight="1" spans="1:6" s="90">
      <c r="A983" t="n" s="75">
        <v>41542</v>
      </c>
      <c r="B983" t="n" s="70">
        <v>73.09</v>
      </c>
      <c r="C983" t="n" s="70">
        <v>73.22</v>
      </c>
      <c r="D983" t="n" s="70">
        <v>72.31999999999999</v>
      </c>
      <c r="E983" t="n" s="70">
        <v>72.52</v>
      </c>
      <c r="F983" t="n" s="70">
        <v>1172515</v>
      </c>
    </row>
    <row r="984" ht="13" customHeight="1" spans="1:6" s="90">
      <c r="A984" t="n" s="75">
        <v>41541</v>
      </c>
      <c r="B984" t="n" s="70">
        <v>72.45</v>
      </c>
      <c r="C984" t="n" s="70">
        <v>73.3</v>
      </c>
      <c r="D984" t="n" s="70">
        <v>72.29000000000001</v>
      </c>
      <c r="E984" t="n" s="70">
        <v>72.95</v>
      </c>
      <c r="F984" t="n" s="70">
        <v>1918665</v>
      </c>
    </row>
    <row r="985" ht="13" customHeight="1" spans="1:6" s="90">
      <c r="A985" t="n" s="75">
        <v>41540</v>
      </c>
      <c r="B985" t="n" s="70">
        <v>74.2</v>
      </c>
      <c r="C985" t="n" s="70">
        <v>74.62</v>
      </c>
      <c r="D985" t="n" s="70">
        <v>72.70999999999999</v>
      </c>
      <c r="E985" t="n" s="70">
        <v>73.13</v>
      </c>
      <c r="F985" t="n" s="70">
        <v>3039147</v>
      </c>
    </row>
    <row r="986" ht="13" customHeight="1" spans="1:6" s="90">
      <c r="A986" t="n" s="75">
        <v>41537</v>
      </c>
      <c r="B986" t="n" s="70">
        <v>74.76000000000001</v>
      </c>
      <c r="C986" t="n" s="70">
        <v>74.88</v>
      </c>
      <c r="D986" t="n" s="70">
        <v>74.36</v>
      </c>
      <c r="E986" t="n" s="70">
        <v>74.43000000000001</v>
      </c>
      <c r="F986" t="n" s="70">
        <v>2410343</v>
      </c>
    </row>
    <row r="987" ht="13" customHeight="1" spans="1:6" s="90">
      <c r="A987" t="n" s="75">
        <v>41536</v>
      </c>
      <c r="B987" t="n" s="70">
        <v>74.89</v>
      </c>
      <c r="C987" t="n" s="70">
        <v>74.95</v>
      </c>
      <c r="D987" t="n" s="70">
        <v>74.48</v>
      </c>
      <c r="E987" t="n" s="70">
        <v>74.68000000000001</v>
      </c>
      <c r="F987" t="n" s="70">
        <v>1657367</v>
      </c>
    </row>
    <row r="988" ht="13" customHeight="1" spans="1:6" s="90">
      <c r="A988" t="n" s="75">
        <v>41535</v>
      </c>
      <c r="B988" t="n" s="70">
        <v>74.17</v>
      </c>
      <c r="C988" t="n" s="70">
        <v>74.86</v>
      </c>
      <c r="D988" t="n" s="70">
        <v>73.75</v>
      </c>
      <c r="E988" t="n" s="70">
        <v>74.73999999999999</v>
      </c>
      <c r="F988" t="n" s="70">
        <v>1654128</v>
      </c>
    </row>
    <row r="989" ht="13" customHeight="1" spans="1:6" s="90">
      <c r="A989" t="n" s="75">
        <v>41534</v>
      </c>
      <c r="B989" t="n" s="70">
        <v>74.23999999999999</v>
      </c>
      <c r="C989" t="n" s="70">
        <v>74.41</v>
      </c>
      <c r="D989" t="n" s="70">
        <v>73.90000000000001</v>
      </c>
      <c r="E989" t="n" s="70">
        <v>74.16</v>
      </c>
      <c r="F989" t="n" s="70">
        <v>2295138</v>
      </c>
    </row>
    <row r="990" ht="13" customHeight="1" spans="1:6" s="90">
      <c r="A990" t="n" s="75">
        <v>41533</v>
      </c>
      <c r="B990" t="n" s="70">
        <v>74.84999999999999</v>
      </c>
      <c r="C990" t="n" s="70">
        <v>74.93000000000001</v>
      </c>
      <c r="D990" t="n" s="70">
        <v>74.03</v>
      </c>
      <c r="E990" t="n" s="70">
        <v>74.09999999999999</v>
      </c>
      <c r="F990" t="n" s="70">
        <v>1977515</v>
      </c>
    </row>
    <row r="991" ht="13" customHeight="1" spans="1:6" s="90">
      <c r="A991" t="n" s="75">
        <v>41530</v>
      </c>
      <c r="B991" t="n" s="70">
        <v>74.23</v>
      </c>
      <c r="C991" t="n" s="70">
        <v>74.33</v>
      </c>
      <c r="D991" t="n" s="70">
        <v>73.45999999999999</v>
      </c>
      <c r="E991" t="n" s="70">
        <v>74.09</v>
      </c>
      <c r="F991" t="n" s="70">
        <v>1882355</v>
      </c>
    </row>
    <row r="992" ht="13" customHeight="1" spans="1:6" s="90">
      <c r="A992" t="n" s="75">
        <v>41529</v>
      </c>
      <c r="B992" t="n" s="70">
        <v>73.91</v>
      </c>
      <c r="C992" t="n" s="70">
        <v>74.51000000000001</v>
      </c>
      <c r="D992" t="n" s="70">
        <v>73.75</v>
      </c>
      <c r="E992" t="n" s="70">
        <v>74.18000000000001</v>
      </c>
      <c r="F992" t="n" s="70">
        <v>1336110</v>
      </c>
    </row>
    <row r="993" ht="13" customHeight="1" spans="1:6" s="90">
      <c r="A993" t="n" s="75">
        <v>41528</v>
      </c>
      <c r="B993" t="n" s="70">
        <v>73.36</v>
      </c>
      <c r="C993" t="n" s="70">
        <v>74.09999999999999</v>
      </c>
      <c r="D993" t="n" s="70">
        <v>73.18000000000001</v>
      </c>
      <c r="E993" t="n" s="70">
        <v>74.01000000000001</v>
      </c>
      <c r="F993" t="n" s="70">
        <v>2952591</v>
      </c>
    </row>
    <row r="994" ht="13" customHeight="1" spans="1:6" s="90">
      <c r="A994" t="n" s="75">
        <v>41527</v>
      </c>
      <c r="B994" t="n" s="70">
        <v>74.38</v>
      </c>
      <c r="C994" t="n" s="70">
        <v>74.38</v>
      </c>
      <c r="D994" t="n" s="70">
        <v>73.73999999999999</v>
      </c>
      <c r="E994" t="n" s="70">
        <v>73.73999999999999</v>
      </c>
      <c r="F994" t="n" s="70">
        <v>3155981</v>
      </c>
    </row>
    <row r="995" ht="13" customHeight="1" spans="1:6" s="90">
      <c r="A995" t="n" s="75">
        <v>41526</v>
      </c>
      <c r="B995" t="n" s="70">
        <v>73.14</v>
      </c>
      <c r="C995" t="n" s="70">
        <v>73.94</v>
      </c>
      <c r="D995" t="n" s="70">
        <v>73.14</v>
      </c>
      <c r="E995" t="n" s="70">
        <v>73.79000000000001</v>
      </c>
      <c r="F995" t="n" s="70">
        <v>1701303</v>
      </c>
    </row>
    <row r="996" ht="13" customHeight="1" spans="1:6" s="90">
      <c r="A996" t="n" s="75">
        <v>41523</v>
      </c>
      <c r="B996" t="n" s="70">
        <v>72.45</v>
      </c>
      <c r="C996" t="n" s="70">
        <v>73.28</v>
      </c>
      <c r="D996" t="n" s="70">
        <v>71.37</v>
      </c>
      <c r="E996" t="n" s="70">
        <v>73.13</v>
      </c>
      <c r="F996" t="n" s="70">
        <v>2315684</v>
      </c>
    </row>
    <row r="997" ht="13" customHeight="1" spans="1:6" s="90">
      <c r="A997" t="n" s="75">
        <v>41522</v>
      </c>
      <c r="B997" t="n" s="70">
        <v>71.83</v>
      </c>
      <c r="C997" t="n" s="70">
        <v>72.38</v>
      </c>
      <c r="D997" t="n" s="70">
        <v>71.79000000000001</v>
      </c>
      <c r="E997" t="n" s="70">
        <v>72.34</v>
      </c>
      <c r="F997" t="n" s="70">
        <v>1167603</v>
      </c>
    </row>
    <row r="998" ht="13" customHeight="1" spans="1:6" s="90">
      <c r="A998" t="n" s="75">
        <v>41521</v>
      </c>
      <c r="B998" t="n" s="70">
        <v>70.09</v>
      </c>
      <c r="C998" t="n" s="70">
        <v>72.12</v>
      </c>
      <c r="D998" t="n" s="70">
        <v>69.76000000000001</v>
      </c>
      <c r="E998" t="n" s="70">
        <v>72.05</v>
      </c>
      <c r="F998" t="n" s="70">
        <v>1672351</v>
      </c>
    </row>
    <row r="999" ht="13" customHeight="1" spans="1:6" s="90">
      <c r="A999" t="n" s="75">
        <v>41520</v>
      </c>
      <c r="B999" t="n" s="70">
        <v>71.98</v>
      </c>
      <c r="C999" t="n" s="70">
        <v>72.45</v>
      </c>
      <c r="D999" t="n" s="70">
        <v>71</v>
      </c>
      <c r="E999" t="n" s="70">
        <v>71.41</v>
      </c>
      <c r="F999" t="n" s="70">
        <v>1816191</v>
      </c>
    </row>
    <row r="1000" ht="13" customHeight="1" spans="1:6" s="90">
      <c r="A1000" t="n" s="75">
        <v>41516</v>
      </c>
      <c r="B1000" t="n" s="70">
        <v>71.29000000000001</v>
      </c>
      <c r="C1000" t="n" s="70">
        <v>71.31</v>
      </c>
      <c r="D1000" t="n" s="70">
        <v>70.76000000000001</v>
      </c>
      <c r="E1000" t="n" s="70">
        <v>71.16</v>
      </c>
      <c r="F1000" t="n" s="70">
        <v>1505990</v>
      </c>
    </row>
    <row r="1001" ht="13" customHeight="1" spans="1:6" s="90">
      <c r="A1001" t="n" s="75">
        <v>41515</v>
      </c>
      <c r="B1001" t="n" s="70">
        <v>70.78</v>
      </c>
      <c r="C1001" t="n" s="70">
        <v>71.64</v>
      </c>
      <c r="D1001" t="n" s="70">
        <v>70.42</v>
      </c>
      <c r="E1001" t="n" s="70">
        <v>71.3</v>
      </c>
      <c r="F1001" t="n" s="70">
        <v>1417651</v>
      </c>
    </row>
    <row r="1002" ht="13" customHeight="1" spans="1:6" s="90">
      <c r="A1002" t="n" s="75">
        <v>41514</v>
      </c>
      <c r="B1002" t="n" s="70">
        <v>71.12</v>
      </c>
      <c r="C1002" t="n" s="70">
        <v>71.40000000000001</v>
      </c>
      <c r="D1002" t="n" s="70">
        <v>70.84999999999999</v>
      </c>
      <c r="E1002" t="n" s="70">
        <v>70.94</v>
      </c>
      <c r="F1002" t="n" s="70">
        <v>1589228</v>
      </c>
    </row>
    <row r="1003" ht="13" customHeight="1" spans="1:6" s="90">
      <c r="A1003" t="n" s="75">
        <v>41513</v>
      </c>
      <c r="B1003" t="n" s="70">
        <v>71.22</v>
      </c>
      <c r="C1003" t="n" s="70">
        <v>71.58</v>
      </c>
      <c r="D1003" t="n" s="70">
        <v>70.90000000000001</v>
      </c>
      <c r="E1003" t="n" s="70">
        <v>70.94</v>
      </c>
      <c r="F1003" t="n" s="70">
        <v>1631774</v>
      </c>
    </row>
    <row r="1004" ht="13" customHeight="1" spans="1:6" s="90">
      <c r="A1004" t="n" s="75">
        <v>41512</v>
      </c>
      <c r="B1004" t="n" s="70">
        <v>69.89</v>
      </c>
      <c r="C1004" t="n" s="70">
        <v>72.48</v>
      </c>
      <c r="D1004" t="n" s="70">
        <v>69.89</v>
      </c>
      <c r="E1004" t="n" s="70">
        <v>72.03</v>
      </c>
      <c r="F1004" t="n" s="70">
        <v>1099136</v>
      </c>
    </row>
    <row r="1005" ht="13" customHeight="1" spans="1:6" s="90">
      <c r="A1005" t="n" s="75">
        <v>41509</v>
      </c>
      <c r="B1005" t="n" s="70">
        <v>72.48</v>
      </c>
      <c r="C1005" t="n" s="70">
        <v>72.56</v>
      </c>
      <c r="D1005" t="n" s="70">
        <v>72.01000000000001</v>
      </c>
      <c r="E1005" t="n" s="70">
        <v>72.28</v>
      </c>
      <c r="F1005" t="n" s="70">
        <v>1324695</v>
      </c>
    </row>
    <row r="1006" ht="13" customHeight="1" spans="1:6" s="90">
      <c r="A1006" t="n" s="75">
        <v>41508</v>
      </c>
      <c r="B1006" t="n" s="70">
        <v>72.01000000000001</v>
      </c>
      <c r="C1006" t="n" s="70">
        <v>72.64</v>
      </c>
      <c r="D1006" t="n" s="70">
        <v>71.90000000000001</v>
      </c>
      <c r="E1006" t="n" s="70">
        <v>72.44</v>
      </c>
      <c r="F1006" t="n" s="70">
        <v>809488</v>
      </c>
    </row>
    <row r="1007" ht="13" customHeight="1" spans="1:6" s="90">
      <c r="A1007" t="n" s="75">
        <v>41507</v>
      </c>
      <c r="B1007" t="n" s="70">
        <v>72.15000000000001</v>
      </c>
      <c r="C1007" t="n" s="70">
        <v>72.38</v>
      </c>
      <c r="D1007" t="n" s="70">
        <v>71.61</v>
      </c>
      <c r="E1007" t="n" s="70">
        <v>71.83</v>
      </c>
      <c r="F1007" t="n" s="70">
        <v>1564370</v>
      </c>
    </row>
    <row r="1008" ht="13" customHeight="1" spans="1:6" s="90">
      <c r="A1008" t="n" s="75">
        <v>41506</v>
      </c>
      <c r="B1008" t="n" s="70">
        <v>71.79000000000001</v>
      </c>
      <c r="C1008" t="n" s="70">
        <v>72.51000000000001</v>
      </c>
      <c r="D1008" t="n" s="70">
        <v>71.75</v>
      </c>
      <c r="E1008" t="n" s="70">
        <v>72.34</v>
      </c>
      <c r="F1008" t="n" s="70">
        <v>1229977</v>
      </c>
    </row>
    <row r="1009" ht="13" customHeight="1" spans="1:6" s="90">
      <c r="A1009" t="n" s="75">
        <v>41505</v>
      </c>
      <c r="B1009" t="n" s="70">
        <v>71.61</v>
      </c>
      <c r="C1009" t="n" s="70">
        <v>72.23999999999999</v>
      </c>
      <c r="D1009" t="n" s="70">
        <v>71.61</v>
      </c>
      <c r="E1009" t="n" s="70">
        <v>71.90000000000001</v>
      </c>
      <c r="F1009" t="n" s="70">
        <v>1393107</v>
      </c>
    </row>
    <row r="1010" ht="13" customHeight="1" spans="1:6" s="90">
      <c r="A1010" t="n" s="75">
        <v>41502</v>
      </c>
      <c r="B1010" t="n" s="70">
        <v>71.47</v>
      </c>
      <c r="C1010" t="n" s="70">
        <v>72.08</v>
      </c>
      <c r="D1010" t="n" s="70">
        <v>71.38</v>
      </c>
      <c r="E1010" t="n" s="70">
        <v>71.89</v>
      </c>
      <c r="F1010" t="n" s="70">
        <v>1792894</v>
      </c>
    </row>
    <row r="1011" ht="13" customHeight="1" spans="1:6" s="90">
      <c r="A1011" t="n" s="75">
        <v>41501</v>
      </c>
      <c r="B1011" t="n" s="70">
        <v>72.22</v>
      </c>
      <c r="C1011" t="n" s="70">
        <v>72.23999999999999</v>
      </c>
      <c r="D1011" t="n" s="70">
        <v>71.34999999999999</v>
      </c>
      <c r="E1011" t="n" s="70">
        <v>71.61</v>
      </c>
      <c r="F1011" t="n" s="70">
        <v>1553649</v>
      </c>
    </row>
    <row r="1012" ht="13" customHeight="1" spans="1:6" s="90">
      <c r="A1012" t="n" s="75">
        <v>41500</v>
      </c>
      <c r="B1012" t="n" s="70">
        <v>72.84</v>
      </c>
      <c r="C1012" t="n" s="70">
        <v>73.08</v>
      </c>
      <c r="D1012" t="n" s="70">
        <v>72.64</v>
      </c>
      <c r="E1012" t="n" s="70">
        <v>72.68000000000001</v>
      </c>
      <c r="F1012" t="n" s="70">
        <v>1391818</v>
      </c>
    </row>
    <row r="1013" ht="13" customHeight="1" spans="1:6" s="90">
      <c r="A1013" t="n" s="75">
        <v>41499</v>
      </c>
      <c r="B1013" t="n" s="70">
        <v>72.98999999999999</v>
      </c>
      <c r="C1013" t="n" s="70">
        <v>73.03</v>
      </c>
      <c r="D1013" t="n" s="70">
        <v>72.64</v>
      </c>
      <c r="E1013" t="n" s="70">
        <v>72.98999999999999</v>
      </c>
      <c r="F1013" t="n" s="70">
        <v>2495228</v>
      </c>
    </row>
    <row r="1014" ht="13" customHeight="1" spans="1:6" s="90">
      <c r="A1014" t="n" s="75">
        <v>41498</v>
      </c>
      <c r="B1014" t="n" s="70">
        <v>72.01000000000001</v>
      </c>
      <c r="C1014" t="n" s="70">
        <v>72.83</v>
      </c>
      <c r="D1014" t="n" s="70">
        <v>71.90000000000001</v>
      </c>
      <c r="E1014" t="n" s="70">
        <v>72.8</v>
      </c>
      <c r="F1014" t="n" s="70">
        <v>1275638</v>
      </c>
    </row>
    <row r="1015" ht="13" customHeight="1" spans="1:6" s="90">
      <c r="A1015" t="n" s="75">
        <v>41495</v>
      </c>
      <c r="B1015" t="n" s="70">
        <v>72.06999999999999</v>
      </c>
      <c r="C1015" t="n" s="70">
        <v>72.59999999999999</v>
      </c>
      <c r="D1015" t="n" s="70">
        <v>71.94</v>
      </c>
      <c r="E1015" t="n" s="70">
        <v>72.45999999999999</v>
      </c>
      <c r="F1015" t="n" s="70">
        <v>1238833</v>
      </c>
    </row>
    <row r="1016" ht="13" customHeight="1" spans="1:6" s="90">
      <c r="A1016" t="n" s="75">
        <v>41494</v>
      </c>
      <c r="B1016" t="n" s="70">
        <v>72.36</v>
      </c>
      <c r="C1016" t="n" s="70">
        <v>72.65000000000001</v>
      </c>
      <c r="D1016" t="n" s="70">
        <v>71.95</v>
      </c>
      <c r="E1016" t="n" s="70">
        <v>72.34</v>
      </c>
      <c r="F1016" t="n" s="70">
        <v>1375407</v>
      </c>
    </row>
    <row r="1017" ht="13" customHeight="1" spans="1:6" s="90">
      <c r="A1017" t="n" s="75">
        <v>41493</v>
      </c>
      <c r="B1017" t="n" s="70">
        <v>72.11</v>
      </c>
      <c r="C1017" t="n" s="70">
        <v>72.28</v>
      </c>
      <c r="D1017" t="n" s="70">
        <v>71.67</v>
      </c>
      <c r="E1017" t="n" s="70">
        <v>71.98999999999999</v>
      </c>
      <c r="F1017" t="n" s="70">
        <v>1461908</v>
      </c>
    </row>
    <row r="1018" ht="13" customHeight="1" spans="1:6" s="90">
      <c r="A1018" t="n" s="75">
        <v>41492</v>
      </c>
      <c r="B1018" t="n" s="70">
        <v>71.48</v>
      </c>
      <c r="C1018" t="n" s="70">
        <v>72.38</v>
      </c>
      <c r="D1018" t="n" s="70">
        <v>71.09999999999999</v>
      </c>
      <c r="E1018" t="n" s="70">
        <v>72.23999999999999</v>
      </c>
      <c r="F1018" t="n" s="70">
        <v>1692103</v>
      </c>
    </row>
    <row r="1019" ht="13" customHeight="1" spans="1:6" s="90">
      <c r="A1019" t="n" s="75">
        <v>41491</v>
      </c>
      <c r="B1019" t="n" s="70">
        <v>71.53</v>
      </c>
      <c r="C1019" t="n" s="70">
        <v>71.70999999999999</v>
      </c>
      <c r="D1019" t="n" s="70">
        <v>71.16</v>
      </c>
      <c r="E1019" t="n" s="70">
        <v>71.59999999999999</v>
      </c>
      <c r="F1019" t="n" s="70">
        <v>2032055</v>
      </c>
    </row>
    <row r="1020" ht="13" customHeight="1" spans="1:6" s="90">
      <c r="A1020" t="n" s="75">
        <v>41488</v>
      </c>
      <c r="B1020" t="n" s="70">
        <v>71.22</v>
      </c>
      <c r="C1020" t="n" s="70">
        <v>71.62</v>
      </c>
      <c r="D1020" t="n" s="70">
        <v>70.86</v>
      </c>
      <c r="E1020" t="n" s="70">
        <v>71.58</v>
      </c>
      <c r="F1020" t="n" s="70">
        <v>2091594</v>
      </c>
    </row>
    <row r="1021" ht="13" customHeight="1" spans="1:6" s="90">
      <c r="A1021" t="n" s="75">
        <v>41487</v>
      </c>
      <c r="B1021" t="n" s="70">
        <v>70.51000000000001</v>
      </c>
      <c r="C1021" t="n" s="70">
        <v>72.02</v>
      </c>
      <c r="D1021" t="n" s="70">
        <v>70.11</v>
      </c>
      <c r="E1021" t="n" s="70">
        <v>71.84999999999999</v>
      </c>
      <c r="F1021" t="n" s="70">
        <v>2311956</v>
      </c>
    </row>
    <row r="1022" ht="13" customHeight="1" spans="1:6" s="90">
      <c r="A1022" t="n" s="75">
        <v>41486</v>
      </c>
      <c r="B1022" t="n" s="70">
        <v>72.62</v>
      </c>
      <c r="C1022" t="n" s="70">
        <v>72.78</v>
      </c>
      <c r="D1022" t="n" s="70">
        <v>72.04000000000001</v>
      </c>
      <c r="E1022" t="n" s="70">
        <v>72.09</v>
      </c>
      <c r="F1022" t="n" s="70">
        <v>2185462</v>
      </c>
    </row>
    <row r="1023" ht="13" customHeight="1" spans="1:6" s="90">
      <c r="A1023" t="n" s="75">
        <v>41485</v>
      </c>
      <c r="B1023" t="n" s="70">
        <v>72.69</v>
      </c>
      <c r="C1023" t="n" s="70">
        <v>72.69</v>
      </c>
      <c r="D1023" t="n" s="70">
        <v>72.01000000000001</v>
      </c>
      <c r="E1023" t="n" s="70">
        <v>72.14</v>
      </c>
      <c r="F1023" t="n" s="70">
        <v>1252524</v>
      </c>
    </row>
    <row r="1024" ht="13" customHeight="1" spans="1:6" s="90">
      <c r="A1024" t="n" s="75">
        <v>41484</v>
      </c>
      <c r="B1024" t="n" s="70">
        <v>72.16</v>
      </c>
      <c r="C1024" t="n" s="70">
        <v>72.48999999999999</v>
      </c>
      <c r="D1024" t="n" s="70">
        <v>71.84999999999999</v>
      </c>
      <c r="E1024" t="n" s="70">
        <v>72.09999999999999</v>
      </c>
      <c r="F1024" t="n" s="70">
        <v>926092</v>
      </c>
    </row>
    <row r="1025" ht="13" customHeight="1" spans="1:6" s="90">
      <c r="A1025" t="n" s="75">
        <v>41481</v>
      </c>
      <c r="B1025" t="n" s="70">
        <v>72.05</v>
      </c>
      <c r="C1025" t="n" s="70">
        <v>72.5</v>
      </c>
      <c r="D1025" t="n" s="70">
        <v>71.70999999999999</v>
      </c>
      <c r="E1025" t="n" s="70">
        <v>72.48</v>
      </c>
      <c r="F1025" t="n" s="70">
        <v>1426583</v>
      </c>
    </row>
    <row r="1026" ht="13" customHeight="1" spans="1:6" s="90">
      <c r="A1026" t="n" s="75">
        <v>41480</v>
      </c>
      <c r="B1026" t="n" s="70">
        <v>72.18000000000001</v>
      </c>
      <c r="C1026" t="n" s="70">
        <v>72.40000000000001</v>
      </c>
      <c r="D1026" t="n" s="70">
        <v>71.66</v>
      </c>
      <c r="E1026" t="n" s="70">
        <v>72.17</v>
      </c>
      <c r="F1026" t="n" s="70">
        <v>1572601</v>
      </c>
    </row>
    <row r="1027" ht="13" customHeight="1" spans="1:6" s="90">
      <c r="A1027" t="n" s="75">
        <v>41479</v>
      </c>
      <c r="B1027" t="n" s="70">
        <v>72.95</v>
      </c>
      <c r="C1027" t="n" s="70">
        <v>72.95</v>
      </c>
      <c r="D1027" t="n" s="70">
        <v>72.05</v>
      </c>
      <c r="E1027" t="n" s="70">
        <v>72.22</v>
      </c>
      <c r="F1027" t="n" s="70">
        <v>1286077</v>
      </c>
    </row>
    <row r="1028" ht="13" customHeight="1" spans="1:6" s="90">
      <c r="A1028" t="n" s="75">
        <v>41478</v>
      </c>
      <c r="B1028" t="n" s="70">
        <v>73.17</v>
      </c>
      <c r="C1028" t="n" s="70">
        <v>73.33</v>
      </c>
      <c r="D1028" t="n" s="70">
        <v>72.48</v>
      </c>
      <c r="E1028" t="n" s="70">
        <v>72.48999999999999</v>
      </c>
      <c r="F1028" t="n" s="70">
        <v>1540757</v>
      </c>
    </row>
    <row r="1029" ht="13" customHeight="1" spans="1:6" s="90">
      <c r="A1029" t="n" s="75">
        <v>41477</v>
      </c>
      <c r="B1029" t="n" s="70">
        <v>73.79000000000001</v>
      </c>
      <c r="C1029" t="n" s="70">
        <v>73.83</v>
      </c>
      <c r="D1029" t="n" s="70">
        <v>72.79000000000001</v>
      </c>
      <c r="E1029" t="n" s="70">
        <v>73.16</v>
      </c>
      <c r="F1029" t="n" s="70">
        <v>1603254</v>
      </c>
    </row>
    <row r="1030" ht="13" customHeight="1" spans="1:6" s="90">
      <c r="A1030" t="n" s="75">
        <v>41474</v>
      </c>
      <c r="B1030" t="n" s="70">
        <v>73.14</v>
      </c>
      <c r="C1030" t="n" s="70">
        <v>73.17</v>
      </c>
      <c r="D1030" t="n" s="70">
        <v>72.26000000000001</v>
      </c>
      <c r="E1030" t="n" s="70">
        <v>72.88</v>
      </c>
      <c r="F1030" t="n" s="70">
        <v>2265347</v>
      </c>
    </row>
    <row r="1031" ht="13" customHeight="1" spans="1:6" s="90">
      <c r="A1031" t="n" s="75">
        <v>41473</v>
      </c>
      <c r="B1031" t="n" s="70">
        <v>72.67</v>
      </c>
      <c r="C1031" t="n" s="70">
        <v>73.05</v>
      </c>
      <c r="D1031" t="n" s="70">
        <v>72.56</v>
      </c>
      <c r="E1031" t="n" s="70">
        <v>72.81999999999999</v>
      </c>
      <c r="F1031" t="n" s="70">
        <v>1281095</v>
      </c>
    </row>
    <row r="1032" ht="13" customHeight="1" spans="1:6" s="90">
      <c r="A1032" t="n" s="75">
        <v>41472</v>
      </c>
      <c r="B1032" t="n" s="70">
        <v>72.67</v>
      </c>
      <c r="C1032" t="n" s="70">
        <v>72.84999999999999</v>
      </c>
      <c r="D1032" t="n" s="70">
        <v>72.26000000000001</v>
      </c>
      <c r="E1032" t="n" s="70">
        <v>72.31999999999999</v>
      </c>
      <c r="F1032" t="n" s="70">
        <v>1890260</v>
      </c>
    </row>
    <row r="1033" ht="13" customHeight="1" spans="1:6" s="90">
      <c r="A1033" t="n" s="75">
        <v>41471</v>
      </c>
      <c r="B1033" t="n" s="70">
        <v>72.54000000000001</v>
      </c>
      <c r="C1033" t="n" s="70">
        <v>72.63</v>
      </c>
      <c r="D1033" t="n" s="70">
        <v>72.06999999999999</v>
      </c>
      <c r="E1033" t="n" s="70">
        <v>72.3</v>
      </c>
      <c r="F1033" t="n" s="70">
        <v>1303799</v>
      </c>
    </row>
    <row r="1034" ht="13" customHeight="1" spans="1:6" s="90">
      <c r="A1034" t="n" s="75">
        <v>41470</v>
      </c>
      <c r="B1034" t="n" s="70">
        <v>73.25</v>
      </c>
      <c r="C1034" t="n" s="70">
        <v>73.31999999999999</v>
      </c>
      <c r="D1034" t="n" s="70">
        <v>72.22</v>
      </c>
      <c r="E1034" t="n" s="70">
        <v>72.36</v>
      </c>
      <c r="F1034" t="n" s="70">
        <v>2081721</v>
      </c>
    </row>
    <row r="1035" ht="13" customHeight="1" spans="1:6" s="90">
      <c r="A1035" t="n" s="75">
        <v>41467</v>
      </c>
      <c r="B1035" t="n" s="70">
        <v>71.98999999999999</v>
      </c>
      <c r="C1035" t="n" s="70">
        <v>73.44</v>
      </c>
      <c r="D1035" t="n" s="70">
        <v>71.93000000000001</v>
      </c>
      <c r="E1035" t="n" s="70">
        <v>73.41</v>
      </c>
      <c r="F1035" t="n" s="70">
        <v>2808998</v>
      </c>
    </row>
    <row r="1036" ht="13" customHeight="1" spans="1:6" s="90">
      <c r="A1036" t="n" s="75">
        <v>41466</v>
      </c>
      <c r="B1036" t="n" s="70">
        <v>72.22</v>
      </c>
      <c r="C1036" t="n" s="70">
        <v>72.59</v>
      </c>
      <c r="D1036" t="n" s="70">
        <v>71.75</v>
      </c>
      <c r="E1036" t="n" s="70">
        <v>71.84999999999999</v>
      </c>
      <c r="F1036" t="n" s="70">
        <v>2252796</v>
      </c>
    </row>
    <row r="1037" ht="13" customHeight="1" spans="1:6" s="90">
      <c r="A1037" t="n" s="75">
        <v>41465</v>
      </c>
      <c r="B1037" t="n" s="70">
        <v>70.86</v>
      </c>
      <c r="C1037" t="n" s="70">
        <v>71.87</v>
      </c>
      <c r="D1037" t="n" s="70">
        <v>70.84</v>
      </c>
      <c r="E1037" t="n" s="70">
        <v>71.75</v>
      </c>
      <c r="F1037" t="n" s="70">
        <v>1688738</v>
      </c>
    </row>
    <row r="1038" ht="13" customHeight="1" spans="1:6" s="90">
      <c r="A1038" t="n" s="75">
        <v>41464</v>
      </c>
      <c r="B1038" t="n" s="70">
        <v>71</v>
      </c>
      <c r="C1038" t="n" s="70">
        <v>71.34</v>
      </c>
      <c r="D1038" t="n" s="70">
        <v>70.89</v>
      </c>
      <c r="E1038" t="n" s="70">
        <v>71.04000000000001</v>
      </c>
      <c r="F1038" t="n" s="70">
        <v>1486083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5" activeCellId="0" pane="topLeft" sqref="F5"/>
    </sheetView>
  </sheetViews>
  <sheetFormatPr baseColWidth="8" defaultRowHeight="13" outlineLevelCol="0"/>
  <cols>
    <col customWidth="1" max="1" min="1" style="70" width="17.0102040816327"/>
    <col customWidth="1" max="2" min="2" style="70" width="12.9591836734694"/>
    <col customWidth="1" max="3" min="3" style="70" width="14.8469387755102"/>
    <col customWidth="1" max="4" min="4" style="70" width="10.530612244898"/>
    <col customWidth="1" max="5" min="5" style="70" width="11.8775510204082"/>
    <col customWidth="1" max="6" min="6" style="70" width="10.530612244898"/>
    <col customWidth="1" max="7" min="7" style="70" width="21.1938775510204"/>
    <col customWidth="1" max="1025" min="8" style="70" width="10.530612244898"/>
  </cols>
  <sheetData>
    <row r="1" ht="18" customHeight="1" spans="1:8" s="90">
      <c r="A1" t="s" s="76">
        <v>83</v>
      </c>
    </row>
    <row r="2" ht="13" customHeight="1" spans="1:8" s="90">
      <c r="A2" t="s" s="77">
        <v>84</v>
      </c>
      <c r="B2" t="s" s="78">
        <v>85</v>
      </c>
      <c r="C2" t="s" s="78">
        <v>86</v>
      </c>
      <c r="D2" t="s" s="78">
        <v>87</v>
      </c>
      <c r="E2" t="s" s="78">
        <v>88</v>
      </c>
      <c r="F2" t="s" s="78">
        <v>89</v>
      </c>
      <c r="G2" t="s" s="78">
        <v>90</v>
      </c>
      <c r="H2" t="n" s="79"/>
    </row>
    <row r="3" ht="13" customHeight="1" spans="1:8" s="90">
      <c r="A3" t="s" s="80">
        <v>80</v>
      </c>
      <c r="B3" t="s" s="81">
        <v>91</v>
      </c>
      <c r="C3" t="s" s="81">
        <v>92</v>
      </c>
      <c r="D3" t="s" s="81">
        <v>93</v>
      </c>
      <c r="E3" t="s" s="81">
        <v>80</v>
      </c>
      <c r="F3" t="s" s="81">
        <v>94</v>
      </c>
      <c r="G3" t="s" s="81">
        <v>95</v>
      </c>
      <c r="H3" t="n" s="82"/>
    </row>
    <row r="4" ht="13" customHeight="1" spans="1:8" s="90">
      <c r="A4" t="s" s="80">
        <v>81</v>
      </c>
      <c r="B4" t="s" s="81">
        <v>96</v>
      </c>
      <c r="C4" t="s" s="81">
        <v>97</v>
      </c>
      <c r="D4" t="s" s="81">
        <v>98</v>
      </c>
      <c r="E4" t="s" s="81">
        <v>99</v>
      </c>
      <c r="F4" t="s" s="81">
        <v>100</v>
      </c>
      <c r="G4" t="s" s="81">
        <v>101</v>
      </c>
      <c r="H4" t="n" s="82"/>
    </row>
    <row r="5" ht="13" customHeight="1" spans="1:8" s="90">
      <c r="A5" t="s" s="80">
        <v>102</v>
      </c>
      <c r="B5" t="s" s="81">
        <v>103</v>
      </c>
      <c r="C5" t="s" s="81">
        <v>104</v>
      </c>
      <c r="D5" t="s" s="81">
        <v>105</v>
      </c>
      <c r="E5" t="s" s="81">
        <v>81</v>
      </c>
      <c r="F5" t="s" s="81">
        <v>106</v>
      </c>
      <c r="G5" t="s" s="81">
        <v>107</v>
      </c>
      <c r="H5" t="n" s="82"/>
    </row>
    <row r="6" ht="14" customHeight="1" spans="1:8" s="90">
      <c r="A6" t="n" s="83"/>
      <c r="B6" t="n" s="84"/>
      <c r="C6" t="n" s="84"/>
      <c r="D6" t="n" s="84"/>
      <c r="E6" t="n" s="84"/>
      <c r="F6" t="n" s="84"/>
      <c r="G6" t="s" s="85">
        <v>108</v>
      </c>
      <c r="H6" t="n" s="86"/>
    </row>
    <row r="7" ht="13" customHeight="1" spans="1:8" s="90">
      <c r="G7" t="s" s="87">
        <v>109</v>
      </c>
    </row>
    <row r="8" ht="13" customHeight="1" spans="1:8" s="90">
      <c r="G8" t="s" s="87">
        <v>110</v>
      </c>
    </row>
  </sheetData>
  <mergeCells count="1">
    <mergeCell ref="A1:H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4.xml><?xml version="1.0" encoding="utf-8"?>
<worksheet xmlns="http://schemas.openxmlformats.org/spreadsheetml/2006/main">
  <sheetPr filterMode="0">
    <tabColor rgb="FFFFFF00"/>
    <outlinePr summaryBelow="1" summaryRight="1"/>
    <pageSetUpPr fitToPage="0"/>
  </sheetPr>
  <dimension ref="A1:A1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5" activeCellId="0" pane="topLeft" sqref="F5"/>
    </sheetView>
  </sheetViews>
  <sheetFormatPr baseColWidth="8" defaultRowHeight="13" outlineLevelCol="0"/>
  <cols>
    <col customWidth="1" max="1025" min="1" style="70" width="10.530612244898"/>
  </cols>
  <sheetData>
    <row r="1" ht="13" customHeight="1" spans="1:1" s="90">
      <c r="A1" t="s" s="70">
        <v>111</v>
      </c>
    </row>
    <row r="2" ht="13" customHeight="1" spans="1:1" s="90">
      <c r="A2" t="s" s="88">
        <v>112</v>
      </c>
    </row>
    <row r="3" ht="15" customHeight="1" spans="1:1" s="90">
      <c r="A3" t="s" s="89">
        <v>113</v>
      </c>
    </row>
    <row r="4" ht="15" customHeight="1" spans="1:1" s="90">
      <c r="A4" t="s" s="89">
        <v>114</v>
      </c>
    </row>
    <row r="5" ht="15" customHeight="1" spans="1:1" s="90">
      <c r="A5" t="s" s="89">
        <v>115</v>
      </c>
    </row>
    <row r="6" ht="15" customHeight="1" spans="1:1" s="90">
      <c r="A6" t="s" s="89">
        <v>116</v>
      </c>
    </row>
    <row r="7" ht="15" customHeight="1" spans="1:1" s="90">
      <c r="A7" t="n" s="89"/>
    </row>
    <row r="8" ht="15" customHeight="1" spans="1:1" s="90">
      <c r="A8" t="n" s="89"/>
    </row>
    <row r="9" ht="15" customHeight="1" spans="1:1" s="90">
      <c r="A9" t="s" s="89">
        <v>117</v>
      </c>
    </row>
    <row r="10" ht="15" customHeight="1" spans="1:1" s="90">
      <c r="A10" t="s" s="89">
        <v>118</v>
      </c>
    </row>
    <row r="11" ht="15" customHeight="1" spans="1:1" s="90">
      <c r="A11" t="s" s="89">
        <v>119</v>
      </c>
    </row>
    <row r="12" ht="15" customHeight="1" spans="1:1" s="90">
      <c r="A12" t="n" s="89"/>
    </row>
    <row r="13" ht="15" customHeight="1" spans="1:1" s="90">
      <c r="A13" t="n" s="89"/>
    </row>
    <row r="14" ht="15" customHeight="1" spans="1:1" s="90">
      <c r="A14" t="s" s="89">
        <v>120</v>
      </c>
    </row>
  </sheetData>
  <hyperlinks>
    <hyperlink xmlns:r="http://schemas.openxmlformats.org/officeDocument/2006/relationships" display="https://www.youtube.com/watch?v=RtCvcP43C1U" ref="A2" r:id="rId1"/>
  </hyperlink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Rajiv Gandhi</dc:creator>
  <dc:title xmlns:dc="http://purl.org/dc/elements/1.1/">Decisions Options Rajiv Gandhi</dc:title>
  <dc:description xmlns:dc="http://purl.org/dc/elements/1.1/">This one is where Google no longer allows ADJUSTED CLOSE
Also we added a scenario for Up- regression is great and Down- Bullish. This is a put atm or in the money
</dc:description>
  <dc:subject xmlns:dc="http://purl.org/dc/elements/1.1/"> Rajiv Gandhi</dc:subject>
  <dc:language xmlns:dc="http://purl.org/dc/elements/1.1/">ru-RU</dc:language>
  <dcterms:created xmlns:dcterms="http://purl.org/dc/terms/" xmlns:xsi="http://www.w3.org/2001/XMLSchema-instance" xsi:type="dcterms:W3CDTF">1999-07-19T19:04:02Z</dcterms:created>
  <dcterms:modified xmlns:dcterms="http://purl.org/dc/terms/" xmlns:xsi="http://www.w3.org/2001/XMLSchema-instance" xsi:type="dcterms:W3CDTF">2017-09-12T00:17:42Z</dcterms:modified>
  <cp:revision>1</cp:revision>
</cp:coreProperties>
</file>