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ster School\Udacity_spreedsheet_Analytics\"/>
    </mc:Choice>
  </mc:AlternateContent>
  <xr:revisionPtr revIDLastSave="0" documentId="13_ncr:1_{2325125E-3D5D-447B-A55A-B8D8A64BADDD}" xr6:coauthVersionLast="47" xr6:coauthVersionMax="47" xr10:uidLastSave="{00000000-0000-0000-0000-000000000000}"/>
  <bookViews>
    <workbookView xWindow="-110" yWindow="-110" windowWidth="21820" windowHeight="13000" activeTab="1" xr2:uid="{00000000-000D-0000-FFFF-FFFF00000000}"/>
  </bookViews>
  <sheets>
    <sheet name="projectdata-nyse" sheetId="1" r:id="rId1"/>
    <sheet name="FinForcasting" sheetId="4" r:id="rId2"/>
  </sheets>
  <definedNames>
    <definedName name="cogs">'projectdata-nyse'!$F$2:$F$1048576</definedName>
    <definedName name="gics">'projectdata-nyse'!$J$2:$J$1048576</definedName>
    <definedName name="ops">'projectdata-nyse'!$I$2:$I$1048576</definedName>
    <definedName name="rnd">'projectdata-nyse'!$H$2:$H$1048576</definedName>
    <definedName name="sgas">'projectdata-nyse'!$G$2:$G$1048576</definedName>
    <definedName name="sub_gics">'projectdata-nyse'!$K$2:$K$1048576</definedName>
    <definedName name="Ticker_symbol">'projectdata-nyse'!$B$2:$B$1048576</definedName>
    <definedName name="total_revenue">'projectdata-nyse'!$E$2:$E$1048576</definedName>
    <definedName name="years">'projectdata-nyse'!$C$2:$C$1048576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4" l="1" a="1"/>
  <c r="D14" i="4" s="1"/>
  <c r="E14" i="4" a="1"/>
  <c r="E14" i="4" s="1"/>
  <c r="F14" i="4" a="1"/>
  <c r="F14" i="4" s="1"/>
  <c r="C14" i="4" a="1"/>
  <c r="C14" i="4" s="1"/>
  <c r="D13" i="4" a="1"/>
  <c r="D13" i="4" s="1"/>
  <c r="E13" i="4" a="1"/>
  <c r="E13" i="4" s="1"/>
  <c r="F13" i="4" a="1"/>
  <c r="F13" i="4" s="1"/>
  <c r="C13" i="4" a="1"/>
  <c r="C13" i="4" s="1"/>
  <c r="D12" i="4" a="1"/>
  <c r="D12" i="4" s="1"/>
  <c r="D15" i="4" s="1"/>
  <c r="E12" i="4" a="1"/>
  <c r="E12" i="4" s="1"/>
  <c r="E15" i="4" s="1"/>
  <c r="F12" i="4" a="1"/>
  <c r="F12" i="4" s="1"/>
  <c r="F15" i="4" s="1"/>
  <c r="C12" i="4" a="1"/>
  <c r="C12" i="4" s="1"/>
  <c r="C15" i="4" s="1"/>
  <c r="D10" i="4" a="1"/>
  <c r="D10" i="4" s="1"/>
  <c r="E10" i="4" a="1"/>
  <c r="E10" i="4" s="1"/>
  <c r="F10" i="4" a="1"/>
  <c r="F10" i="4" s="1"/>
  <c r="C10" i="4" a="1"/>
  <c r="C10" i="4" s="1"/>
  <c r="D9" i="4" a="1"/>
  <c r="D9" i="4" s="1"/>
  <c r="D11" i="4" s="1"/>
  <c r="D16" i="4" s="1"/>
  <c r="D21" i="4" s="1"/>
  <c r="E9" i="4" a="1"/>
  <c r="E9" i="4" s="1"/>
  <c r="E11" i="4" s="1"/>
  <c r="E16" i="4" s="1"/>
  <c r="E21" i="4" s="1"/>
  <c r="F9" i="4" a="1"/>
  <c r="F9" i="4" s="1"/>
  <c r="C9" i="4" a="1"/>
  <c r="C9" i="4" s="1"/>
  <c r="C11" i="4" s="1"/>
  <c r="C16" i="4" s="1"/>
  <c r="C21" i="4" s="1"/>
  <c r="F19" i="4" l="1"/>
  <c r="E19" i="4"/>
  <c r="D19" i="4"/>
  <c r="F11" i="4"/>
  <c r="F16" i="4" s="1"/>
  <c r="F21" i="4" s="1"/>
  <c r="G35" i="4" s="1"/>
  <c r="G27" i="4"/>
  <c r="D20" i="4"/>
  <c r="C20" i="4"/>
  <c r="F20" i="4"/>
  <c r="E20" i="4"/>
  <c r="G26" i="4" l="1"/>
  <c r="G28" i="4"/>
  <c r="H35" i="4"/>
  <c r="G36" i="4"/>
  <c r="H36" i="4" s="1"/>
  <c r="G34" i="4"/>
  <c r="H34" i="4" s="1"/>
  <c r="H27" i="4"/>
  <c r="H28" i="4"/>
  <c r="H26" i="4"/>
  <c r="H21" i="4"/>
  <c r="G31" i="4"/>
  <c r="G30" i="4" s="1"/>
  <c r="G21" i="4"/>
  <c r="G32" i="4" l="1"/>
  <c r="H32" i="4" s="1"/>
  <c r="H30" i="4"/>
  <c r="H31" i="4"/>
  <c r="H19" i="4"/>
  <c r="G19" i="4"/>
  <c r="G9" i="4" s="1"/>
  <c r="H20" i="4"/>
  <c r="G20" i="4"/>
  <c r="H9" i="4" l="1"/>
  <c r="G11" i="4"/>
  <c r="G16" i="4"/>
  <c r="H11" i="4" l="1"/>
  <c r="H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<sst xmlns="http://schemas.openxmlformats.org/spreadsheetml/2006/main" count="9412" uniqueCount="596">
  <si>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</si>
  <si>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</si>
  <si>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</si>
  <si>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</si>
  <si>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</si>
  <si>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</si>
  <si>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</si>
  <si>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</si>
  <si>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</si>
  <si>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</si>
  <si>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</si>
  <si>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</si>
  <si>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</si>
  <si>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</si>
  <si>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</si>
  <si>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</si>
  <si>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</si>
  <si>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</si>
  <si>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</si>
  <si>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</si>
  <si>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</si>
  <si>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</si>
  <si>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</si>
  <si>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</si>
  <si>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</si>
  <si>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</si>
  <si>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</si>
  <si>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</si>
  <si>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</si>
  <si>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</si>
  <si>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</si>
  <si>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</si>
  <si>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</si>
  <si>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</si>
  <si>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</si>
  <si>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</si>
  <si>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</si>
  <si>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</si>
  <si>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</si>
  <si>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</si>
  <si>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</si>
  <si>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</si>
  <si>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</si>
  <si>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</si>
  <si>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</si>
  <si>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</si>
  <si>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</si>
  <si>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</si>
  <si>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</si>
  <si>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</si>
  <si>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</si>
  <si>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</si>
  <si>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</si>
  <si>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</si>
  <si>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</si>
  <si>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</si>
  <si>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</si>
  <si>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</si>
  <si>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</si>
  <si>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</si>
  <si>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</si>
  <si>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</si>
  <si>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</si>
  <si>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</si>
  <si>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</si>
  <si>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</si>
  <si>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</si>
  <si>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</si>
  <si>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</si>
  <si>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</si>
  <si>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</si>
  <si>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</si>
  <si>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</si>
  <si>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</si>
  <si>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</si>
  <si>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</si>
  <si>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</si>
  <si>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</si>
  <si>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</si>
  <si>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</si>
  <si>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</si>
  <si>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</si>
  <si>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</si>
  <si>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</si>
  <si>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</si>
  <si>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</si>
  <si>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</si>
  <si>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</si>
  <si>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</si>
  <si>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</si>
  <si>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</si>
  <si>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</si>
  <si>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</si>
  <si>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</si>
  <si>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</si>
  <si>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</si>
  <si>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</si>
  <si>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</si>
  <si>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</si>
  <si>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</si>
  <si>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</si>
  <si>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</si>
  <si>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</si>
  <si>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</si>
  <si>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</si>
  <si>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</si>
  <si>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</si>
  <si>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</si>
  <si>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</si>
  <si>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</si>
  <si>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</si>
  <si>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</si>
  <si>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</si>
  <si>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</si>
  <si>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</si>
  <si>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</si>
  <si>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</si>
  <si>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</si>
  <si>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</si>
  <si>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</si>
  <si>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</si>
  <si>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</si>
  <si>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</si>
  <si>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</si>
  <si>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</si>
  <si>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</si>
  <si>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</si>
  <si>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</si>
  <si>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</si>
  <si>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</si>
  <si>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</si>
  <si>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</si>
  <si>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</si>
  <si>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</si>
  <si>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</si>
  <si>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</si>
  <si>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</si>
  <si>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</si>
  <si>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</si>
  <si>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</si>
  <si>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</si>
  <si>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</si>
  <si>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</si>
  <si>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</si>
  <si>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</si>
  <si>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</si>
  <si>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</si>
  <si>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</si>
  <si>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</si>
  <si>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</si>
  <si>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</si>
  <si>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</si>
  <si>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</si>
  <si>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</si>
  <si>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</si>
  <si>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</si>
  <si>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</si>
  <si>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</si>
  <si>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</si>
  <si>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</si>
  <si>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</si>
  <si>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</si>
  <si>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</si>
  <si>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</si>
  <si>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</si>
  <si>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</si>
  <si>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</si>
  <si>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</si>
  <si>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</si>
  <si>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</si>
  <si>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</si>
  <si>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</si>
  <si>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</si>
  <si>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</si>
  <si>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</si>
  <si>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</si>
  <si>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</si>
  <si>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</si>
  <si>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</si>
  <si>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</si>
  <si>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</si>
  <si>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</si>
  <si>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</si>
  <si>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</si>
  <si>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</si>
  <si>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</si>
  <si>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</si>
  <si>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</si>
  <si>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</si>
  <si>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</si>
  <si>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</si>
  <si>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</si>
  <si>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</si>
  <si>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</si>
  <si>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</si>
  <si>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</si>
  <si>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</si>
  <si>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</si>
  <si>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</si>
  <si>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</si>
  <si>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</si>
  <si>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</si>
  <si>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</si>
  <si>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</si>
  <si>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</si>
  <si>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</si>
  <si>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</si>
  <si>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</si>
  <si>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</si>
  <si>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</si>
  <si>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</si>
  <si>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</si>
  <si>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</si>
  <si>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</si>
  <si>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</si>
  <si>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</si>
  <si>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</si>
  <si>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</si>
  <si>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</si>
  <si>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</si>
  <si>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</si>
  <si>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</si>
  <si>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</si>
  <si>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</si>
  <si>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</si>
  <si>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</si>
  <si>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</si>
  <si>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</si>
  <si>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</si>
  <si>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</si>
  <si>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</si>
  <si>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</si>
  <si>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</si>
  <si>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</si>
  <si>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</si>
  <si>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</si>
  <si>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</si>
  <si>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</si>
  <si>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</si>
  <si>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</si>
  <si>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</si>
  <si>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</si>
  <si>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</si>
  <si>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</si>
  <si>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</si>
  <si>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</si>
  <si>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</si>
  <si>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</si>
  <si>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</si>
  <si>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</si>
  <si>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</si>
  <si>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</si>
  <si>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</si>
  <si>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</si>
  <si>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</si>
  <si>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</si>
  <si>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</si>
  <si>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</si>
  <si>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</si>
  <si>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</si>
  <si>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</si>
  <si>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</si>
  <si>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</si>
  <si>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</si>
  <si>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</si>
  <si>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</si>
  <si>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</si>
  <si>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</si>
  <si>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</si>
  <si>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</si>
  <si>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</si>
  <si>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</si>
  <si>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</si>
  <si>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</si>
  <si>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</si>
  <si>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</si>
  <si>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</si>
  <si>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</si>
  <si>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</si>
  <si>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</si>
  <si>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</si>
  <si>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</si>
  <si>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</si>
  <si>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</si>
  <si>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</si>
  <si>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</si>
  <si>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</si>
  <si>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</si>
  <si>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</si>
  <si>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</si>
  <si>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</si>
  <si>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</si>
  <si>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</si>
  <si>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</si>
  <si>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</si>
  <si>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</si>
  <si>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</si>
  <si>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</si>
  <si>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</si>
  <si>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</si>
  <si>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</si>
  <si>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</si>
  <si>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</si>
  <si>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</si>
  <si>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</si>
  <si>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</si>
  <si>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</si>
  <si>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</si>
  <si>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</si>
  <si>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</si>
  <si>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</si>
  <si>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</si>
  <si>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</si>
  <si>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</si>
  <si>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</si>
  <si>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</si>
  <si>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</si>
  <si>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</si>
  <si>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</si>
  <si>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</si>
  <si>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</si>
  <si>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</si>
  <si>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</si>
  <si>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</si>
  <si>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</si>
  <si>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</si>
  <si>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</si>
  <si>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</si>
  <si>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</si>
  <si>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</si>
  <si>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</si>
  <si>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</si>
  <si>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</si>
  <si>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</si>
  <si>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</si>
  <si>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</si>
  <si>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</si>
  <si>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</si>
  <si>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</si>
  <si>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</si>
  <si>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</si>
  <si>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</si>
  <si>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</si>
  <si>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</si>
  <si>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</si>
  <si>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</si>
  <si>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</si>
  <si>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</si>
  <si>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</si>
  <si>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</si>
  <si>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</si>
  <si>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</si>
  <si>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</si>
  <si>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</si>
  <si>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</si>
  <si>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</si>
  <si>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</si>
  <si>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</si>
  <si>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</si>
  <si>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</si>
  <si>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</si>
  <si>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</si>
  <si>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</si>
  <si>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</si>
  <si>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</si>
  <si>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</si>
  <si>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</si>
  <si>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</si>
  <si>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</si>
  <si>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</si>
  <si>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</si>
  <si>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</si>
  <si>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</si>
  <si>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</si>
  <si>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</si>
  <si>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</si>
  <si>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</si>
  <si>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</si>
  <si>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</si>
  <si>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</si>
  <si>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</si>
  <si>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</si>
  <si>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</si>
  <si>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</si>
  <si>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</si>
  <si>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</si>
  <si>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</si>
  <si>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</si>
  <si>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</si>
  <si>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</si>
  <si>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</si>
  <si>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</si>
  <si>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</si>
  <si>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</si>
  <si>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</si>
  <si>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</si>
  <si>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</si>
  <si>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</si>
  <si>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</si>
  <si>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</si>
  <si>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</si>
  <si>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</si>
  <si>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</si>
  <si>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</si>
  <si>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</si>
  <si>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</si>
  <si>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</si>
  <si>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</si>
  <si>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</si>
  <si>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</si>
  <si>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</si>
  <si>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</si>
  <si>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</si>
  <si>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</si>
  <si>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</si>
  <si>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</si>
  <si>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</si>
  <si>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</si>
  <si>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</si>
  <si>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</si>
  <si>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</si>
  <si>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</si>
  <si>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</si>
  <si>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</si>
  <si>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</si>
  <si>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</si>
  <si>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</si>
  <si>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</si>
  <si>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</si>
  <si>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</si>
  <si>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</si>
  <si>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</si>
  <si>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</si>
  <si>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</si>
  <si>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</si>
  <si>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</si>
  <si>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</si>
  <si>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</si>
  <si>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</si>
  <si>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</si>
  <si>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</si>
  <si>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</si>
  <si>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</si>
  <si>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</si>
  <si>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</si>
  <si>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</si>
  <si>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</si>
  <si>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</si>
  <si>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</si>
  <si>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</si>
  <si>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</si>
  <si>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</si>
  <si>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</si>
  <si>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</si>
  <si>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</si>
  <si>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</si>
  <si>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</si>
  <si>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</si>
  <si>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</si>
  <si>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</si>
  <si>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</si>
  <si>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</si>
  <si>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</si>
  <si>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</si>
  <si>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</si>
  <si>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</si>
  <si>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</si>
  <si>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</si>
  <si>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</si>
  <si>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</si>
  <si>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</si>
  <si>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</si>
  <si>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</si>
  <si>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</si>
  <si>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</si>
  <si>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</si>
  <si>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</si>
  <si>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</si>
  <si>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</si>
  <si>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</si>
  <si>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</si>
  <si>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</si>
  <si>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</si>
  <si>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</si>
  <si>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</si>
  <si>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</si>
  <si>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</si>
  <si>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</si>
  <si>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</si>
  <si>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</si>
  <si>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</si>
  <si>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</si>
  <si>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</si>
  <si>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</si>
  <si>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</si>
  <si>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</si>
  <si>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</si>
  <si>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</si>
  <si>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</si>
  <si>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</si>
  <si>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</si>
  <si>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</si>
  <si>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</si>
  <si>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</si>
  <si>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</si>
  <si>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</si>
  <si>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</si>
  <si>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</si>
  <si>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</si>
  <si>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</si>
  <si>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</si>
  <si>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</si>
  <si>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</si>
  <si>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</si>
  <si>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</si>
  <si>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</si>
  <si>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</si>
  <si>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</si>
  <si>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</si>
  <si>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</si>
  <si>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</si>
  <si>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</si>
  <si>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</si>
  <si>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</si>
  <si>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</si>
  <si>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</si>
  <si>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</si>
  <si>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</si>
  <si>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</si>
  <si>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</si>
  <si>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</si>
  <si>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</si>
  <si>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</si>
  <si>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</si>
  <si>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</si>
  <si>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</si>
  <si>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</si>
  <si>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</si>
  <si>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</si>
  <si>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</si>
  <si>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</si>
  <si>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</si>
  <si>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</si>
  <si>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</si>
  <si>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</si>
  <si>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</si>
  <si>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</si>
  <si>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</si>
  <si>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</si>
  <si>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</si>
  <si>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</si>
  <si>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</si>
  <si>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</si>
  <si>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</si>
  <si>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</si>
  <si>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</si>
  <si>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</si>
  <si>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</si>
  <si>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</si>
  <si>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</si>
  <si>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</si>
  <si>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</si>
  <si>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</si>
  <si>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</si>
  <si>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</si>
  <si>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</si>
  <si>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</si>
  <si>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</si>
  <si>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</si>
  <si>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</si>
  <si>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</si>
  <si>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</si>
  <si>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</si>
  <si>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</si>
  <si>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</si>
  <si>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</si>
  <si>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unique_ticker_symbols</t>
  </si>
  <si>
    <t>Income Statement</t>
  </si>
  <si>
    <t>Revenue</t>
  </si>
  <si>
    <t>COGS</t>
  </si>
  <si>
    <t>Gross Profit</t>
  </si>
  <si>
    <t>SGAS</t>
  </si>
  <si>
    <t>R&amp;D</t>
  </si>
  <si>
    <t>Other Operating</t>
  </si>
  <si>
    <t>Total Operating Costs</t>
  </si>
  <si>
    <t>Operating Income</t>
  </si>
  <si>
    <t>Revenue Growth</t>
  </si>
  <si>
    <t>Gross Margin</t>
  </si>
  <si>
    <t>Operating Margin</t>
  </si>
  <si>
    <t>Scenarios</t>
  </si>
  <si>
    <t>forecasting scenarios</t>
  </si>
  <si>
    <t>Base Case</t>
  </si>
  <si>
    <t>Weak Case</t>
  </si>
  <si>
    <t>Strong Case</t>
  </si>
  <si>
    <t>Year 5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</si>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</sst>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164" fontId="0" fillId="0" borderId="0" xfId="42" applyNumberFormat="1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43" applyNumberFormat="1" applyFont="1"/>
    <xf numFmtId="0" fontId="16" fillId="0" borderId="11" xfId="0" applyFont="1" applyBorder="1"/>
    <xf numFmtId="0" fontId="16" fillId="0" borderId="12" xfId="0" applyFont="1" applyBorder="1"/>
    <xf numFmtId="0" fontId="16" fillId="0" borderId="10" xfId="0" applyFont="1" applyBorder="1"/>
    <xf numFmtId="165" fontId="0" fillId="0" borderId="0" xfId="0" applyNumberForma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FinForcasting!$B$9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FinForcasting!$C$8:$H$8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FinForcasting!$C$9:$H$9</c:f>
              <c:numCache>
                <c:formatCode>_("$"* #,##0_);_("$"* \(#,##0\);_("$"* "-"??_);_(@_)</c:formatCode>
                <c:ptCount val="6"/>
                <c:pt idx="0">
                  <c:v>74452000000</c:v>
                </c:pt>
                <c:pt idx="1">
                  <c:v>88988000000</c:v>
                </c:pt>
                <c:pt idx="2">
                  <c:v>107006000000</c:v>
                </c:pt>
                <c:pt idx="3">
                  <c:v>135987000000</c:v>
                </c:pt>
                <c:pt idx="4">
                  <c:v>160619341915.74075</c:v>
                </c:pt>
                <c:pt idx="5">
                  <c:v>189713524068.07736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E-4B31-B6F5-14FC1D6E3103}"/>
            </c:ext>
          </c:extLst>
        </c:ser>
        <c:ser>
          <c:idx val="1"/>
          <c:order val="1"/>
          <c:tx>
            <c:strRef>
              <c:f>FinForcasting!$B$11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FinForcasting!$C$8:$H$8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FinForcasting!$C$11:$H$11</c:f>
              <c:numCache>
                <c:formatCode>_("$"* #,##0_);_("$"* \(#,##0\);_("$"* "-"??_);_(@_)</c:formatCode>
                <c:ptCount val="6"/>
                <c:pt idx="0">
                  <c:v>20271000000</c:v>
                </c:pt>
                <c:pt idx="1">
                  <c:v>26236000000</c:v>
                </c:pt>
                <c:pt idx="2">
                  <c:v>35355000000</c:v>
                </c:pt>
                <c:pt idx="3">
                  <c:v>47722000000</c:v>
                </c:pt>
                <c:pt idx="4">
                  <c:v>44468636789.126457</c:v>
                </c:pt>
                <c:pt idx="5">
                  <c:v>52523573407.455055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E-4B31-B6F5-14FC1D6E3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332448"/>
        <c:axId val="2129345760"/>
      </c:barChart>
      <c:lineChart>
        <c:grouping val="standard"/>
        <c:varyColors val="0"/>
        <c:ser>
          <c:idx val="2"/>
          <c:order val="2"/>
          <c:tx>
            <c:strRef>
              <c:f>FinForcasting!$B$16</c:f>
              <c:strCache>
                <c:ptCount val="1"/>
                <c:pt idx="0">
                  <c:v>Operating Income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FinForcasting!$C$16:$H$16</c:f>
              <c:numCache>
                <c:formatCode>_("$"* #,##0_);_("$"* \(#,##0\);_("$"* "-"??_);_(@_)</c:formatCode>
                <c:ptCount val="6"/>
                <c:pt idx="0">
                  <c:v>745000000</c:v>
                </c:pt>
                <c:pt idx="1">
                  <c:v>178000000</c:v>
                </c:pt>
                <c:pt idx="2">
                  <c:v>2233000000</c:v>
                </c:pt>
                <c:pt idx="3">
                  <c:v>4186000000</c:v>
                </c:pt>
                <c:pt idx="4">
                  <c:v>536969781.18381667</c:v>
                </c:pt>
                <c:pt idx="5">
                  <c:v>634235131.90513754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E-4B31-B6F5-14FC1D6E3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346176"/>
        <c:axId val="2129339104"/>
      </c:lineChart>
      <c:catAx>
        <c:axId val="212933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45760"/>
        <c:crosses val="autoZero"/>
        <c:auto val="1"/>
        <c:lblAlgn val="ctr"/>
        <c:lblOffset val="100"/>
        <c:noMultiLvlLbl val="0"/>
      </c:catAx>
      <c:valAx>
        <c:axId val="21293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&amp;</a:t>
                </a:r>
                <a:r>
                  <a:rPr lang="en-US" baseline="0"/>
                  <a:t> Gross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324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129339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46176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2129346176"/>
        <c:scaling>
          <c:orientation val="minMax"/>
        </c:scaling>
        <c:delete val="1"/>
        <c:axPos val="b"/>
        <c:majorTickMark val="none"/>
        <c:minorTickMark val="none"/>
        <c:tickLblPos val="nextTo"/>
        <c:crossAx val="2129339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117474</xdr:colOff>
      <xdr:row>8</xdr:row>
      <xdr:rowOff>44450</xdr:rowOff>
    </xdr:from>
    <xdr:to>
      <xdr:col>17</xdr:col>
      <xdr:colOff>38099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E94DD-C082-3CB9-88C2-A6A3BC2E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topLeftCell="K1" workbookViewId="0">
      <selection activeCell="P5" sqref="P5"/>
    </sheetView>
  </sheetViews>
  <sheetFormatPr defaultRowHeight="14.5" x14ac:dyDescent="0.35"/>
  <cols>
    <col min="1" max="1" width="4.81640625" bestFit="1" customWidth="1"/>
    <col min="2" max="2" width="12.26953125" bestFit="1" customWidth="1"/>
    <col min="4" max="4" width="12.26953125" bestFit="1" customWidth="1"/>
    <col min="5" max="5" width="15.9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576</v>
      </c>
      <c r="P1" t="s">
        <v>590</v>
      </c>
    </row>
    <row r="2" spans="1:16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3" t="s">
        <v>394</v>
      </c>
      <c r="P2" t="s">
        <v>591</v>
      </c>
    </row>
    <row r="3" spans="1:16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3" t="s">
        <v>372</v>
      </c>
      <c r="P3" t="s">
        <v>592</v>
      </c>
    </row>
    <row r="4" spans="1:16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3" t="s">
        <v>415</v>
      </c>
      <c r="P4" t="s">
        <v>593</v>
      </c>
    </row>
    <row r="5" spans="1:16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3" t="s">
        <v>10</v>
      </c>
    </row>
    <row r="6" spans="1:16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3" t="s">
        <v>18</v>
      </c>
    </row>
    <row r="7" spans="1:16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3" t="s">
        <v>21</v>
      </c>
    </row>
    <row r="8" spans="1:16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3" t="s">
        <v>24</v>
      </c>
    </row>
    <row r="9" spans="1:16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3" t="s">
        <v>27</v>
      </c>
    </row>
    <row r="10" spans="1:16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3" t="s">
        <v>29</v>
      </c>
    </row>
    <row r="11" spans="1:16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3" t="s">
        <v>31</v>
      </c>
    </row>
    <row r="12" spans="1:16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3" t="s">
        <v>33</v>
      </c>
    </row>
    <row r="13" spans="1:16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3" t="s">
        <v>35</v>
      </c>
    </row>
    <row r="14" spans="1:16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3" t="s">
        <v>38</v>
      </c>
    </row>
    <row r="15" spans="1:16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3" t="s">
        <v>40</v>
      </c>
    </row>
    <row r="16" spans="1:16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3" t="s">
        <v>41</v>
      </c>
    </row>
    <row r="17" spans="1:13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3" t="s">
        <v>44</v>
      </c>
    </row>
    <row r="18" spans="1:13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3" t="s">
        <v>46</v>
      </c>
    </row>
    <row r="19" spans="1:13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3" t="s">
        <v>49</v>
      </c>
    </row>
    <row r="20" spans="1:13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3" t="s">
        <v>51</v>
      </c>
    </row>
    <row r="21" spans="1:13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3" t="s">
        <v>54</v>
      </c>
    </row>
    <row r="22" spans="1:13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3" t="s">
        <v>56</v>
      </c>
    </row>
    <row r="23" spans="1:13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3" t="s">
        <v>58</v>
      </c>
    </row>
    <row r="24" spans="1:13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3" t="s">
        <v>61</v>
      </c>
    </row>
    <row r="25" spans="1:13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3" t="s">
        <v>62</v>
      </c>
    </row>
    <row r="26" spans="1:13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3" t="s">
        <v>63</v>
      </c>
    </row>
    <row r="27" spans="1:13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3" t="s">
        <v>65</v>
      </c>
    </row>
    <row r="28" spans="1:13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3" t="s">
        <v>67</v>
      </c>
    </row>
    <row r="29" spans="1:13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3" t="s">
        <v>69</v>
      </c>
    </row>
    <row r="30" spans="1:13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3" t="s">
        <v>71</v>
      </c>
    </row>
    <row r="31" spans="1:13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3" t="s">
        <v>72</v>
      </c>
    </row>
    <row r="32" spans="1:13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3" t="s">
        <v>74</v>
      </c>
    </row>
    <row r="33" spans="1:13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3" t="s">
        <v>76</v>
      </c>
    </row>
    <row r="34" spans="1:13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3" t="s">
        <v>78</v>
      </c>
    </row>
    <row r="35" spans="1:13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3" t="s">
        <v>80</v>
      </c>
    </row>
    <row r="36" spans="1:13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3" t="s">
        <v>82</v>
      </c>
    </row>
    <row r="37" spans="1:13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3" t="s">
        <v>85</v>
      </c>
    </row>
    <row r="38" spans="1:13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3" t="s">
        <v>86</v>
      </c>
    </row>
    <row r="39" spans="1:13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3" t="s">
        <v>88</v>
      </c>
    </row>
    <row r="40" spans="1:13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3" t="s">
        <v>90</v>
      </c>
    </row>
    <row r="41" spans="1:13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3" t="s">
        <v>92</v>
      </c>
    </row>
    <row r="42" spans="1:13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3" t="s">
        <v>94</v>
      </c>
    </row>
    <row r="43" spans="1:13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3" t="s">
        <v>95</v>
      </c>
    </row>
    <row r="44" spans="1:13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3" t="s">
        <v>97</v>
      </c>
    </row>
    <row r="45" spans="1:13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3" t="s">
        <v>99</v>
      </c>
    </row>
    <row r="46" spans="1:13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3" t="s">
        <v>101</v>
      </c>
    </row>
    <row r="47" spans="1:13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3" t="s">
        <v>102</v>
      </c>
    </row>
    <row r="48" spans="1:13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3" t="s">
        <v>103</v>
      </c>
    </row>
    <row r="49" spans="1:13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3" t="s">
        <v>104</v>
      </c>
    </row>
    <row r="50" spans="1:13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3" t="s">
        <v>106</v>
      </c>
    </row>
    <row r="51" spans="1:13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3" t="s">
        <v>107</v>
      </c>
    </row>
    <row r="52" spans="1:13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3" t="s">
        <v>108</v>
      </c>
    </row>
    <row r="53" spans="1:13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3" t="s">
        <v>109</v>
      </c>
    </row>
    <row r="54" spans="1:13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3" t="s">
        <v>111</v>
      </c>
    </row>
    <row r="55" spans="1:13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3" t="s">
        <v>112</v>
      </c>
    </row>
    <row r="56" spans="1:13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3" t="s">
        <v>113</v>
      </c>
    </row>
    <row r="57" spans="1:13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3" t="s">
        <v>115</v>
      </c>
    </row>
    <row r="58" spans="1:13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3" t="s">
        <v>116</v>
      </c>
    </row>
    <row r="59" spans="1:13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3" t="s">
        <v>118</v>
      </c>
    </row>
    <row r="60" spans="1:13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3" t="s">
        <v>119</v>
      </c>
    </row>
    <row r="61" spans="1:13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3" t="s">
        <v>120</v>
      </c>
    </row>
    <row r="62" spans="1:13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3" t="s">
        <v>122</v>
      </c>
    </row>
    <row r="63" spans="1:13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3" t="s">
        <v>123</v>
      </c>
    </row>
    <row r="64" spans="1:13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3" t="s">
        <v>125</v>
      </c>
    </row>
    <row r="65" spans="1:13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3" t="s">
        <v>126</v>
      </c>
    </row>
    <row r="66" spans="1:13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3" t="s">
        <v>128</v>
      </c>
    </row>
    <row r="67" spans="1:13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3" t="s">
        <v>129</v>
      </c>
    </row>
    <row r="68" spans="1:13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3" t="s">
        <v>131</v>
      </c>
    </row>
    <row r="69" spans="1:13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3" t="s">
        <v>132</v>
      </c>
    </row>
    <row r="70" spans="1:13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3" t="s">
        <v>134</v>
      </c>
    </row>
    <row r="71" spans="1:13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3" t="s">
        <v>135</v>
      </c>
    </row>
    <row r="72" spans="1:13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3" t="s">
        <v>137</v>
      </c>
    </row>
    <row r="73" spans="1:13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3" t="s">
        <v>139</v>
      </c>
    </row>
    <row r="74" spans="1:13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3" t="s">
        <v>141</v>
      </c>
    </row>
    <row r="75" spans="1:13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3" t="s">
        <v>143</v>
      </c>
    </row>
    <row r="76" spans="1:13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3" t="s">
        <v>145</v>
      </c>
    </row>
    <row r="77" spans="1:13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3" t="s">
        <v>147</v>
      </c>
    </row>
    <row r="78" spans="1:13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3" t="s">
        <v>149</v>
      </c>
    </row>
    <row r="79" spans="1:13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3" t="s">
        <v>150</v>
      </c>
    </row>
    <row r="80" spans="1:13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3" t="s">
        <v>151</v>
      </c>
    </row>
    <row r="81" spans="1:13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3" t="s">
        <v>152</v>
      </c>
    </row>
    <row r="82" spans="1:13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3" t="s">
        <v>153</v>
      </c>
    </row>
    <row r="83" spans="1:13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3" t="s">
        <v>154</v>
      </c>
    </row>
    <row r="84" spans="1:13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3" t="s">
        <v>156</v>
      </c>
    </row>
    <row r="85" spans="1:13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3" t="s">
        <v>158</v>
      </c>
    </row>
    <row r="86" spans="1:13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3" t="s">
        <v>159</v>
      </c>
    </row>
    <row r="87" spans="1:13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3" t="s">
        <v>160</v>
      </c>
    </row>
    <row r="88" spans="1:13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3" t="s">
        <v>161</v>
      </c>
    </row>
    <row r="89" spans="1:13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3" t="s">
        <v>162</v>
      </c>
    </row>
    <row r="90" spans="1:13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3" t="s">
        <v>163</v>
      </c>
    </row>
    <row r="91" spans="1:13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3" t="s">
        <v>165</v>
      </c>
    </row>
    <row r="92" spans="1:13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3" t="s">
        <v>167</v>
      </c>
    </row>
    <row r="93" spans="1:13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3" t="s">
        <v>169</v>
      </c>
    </row>
    <row r="94" spans="1:13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3" t="s">
        <v>171</v>
      </c>
    </row>
    <row r="95" spans="1:13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3" t="s">
        <v>172</v>
      </c>
    </row>
    <row r="96" spans="1:13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3" t="s">
        <v>173</v>
      </c>
    </row>
    <row r="97" spans="1:13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3" t="s">
        <v>175</v>
      </c>
    </row>
    <row r="98" spans="1:13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3" t="s">
        <v>177</v>
      </c>
    </row>
    <row r="99" spans="1:13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3" t="s">
        <v>179</v>
      </c>
    </row>
    <row r="100" spans="1:13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3" t="s">
        <v>181</v>
      </c>
    </row>
    <row r="101" spans="1:13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3" t="s">
        <v>184</v>
      </c>
    </row>
    <row r="102" spans="1:13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3" t="s">
        <v>185</v>
      </c>
    </row>
    <row r="103" spans="1:13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3" t="s">
        <v>186</v>
      </c>
    </row>
    <row r="104" spans="1:13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3" t="s">
        <v>188</v>
      </c>
    </row>
    <row r="105" spans="1:13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3" t="s">
        <v>189</v>
      </c>
    </row>
    <row r="106" spans="1:13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3" t="s">
        <v>190</v>
      </c>
    </row>
    <row r="107" spans="1:13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3" t="s">
        <v>191</v>
      </c>
    </row>
    <row r="108" spans="1:13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3" t="s">
        <v>192</v>
      </c>
    </row>
    <row r="109" spans="1:13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3" t="s">
        <v>194</v>
      </c>
    </row>
    <row r="110" spans="1:13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3" t="s">
        <v>195</v>
      </c>
    </row>
    <row r="111" spans="1:13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3" t="s">
        <v>196</v>
      </c>
    </row>
    <row r="112" spans="1:13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3" t="s">
        <v>198</v>
      </c>
    </row>
    <row r="113" spans="1:13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3" t="s">
        <v>200</v>
      </c>
    </row>
    <row r="114" spans="1:13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3" t="s">
        <v>202</v>
      </c>
    </row>
    <row r="115" spans="1:13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3" t="s">
        <v>203</v>
      </c>
    </row>
    <row r="116" spans="1:13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3" t="s">
        <v>205</v>
      </c>
    </row>
    <row r="117" spans="1:13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3" t="s">
        <v>206</v>
      </c>
    </row>
    <row r="118" spans="1:13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3" t="s">
        <v>207</v>
      </c>
    </row>
    <row r="119" spans="1:13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3" t="s">
        <v>208</v>
      </c>
    </row>
    <row r="120" spans="1:13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3" t="s">
        <v>209</v>
      </c>
    </row>
    <row r="121" spans="1:13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3" t="s">
        <v>210</v>
      </c>
    </row>
    <row r="122" spans="1:13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3" t="s">
        <v>212</v>
      </c>
    </row>
    <row r="123" spans="1:13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3" t="s">
        <v>213</v>
      </c>
    </row>
    <row r="124" spans="1:13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3" t="s">
        <v>215</v>
      </c>
    </row>
    <row r="125" spans="1:13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3" t="s">
        <v>216</v>
      </c>
    </row>
    <row r="126" spans="1:13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3" t="s">
        <v>217</v>
      </c>
    </row>
    <row r="127" spans="1:13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3" t="s">
        <v>218</v>
      </c>
    </row>
    <row r="128" spans="1:13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3" t="s">
        <v>219</v>
      </c>
    </row>
    <row r="129" spans="1:13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3" t="s">
        <v>220</v>
      </c>
    </row>
    <row r="130" spans="1:13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3" t="s">
        <v>221</v>
      </c>
    </row>
    <row r="131" spans="1:13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3" t="s">
        <v>222</v>
      </c>
    </row>
    <row r="132" spans="1:13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3" t="s">
        <v>223</v>
      </c>
    </row>
    <row r="133" spans="1:13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3" t="s">
        <v>224</v>
      </c>
    </row>
    <row r="134" spans="1:13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3" t="s">
        <v>225</v>
      </c>
    </row>
    <row r="135" spans="1:13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3" t="s">
        <v>226</v>
      </c>
    </row>
    <row r="136" spans="1:13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3" t="s">
        <v>227</v>
      </c>
    </row>
    <row r="137" spans="1:13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3" t="s">
        <v>228</v>
      </c>
    </row>
    <row r="138" spans="1:13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3" t="s">
        <v>229</v>
      </c>
    </row>
    <row r="139" spans="1:13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3" t="s">
        <v>230</v>
      </c>
    </row>
    <row r="140" spans="1:13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3" t="s">
        <v>231</v>
      </c>
    </row>
    <row r="141" spans="1:13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3" t="s">
        <v>232</v>
      </c>
    </row>
    <row r="142" spans="1:13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3" t="s">
        <v>233</v>
      </c>
    </row>
    <row r="143" spans="1:13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3" t="s">
        <v>235</v>
      </c>
    </row>
    <row r="144" spans="1:13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3" t="s">
        <v>237</v>
      </c>
    </row>
    <row r="145" spans="1:13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3" t="s">
        <v>238</v>
      </c>
    </row>
    <row r="146" spans="1:13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3" t="s">
        <v>239</v>
      </c>
    </row>
    <row r="147" spans="1:13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3" t="s">
        <v>240</v>
      </c>
    </row>
    <row r="148" spans="1:13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3" t="s">
        <v>241</v>
      </c>
    </row>
    <row r="149" spans="1:13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3" t="s">
        <v>242</v>
      </c>
    </row>
    <row r="150" spans="1:13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3" t="s">
        <v>243</v>
      </c>
    </row>
    <row r="151" spans="1:13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3" t="s">
        <v>244</v>
      </c>
    </row>
    <row r="152" spans="1:13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3" t="s">
        <v>246</v>
      </c>
    </row>
    <row r="153" spans="1:13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3" t="s">
        <v>247</v>
      </c>
    </row>
    <row r="154" spans="1:13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3" t="s">
        <v>248</v>
      </c>
    </row>
    <row r="155" spans="1:13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3" t="s">
        <v>249</v>
      </c>
    </row>
    <row r="156" spans="1:13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3" t="s">
        <v>251</v>
      </c>
    </row>
    <row r="157" spans="1:13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3" t="s">
        <v>252</v>
      </c>
    </row>
    <row r="158" spans="1:13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3" t="s">
        <v>253</v>
      </c>
    </row>
    <row r="159" spans="1:13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3" t="s">
        <v>254</v>
      </c>
    </row>
    <row r="160" spans="1:13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3" t="s">
        <v>255</v>
      </c>
    </row>
    <row r="161" spans="1:13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3" t="s">
        <v>256</v>
      </c>
    </row>
    <row r="162" spans="1:13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3" t="s">
        <v>258</v>
      </c>
    </row>
    <row r="163" spans="1:13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3" t="s">
        <v>260</v>
      </c>
    </row>
    <row r="164" spans="1:13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3" t="s">
        <v>262</v>
      </c>
    </row>
    <row r="165" spans="1:13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3" t="s">
        <v>263</v>
      </c>
    </row>
    <row r="166" spans="1:13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3" t="s">
        <v>264</v>
      </c>
    </row>
    <row r="167" spans="1:13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3" t="s">
        <v>266</v>
      </c>
    </row>
    <row r="168" spans="1:13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3" t="s">
        <v>267</v>
      </c>
    </row>
    <row r="169" spans="1:13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3" t="s">
        <v>268</v>
      </c>
    </row>
    <row r="170" spans="1:13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3" t="s">
        <v>269</v>
      </c>
    </row>
    <row r="171" spans="1:13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3" t="s">
        <v>270</v>
      </c>
    </row>
    <row r="172" spans="1:13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3" t="s">
        <v>271</v>
      </c>
    </row>
    <row r="173" spans="1:13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3" t="s">
        <v>272</v>
      </c>
    </row>
    <row r="174" spans="1:13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3" t="s">
        <v>273</v>
      </c>
    </row>
    <row r="175" spans="1:13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3" t="s">
        <v>274</v>
      </c>
    </row>
    <row r="176" spans="1:13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3" t="s">
        <v>275</v>
      </c>
    </row>
    <row r="177" spans="1:13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3" t="s">
        <v>276</v>
      </c>
    </row>
    <row r="178" spans="1:13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3" t="s">
        <v>277</v>
      </c>
    </row>
    <row r="179" spans="1:13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3" t="s">
        <v>279</v>
      </c>
    </row>
    <row r="180" spans="1:13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3" t="s">
        <v>281</v>
      </c>
    </row>
    <row r="181" spans="1:13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3" t="s">
        <v>283</v>
      </c>
    </row>
    <row r="182" spans="1:13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3" t="s">
        <v>284</v>
      </c>
    </row>
    <row r="183" spans="1:13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3" t="s">
        <v>285</v>
      </c>
    </row>
    <row r="184" spans="1:13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3" t="s">
        <v>287</v>
      </c>
    </row>
    <row r="185" spans="1:13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3" t="s">
        <v>288</v>
      </c>
    </row>
    <row r="186" spans="1:13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3" t="s">
        <v>290</v>
      </c>
    </row>
    <row r="187" spans="1:13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3" t="s">
        <v>291</v>
      </c>
    </row>
    <row r="188" spans="1:13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3" t="s">
        <v>292</v>
      </c>
    </row>
    <row r="189" spans="1:13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3" t="s">
        <v>293</v>
      </c>
    </row>
    <row r="190" spans="1:13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3" t="s">
        <v>295</v>
      </c>
    </row>
    <row r="191" spans="1:13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3" t="s">
        <v>296</v>
      </c>
    </row>
    <row r="192" spans="1:13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3" t="s">
        <v>297</v>
      </c>
    </row>
    <row r="193" spans="1:13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3" t="s">
        <v>299</v>
      </c>
    </row>
    <row r="194" spans="1:13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3" t="s">
        <v>300</v>
      </c>
    </row>
    <row r="195" spans="1:13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3" t="s">
        <v>301</v>
      </c>
    </row>
    <row r="196" spans="1:13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3" t="s">
        <v>303</v>
      </c>
    </row>
    <row r="197" spans="1:13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3" t="s">
        <v>305</v>
      </c>
    </row>
    <row r="198" spans="1:13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3" t="s">
        <v>306</v>
      </c>
    </row>
    <row r="199" spans="1:13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3" t="s">
        <v>307</v>
      </c>
    </row>
    <row r="200" spans="1:13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3" t="s">
        <v>308</v>
      </c>
    </row>
    <row r="201" spans="1:13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3" t="s">
        <v>310</v>
      </c>
    </row>
    <row r="202" spans="1:13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3" t="s">
        <v>311</v>
      </c>
    </row>
    <row r="203" spans="1:13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3" t="s">
        <v>312</v>
      </c>
    </row>
    <row r="204" spans="1:13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3" t="s">
        <v>313</v>
      </c>
    </row>
    <row r="205" spans="1:13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3" t="s">
        <v>314</v>
      </c>
    </row>
    <row r="206" spans="1:13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3" t="s">
        <v>315</v>
      </c>
    </row>
    <row r="207" spans="1:13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3" t="s">
        <v>316</v>
      </c>
    </row>
    <row r="208" spans="1:13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3" t="s">
        <v>317</v>
      </c>
    </row>
    <row r="209" spans="1:13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3" t="s">
        <v>319</v>
      </c>
    </row>
    <row r="210" spans="1:13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3" t="s">
        <v>320</v>
      </c>
    </row>
    <row r="211" spans="1:13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3" t="s">
        <v>321</v>
      </c>
    </row>
    <row r="212" spans="1:13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3" t="s">
        <v>322</v>
      </c>
    </row>
    <row r="213" spans="1:13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3" t="s">
        <v>324</v>
      </c>
    </row>
    <row r="214" spans="1:13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3" t="s">
        <v>325</v>
      </c>
    </row>
    <row r="215" spans="1:13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3" t="s">
        <v>326</v>
      </c>
    </row>
    <row r="216" spans="1:13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3" t="s">
        <v>327</v>
      </c>
    </row>
    <row r="217" spans="1:13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3" t="s">
        <v>328</v>
      </c>
    </row>
    <row r="218" spans="1:13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3" t="s">
        <v>330</v>
      </c>
    </row>
    <row r="219" spans="1:13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3" t="s">
        <v>331</v>
      </c>
    </row>
    <row r="220" spans="1:13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3" t="s">
        <v>332</v>
      </c>
    </row>
    <row r="221" spans="1:13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3" t="s">
        <v>333</v>
      </c>
    </row>
    <row r="222" spans="1:13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3" t="s">
        <v>335</v>
      </c>
    </row>
    <row r="223" spans="1:13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3" t="s">
        <v>336</v>
      </c>
    </row>
    <row r="224" spans="1:13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3" t="s">
        <v>337</v>
      </c>
    </row>
    <row r="225" spans="1:13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3" t="s">
        <v>338</v>
      </c>
    </row>
    <row r="226" spans="1:13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3" t="s">
        <v>339</v>
      </c>
    </row>
    <row r="227" spans="1:13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3" t="s">
        <v>340</v>
      </c>
    </row>
    <row r="228" spans="1:13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3" t="s">
        <v>342</v>
      </c>
    </row>
    <row r="229" spans="1:13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3" t="s">
        <v>343</v>
      </c>
    </row>
    <row r="230" spans="1:13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3" t="s">
        <v>344</v>
      </c>
    </row>
    <row r="231" spans="1:13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3" t="s">
        <v>345</v>
      </c>
    </row>
    <row r="232" spans="1:13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3" t="s">
        <v>347</v>
      </c>
    </row>
    <row r="233" spans="1:13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3" t="s">
        <v>348</v>
      </c>
    </row>
    <row r="234" spans="1:13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3" t="s">
        <v>349</v>
      </c>
    </row>
    <row r="235" spans="1:13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3" t="s">
        <v>350</v>
      </c>
    </row>
    <row r="236" spans="1:13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3" t="s">
        <v>351</v>
      </c>
    </row>
    <row r="237" spans="1:13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3" t="s">
        <v>352</v>
      </c>
    </row>
    <row r="238" spans="1:13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3" t="s">
        <v>353</v>
      </c>
    </row>
    <row r="239" spans="1:13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3" t="s">
        <v>355</v>
      </c>
    </row>
    <row r="240" spans="1:13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3" t="s">
        <v>356</v>
      </c>
    </row>
    <row r="241" spans="1:13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3" t="s">
        <v>357</v>
      </c>
    </row>
    <row r="242" spans="1:13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3" t="s">
        <v>358</v>
      </c>
    </row>
    <row r="243" spans="1:13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3" t="s">
        <v>359</v>
      </c>
    </row>
    <row r="244" spans="1:13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3" t="s">
        <v>360</v>
      </c>
    </row>
    <row r="245" spans="1:13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3" t="s">
        <v>361</v>
      </c>
    </row>
    <row r="246" spans="1:13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3" t="s">
        <v>362</v>
      </c>
    </row>
    <row r="247" spans="1:13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3" t="s">
        <v>364</v>
      </c>
    </row>
    <row r="248" spans="1:13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3" t="s">
        <v>365</v>
      </c>
    </row>
    <row r="249" spans="1:13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3" t="s">
        <v>367</v>
      </c>
    </row>
    <row r="250" spans="1:13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3" t="s">
        <v>368</v>
      </c>
    </row>
    <row r="251" spans="1:13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3" t="s">
        <v>369</v>
      </c>
    </row>
    <row r="252" spans="1:13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3" t="s">
        <v>370</v>
      </c>
    </row>
    <row r="253" spans="1:13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3" t="s">
        <v>371</v>
      </c>
    </row>
    <row r="254" spans="1:13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3" t="s">
        <v>373</v>
      </c>
    </row>
    <row r="255" spans="1:13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3" t="s">
        <v>374</v>
      </c>
    </row>
    <row r="256" spans="1:13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3" t="s">
        <v>375</v>
      </c>
    </row>
    <row r="257" spans="1:13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3" t="s">
        <v>376</v>
      </c>
    </row>
    <row r="258" spans="1:13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3" t="s">
        <v>377</v>
      </c>
    </row>
    <row r="259" spans="1:13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3" t="s">
        <v>378</v>
      </c>
    </row>
    <row r="260" spans="1:13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3" t="s">
        <v>380</v>
      </c>
    </row>
    <row r="261" spans="1:13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3" t="s">
        <v>381</v>
      </c>
    </row>
    <row r="262" spans="1:13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3" t="s">
        <v>382</v>
      </c>
    </row>
    <row r="263" spans="1:13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3" t="s">
        <v>384</v>
      </c>
    </row>
    <row r="264" spans="1:13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3" t="s">
        <v>385</v>
      </c>
    </row>
    <row r="265" spans="1:13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3" t="s">
        <v>386</v>
      </c>
    </row>
    <row r="266" spans="1:13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3" t="s">
        <v>388</v>
      </c>
    </row>
    <row r="267" spans="1:13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3" t="s">
        <v>390</v>
      </c>
    </row>
    <row r="268" spans="1:13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3" t="s">
        <v>391</v>
      </c>
    </row>
    <row r="269" spans="1:13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3" t="s">
        <v>392</v>
      </c>
    </row>
    <row r="270" spans="1:13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3" t="s">
        <v>395</v>
      </c>
    </row>
    <row r="271" spans="1:13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3" t="s">
        <v>396</v>
      </c>
    </row>
    <row r="272" spans="1:13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3" t="s">
        <v>397</v>
      </c>
    </row>
    <row r="273" spans="1:13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3" t="s">
        <v>398</v>
      </c>
    </row>
    <row r="274" spans="1:13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3" t="s">
        <v>399</v>
      </c>
    </row>
    <row r="275" spans="1:13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3" t="s">
        <v>401</v>
      </c>
    </row>
    <row r="276" spans="1:13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3" t="s">
        <v>402</v>
      </c>
    </row>
    <row r="277" spans="1:13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3" t="s">
        <v>403</v>
      </c>
    </row>
    <row r="278" spans="1:13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3" t="s">
        <v>404</v>
      </c>
    </row>
    <row r="279" spans="1:13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3" t="s">
        <v>405</v>
      </c>
    </row>
    <row r="280" spans="1:13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3" t="s">
        <v>406</v>
      </c>
    </row>
    <row r="281" spans="1:13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3" t="s">
        <v>407</v>
      </c>
    </row>
    <row r="282" spans="1:13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3" t="s">
        <v>408</v>
      </c>
    </row>
    <row r="283" spans="1:13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3" t="s">
        <v>409</v>
      </c>
    </row>
    <row r="284" spans="1:13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3" t="s">
        <v>411</v>
      </c>
    </row>
    <row r="285" spans="1:13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3" t="s">
        <v>412</v>
      </c>
    </row>
    <row r="286" spans="1:13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3" t="s">
        <v>413</v>
      </c>
    </row>
    <row r="287" spans="1:13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3" t="s">
        <v>414</v>
      </c>
    </row>
    <row r="288" spans="1:13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3" t="s">
        <v>416</v>
      </c>
    </row>
    <row r="289" spans="1:13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3" t="s">
        <v>417</v>
      </c>
    </row>
    <row r="290" spans="1:13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3" t="s">
        <v>418</v>
      </c>
    </row>
    <row r="291" spans="1:13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3" t="s">
        <v>420</v>
      </c>
    </row>
    <row r="292" spans="1:13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3" t="s">
        <v>421</v>
      </c>
    </row>
    <row r="293" spans="1:13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3" t="s">
        <v>423</v>
      </c>
    </row>
    <row r="294" spans="1:13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3" t="s">
        <v>424</v>
      </c>
    </row>
    <row r="295" spans="1:13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3" t="s">
        <v>425</v>
      </c>
    </row>
    <row r="296" spans="1:13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3" t="s">
        <v>426</v>
      </c>
    </row>
    <row r="297" spans="1:13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3" t="s">
        <v>427</v>
      </c>
    </row>
    <row r="298" spans="1:13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3" t="s">
        <v>428</v>
      </c>
    </row>
    <row r="299" spans="1:13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3" t="s">
        <v>430</v>
      </c>
    </row>
    <row r="300" spans="1:13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3" t="s">
        <v>432</v>
      </c>
    </row>
    <row r="301" spans="1:13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3" t="s">
        <v>433</v>
      </c>
    </row>
    <row r="302" spans="1:13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3" t="s">
        <v>434</v>
      </c>
    </row>
    <row r="303" spans="1:13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3" t="s">
        <v>435</v>
      </c>
    </row>
    <row r="304" spans="1:13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3" t="s">
        <v>436</v>
      </c>
    </row>
    <row r="305" spans="1:13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3" t="s">
        <v>437</v>
      </c>
    </row>
    <row r="306" spans="1:13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3" t="s">
        <v>438</v>
      </c>
    </row>
    <row r="307" spans="1:13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3" t="s">
        <v>439</v>
      </c>
    </row>
    <row r="308" spans="1:13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3" t="s">
        <v>440</v>
      </c>
    </row>
    <row r="309" spans="1:13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3" t="s">
        <v>441</v>
      </c>
    </row>
    <row r="310" spans="1:13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3" t="s">
        <v>442</v>
      </c>
    </row>
    <row r="311" spans="1:13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3" t="s">
        <v>443</v>
      </c>
    </row>
    <row r="312" spans="1:13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3" t="s">
        <v>444</v>
      </c>
    </row>
    <row r="313" spans="1:13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3" t="s">
        <v>445</v>
      </c>
    </row>
    <row r="314" spans="1:13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3" t="s">
        <v>446</v>
      </c>
    </row>
    <row r="315" spans="1:13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3" t="s">
        <v>447</v>
      </c>
    </row>
    <row r="316" spans="1:13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3" t="s">
        <v>448</v>
      </c>
    </row>
    <row r="317" spans="1:13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3" t="s">
        <v>449</v>
      </c>
    </row>
    <row r="318" spans="1:13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3" t="s">
        <v>450</v>
      </c>
    </row>
    <row r="319" spans="1:13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3" t="s">
        <v>451</v>
      </c>
    </row>
    <row r="320" spans="1:13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3" t="s">
        <v>452</v>
      </c>
    </row>
    <row r="321" spans="1:13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3" t="s">
        <v>453</v>
      </c>
    </row>
    <row r="322" spans="1:13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3" t="s">
        <v>454</v>
      </c>
    </row>
    <row r="323" spans="1:13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3" t="s">
        <v>455</v>
      </c>
    </row>
    <row r="324" spans="1:13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3" t="s">
        <v>456</v>
      </c>
    </row>
    <row r="325" spans="1:13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3" t="s">
        <v>457</v>
      </c>
    </row>
    <row r="326" spans="1:13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3" t="s">
        <v>458</v>
      </c>
    </row>
    <row r="327" spans="1:13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3" t="s">
        <v>459</v>
      </c>
    </row>
    <row r="328" spans="1:13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3" t="s">
        <v>460</v>
      </c>
    </row>
    <row r="329" spans="1:13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3" t="s">
        <v>461</v>
      </c>
    </row>
    <row r="330" spans="1:13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3" t="s">
        <v>463</v>
      </c>
    </row>
    <row r="331" spans="1:13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3" t="s">
        <v>464</v>
      </c>
    </row>
    <row r="332" spans="1:13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3" t="s">
        <v>465</v>
      </c>
    </row>
    <row r="333" spans="1:13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3" t="s">
        <v>466</v>
      </c>
    </row>
    <row r="334" spans="1:13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3" t="s">
        <v>467</v>
      </c>
    </row>
    <row r="335" spans="1:13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3" t="s">
        <v>468</v>
      </c>
    </row>
    <row r="336" spans="1:13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3" t="s">
        <v>469</v>
      </c>
    </row>
    <row r="337" spans="1:13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3" t="s">
        <v>470</v>
      </c>
    </row>
    <row r="338" spans="1:13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3" t="s">
        <v>471</v>
      </c>
    </row>
    <row r="339" spans="1:13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3" t="s">
        <v>472</v>
      </c>
    </row>
    <row r="340" spans="1:13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3" t="s">
        <v>473</v>
      </c>
    </row>
    <row r="341" spans="1:13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3" t="s">
        <v>474</v>
      </c>
    </row>
    <row r="342" spans="1:13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3" t="s">
        <v>475</v>
      </c>
    </row>
    <row r="343" spans="1:13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3" t="s">
        <v>476</v>
      </c>
    </row>
    <row r="344" spans="1:13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3" t="s">
        <v>477</v>
      </c>
    </row>
    <row r="345" spans="1:13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3" t="s">
        <v>479</v>
      </c>
    </row>
    <row r="346" spans="1:13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3" t="s">
        <v>481</v>
      </c>
    </row>
    <row r="347" spans="1:13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3" t="s">
        <v>482</v>
      </c>
    </row>
    <row r="348" spans="1:13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3" t="s">
        <v>483</v>
      </c>
    </row>
    <row r="349" spans="1:13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3" t="s">
        <v>484</v>
      </c>
    </row>
    <row r="350" spans="1:13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3" t="s">
        <v>485</v>
      </c>
    </row>
    <row r="351" spans="1:13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3" t="s">
        <v>486</v>
      </c>
    </row>
    <row r="352" spans="1:13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3" t="s">
        <v>487</v>
      </c>
    </row>
    <row r="353" spans="1:13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3" t="s">
        <v>488</v>
      </c>
    </row>
    <row r="354" spans="1:13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3" t="s">
        <v>490</v>
      </c>
    </row>
    <row r="355" spans="1:13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3" t="s">
        <v>492</v>
      </c>
    </row>
    <row r="356" spans="1:13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3" t="s">
        <v>493</v>
      </c>
    </row>
    <row r="357" spans="1:13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3" t="s">
        <v>494</v>
      </c>
    </row>
    <row r="358" spans="1:13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3" t="s">
        <v>495</v>
      </c>
    </row>
    <row r="359" spans="1:13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3" t="s">
        <v>496</v>
      </c>
    </row>
    <row r="360" spans="1:13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3" t="s">
        <v>497</v>
      </c>
    </row>
    <row r="361" spans="1:13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3" t="s">
        <v>498</v>
      </c>
    </row>
    <row r="362" spans="1:13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3" t="s">
        <v>500</v>
      </c>
    </row>
    <row r="363" spans="1:13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3" t="s">
        <v>501</v>
      </c>
    </row>
    <row r="364" spans="1:13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3" t="s">
        <v>503</v>
      </c>
    </row>
    <row r="365" spans="1:13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3" t="s">
        <v>504</v>
      </c>
    </row>
    <row r="366" spans="1:13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3" t="s">
        <v>505</v>
      </c>
    </row>
    <row r="367" spans="1:13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3" t="s">
        <v>507</v>
      </c>
    </row>
    <row r="368" spans="1:13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3" t="s">
        <v>509</v>
      </c>
    </row>
    <row r="369" spans="1:13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3" t="s">
        <v>510</v>
      </c>
    </row>
    <row r="370" spans="1:13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3" t="s">
        <v>511</v>
      </c>
    </row>
    <row r="371" spans="1:13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3" t="s">
        <v>512</v>
      </c>
    </row>
    <row r="372" spans="1:13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3" t="s">
        <v>513</v>
      </c>
    </row>
    <row r="373" spans="1:13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3" t="s">
        <v>514</v>
      </c>
    </row>
    <row r="374" spans="1:13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3" t="s">
        <v>515</v>
      </c>
    </row>
    <row r="375" spans="1:13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3" t="s">
        <v>516</v>
      </c>
    </row>
    <row r="376" spans="1:13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3" t="s">
        <v>518</v>
      </c>
    </row>
    <row r="377" spans="1:13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3" t="s">
        <v>519</v>
      </c>
    </row>
    <row r="378" spans="1:13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3" t="s">
        <v>520</v>
      </c>
    </row>
    <row r="379" spans="1:13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3" t="s">
        <v>521</v>
      </c>
    </row>
    <row r="380" spans="1:13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3" t="s">
        <v>522</v>
      </c>
    </row>
    <row r="381" spans="1:13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3" t="s">
        <v>523</v>
      </c>
    </row>
    <row r="382" spans="1:13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3" t="s">
        <v>524</v>
      </c>
    </row>
    <row r="383" spans="1:13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3" t="s">
        <v>525</v>
      </c>
    </row>
    <row r="384" spans="1:13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3" t="s">
        <v>526</v>
      </c>
    </row>
    <row r="385" spans="1:13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3" t="s">
        <v>527</v>
      </c>
    </row>
    <row r="386" spans="1:13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3" t="s">
        <v>528</v>
      </c>
    </row>
    <row r="387" spans="1:13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3" t="s">
        <v>529</v>
      </c>
    </row>
    <row r="388" spans="1:13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3" t="s">
        <v>530</v>
      </c>
    </row>
    <row r="389" spans="1:13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3" t="s">
        <v>531</v>
      </c>
    </row>
    <row r="390" spans="1:13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3" t="s">
        <v>532</v>
      </c>
    </row>
    <row r="391" spans="1:13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3" t="s">
        <v>533</v>
      </c>
    </row>
    <row r="392" spans="1:13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3" t="s">
        <v>534</v>
      </c>
    </row>
    <row r="393" spans="1:13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3" t="s">
        <v>535</v>
      </c>
    </row>
    <row r="394" spans="1:13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3" t="s">
        <v>536</v>
      </c>
    </row>
    <row r="395" spans="1:13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3" t="s">
        <v>537</v>
      </c>
    </row>
    <row r="396" spans="1:13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3" t="s">
        <v>538</v>
      </c>
    </row>
    <row r="397" spans="1:13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3" t="s">
        <v>539</v>
      </c>
    </row>
    <row r="398" spans="1:13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3" t="s">
        <v>540</v>
      </c>
    </row>
    <row r="399" spans="1:13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3" t="s">
        <v>541</v>
      </c>
    </row>
    <row r="400" spans="1:13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3" t="s">
        <v>542</v>
      </c>
    </row>
    <row r="401" spans="1:13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3" t="s">
        <v>543</v>
      </c>
    </row>
    <row r="402" spans="1:13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3" t="s">
        <v>544</v>
      </c>
    </row>
    <row r="403" spans="1:13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3" t="s">
        <v>545</v>
      </c>
    </row>
    <row r="404" spans="1:13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3" t="s">
        <v>546</v>
      </c>
    </row>
    <row r="405" spans="1:13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3" t="s">
        <v>547</v>
      </c>
    </row>
    <row r="406" spans="1:13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3" t="s">
        <v>548</v>
      </c>
    </row>
    <row r="407" spans="1:13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3" t="s">
        <v>549</v>
      </c>
    </row>
    <row r="408" spans="1:13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3" t="s">
        <v>550</v>
      </c>
    </row>
    <row r="409" spans="1:13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3" t="s">
        <v>551</v>
      </c>
    </row>
    <row r="410" spans="1:13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3" t="s">
        <v>552</v>
      </c>
    </row>
    <row r="411" spans="1:13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3" t="s">
        <v>553</v>
      </c>
    </row>
    <row r="412" spans="1:13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3" t="s">
        <v>555</v>
      </c>
    </row>
    <row r="413" spans="1:13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3" t="s">
        <v>556</v>
      </c>
    </row>
    <row r="414" spans="1:13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3" t="s">
        <v>557</v>
      </c>
    </row>
    <row r="415" spans="1:13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3" t="s">
        <v>558</v>
      </c>
    </row>
    <row r="416" spans="1:13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3" t="s">
        <v>559</v>
      </c>
    </row>
    <row r="417" spans="1:13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3" t="s">
        <v>560</v>
      </c>
    </row>
    <row r="418" spans="1:13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3" t="s">
        <v>561</v>
      </c>
    </row>
    <row r="419" spans="1:13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3" t="s">
        <v>563</v>
      </c>
    </row>
    <row r="420" spans="1:13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3" t="s">
        <v>564</v>
      </c>
    </row>
    <row r="421" spans="1:13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3" t="s">
        <v>565</v>
      </c>
    </row>
    <row r="422" spans="1:13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3" t="s">
        <v>566</v>
      </c>
    </row>
    <row r="423" spans="1:13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3" t="s">
        <v>567</v>
      </c>
    </row>
    <row r="424" spans="1:13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3" t="s">
        <v>568</v>
      </c>
    </row>
    <row r="425" spans="1:13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3" t="s">
        <v>569</v>
      </c>
    </row>
    <row r="426" spans="1:13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3" t="s">
        <v>570</v>
      </c>
    </row>
    <row r="427" spans="1:13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3" t="s">
        <v>571</v>
      </c>
    </row>
    <row r="428" spans="1:13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3" t="s">
        <v>572</v>
      </c>
    </row>
    <row r="429" spans="1:13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3" t="s">
        <v>573</v>
      </c>
    </row>
    <row r="430" spans="1:13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3" t="s">
        <v>574</v>
      </c>
    </row>
    <row r="431" spans="1:13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3" t="s">
        <v>575</v>
      </c>
    </row>
    <row r="432" spans="1:13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D5E5-23E4-4AA8-8791-C2F295007F7D}">
  <dimension ref="A1:H36"/>
  <sheetViews>
    <sheetView tabSelected="1" topLeftCell="A15" workbookViewId="0">
      <selection activeCell="A3" sqref="A3"/>
    </sheetView>
  </sheetViews>
  <sheetFormatPr defaultRowHeight="14.5" x14ac:dyDescent="0.35"/>
  <cols>
    <col min="1" max="1" width="12.26953125" bestFit="1" customWidth="1"/>
    <col min="2" max="2" width="28.08984375" customWidth="1"/>
    <col min="3" max="3" width="18.1796875" bestFit="1" customWidth="1"/>
    <col min="4" max="6" width="16.54296875" bestFit="1" customWidth="1"/>
    <col min="7" max="7" width="18.1796875" bestFit="1" customWidth="1"/>
    <col min="8" max="8" width="16.54296875" bestFit="1" customWidth="1"/>
  </cols>
  <sheetData>
    <row r="1" spans="1:8" ht="15" thickBot="1" x14ac:dyDescent="0.4"/>
    <row r="2" spans="1:8" x14ac:dyDescent="0.35">
      <c r="A2" s="8" t="s">
        <v>0</v>
      </c>
    </row>
    <row r="3" spans="1:8" ht="15" thickBot="1" x14ac:dyDescent="0.4">
      <c r="A3" s="9" t="s">
        <v>76</v>
      </c>
    </row>
    <row r="5" spans="1:8" x14ac:dyDescent="0.35">
      <c r="B5" t="s">
        <v>577</v>
      </c>
    </row>
    <row r="8" spans="1:8" x14ac:dyDescent="0.35">
      <c r="C8" t="s">
        <v>11</v>
      </c>
      <c r="D8" t="s">
        <v>15</v>
      </c>
      <c r="E8" t="s">
        <v>16</v>
      </c>
      <c r="F8" t="s">
        <v>17</v>
      </c>
      <c r="G8" t="s">
        <v>594</v>
      </c>
      <c r="H8" t="s">
        <v>595</v>
      </c>
    </row>
    <row r="9" spans="1:8" x14ac:dyDescent="0.35">
      <c r="B9" t="s">
        <v>578</v>
      </c>
      <c r="C9" s="4" cm="1">
        <f t="array" ref="C9">INDEX(total_revenue, MATCH(1, ($A$3=Ticker_symbol)*(C8=years),0))</f>
        <v>74452000000</v>
      </c>
      <c r="D9" s="4" cm="1">
        <f t="array" ref="D9">INDEX(total_revenue, MATCH(1, ($A$3=Ticker_symbol)*(D8=years),0))</f>
        <v>88988000000</v>
      </c>
      <c r="E9" s="4" cm="1">
        <f t="array" ref="E9">INDEX(total_revenue, MATCH(1, ($A$3=Ticker_symbol)*(E8=years),0))</f>
        <v>107006000000</v>
      </c>
      <c r="F9" s="4" cm="1">
        <f t="array" ref="F9">INDEX(total_revenue, MATCH(1, ($A$3=Ticker_symbol)*(F8=years),0))</f>
        <v>135987000000</v>
      </c>
      <c r="G9" s="6">
        <f ca="1">F9*(1+G19)</f>
        <v>160619341915.74075</v>
      </c>
      <c r="H9" s="6">
        <f ca="1">G9*(1+H19)</f>
        <v>189713524068.07736</v>
      </c>
    </row>
    <row r="10" spans="1:8" x14ac:dyDescent="0.35">
      <c r="B10" s="5" t="s">
        <v>579</v>
      </c>
      <c r="C10" s="4" cm="1">
        <f t="array" ref="C10">INDEX(cogs, MATCH(1, ($A$3=Ticker_symbol)*(C8=years),0))</f>
        <v>54181000000</v>
      </c>
      <c r="D10" s="4" cm="1">
        <f t="array" ref="D10">INDEX(cogs, MATCH(1, ($A$3=Ticker_symbol)*(D8=years),0))</f>
        <v>62752000000</v>
      </c>
      <c r="E10" s="4" cm="1">
        <f t="array" ref="E10">INDEX(cogs, MATCH(1, ($A$3=Ticker_symbol)*(E8=years),0))</f>
        <v>71651000000</v>
      </c>
      <c r="F10" s="4" cm="1">
        <f t="array" ref="F10">INDEX(cogs, MATCH(1, ($A$3=Ticker_symbol)*(F8=years),0))</f>
        <v>88265000000</v>
      </c>
    </row>
    <row r="11" spans="1:8" x14ac:dyDescent="0.35">
      <c r="B11" t="s">
        <v>580</v>
      </c>
      <c r="C11" s="6">
        <f>C9-C10</f>
        <v>20271000000</v>
      </c>
      <c r="D11" s="6">
        <f t="shared" ref="D11:F11" si="0">D9-D10</f>
        <v>26236000000</v>
      </c>
      <c r="E11" s="6">
        <f t="shared" si="0"/>
        <v>35355000000</v>
      </c>
      <c r="F11" s="6">
        <f t="shared" si="0"/>
        <v>47722000000</v>
      </c>
      <c r="G11" s="6">
        <f ca="1">G9*G20</f>
        <v>44468636789.126457</v>
      </c>
      <c r="H11" s="6">
        <f ca="1">H9*H20</f>
        <v>52523573407.455055</v>
      </c>
    </row>
    <row r="12" spans="1:8" x14ac:dyDescent="0.35">
      <c r="B12" s="5" t="s">
        <v>581</v>
      </c>
      <c r="C12" s="6" cm="1">
        <f t="array" ref="C12">INDEX(sgas, MATCH(1, ($A$3=Ticker_symbol)*(C8=years),0))</f>
        <v>19526000000</v>
      </c>
      <c r="D12" s="6" cm="1">
        <f t="array" ref="D12">INDEX(sgas, MATCH(1, ($A$3=Ticker_symbol)*(D8=years),0))</f>
        <v>26058000000</v>
      </c>
      <c r="E12" s="6" cm="1">
        <f t="array" ref="E12">INDEX(sgas, MATCH(1, ($A$3=Ticker_symbol)*(E8=years),0))</f>
        <v>33122000000</v>
      </c>
      <c r="F12" s="6" cm="1">
        <f t="array" ref="F12">INDEX(sgas, MATCH(1, ($A$3=Ticker_symbol)*(F8=years),0))</f>
        <v>43536000000</v>
      </c>
    </row>
    <row r="13" spans="1:8" x14ac:dyDescent="0.35">
      <c r="B13" s="5" t="s">
        <v>582</v>
      </c>
      <c r="C13" s="6" t="str" cm="1">
        <f t="array" ref="C13">INDEX(rnd, MATCH(1, ($A$3=Ticker_symbol)*(C8=years),0))</f>
        <v xml:space="preserve"> $-   </v>
      </c>
      <c r="D13" s="6" t="str" cm="1">
        <f t="array" ref="D13">INDEX(rnd, MATCH(1, ($A$3=Ticker_symbol)*(D8=years),0))</f>
        <v xml:space="preserve"> $-   </v>
      </c>
      <c r="E13" s="6" t="str" cm="1">
        <f t="array" ref="E13">INDEX(rnd, MATCH(1, ($A$3=Ticker_symbol)*(E8=years),0))</f>
        <v xml:space="preserve"> $-   </v>
      </c>
      <c r="F13" s="6" t="str" cm="1">
        <f t="array" ref="F13">INDEX(rnd, MATCH(1, ($A$3=Ticker_symbol)*(F8=years),0))</f>
        <v xml:space="preserve"> $-   </v>
      </c>
    </row>
    <row r="14" spans="1:8" x14ac:dyDescent="0.35">
      <c r="B14" s="5" t="s">
        <v>583</v>
      </c>
      <c r="C14" s="6" t="str" cm="1">
        <f t="array" ref="C14">INDEX(ops, MATCH(1, ($A$3=Ticker_symbol)*(C8=years),0))</f>
        <v xml:space="preserve"> $-   </v>
      </c>
      <c r="D14" s="6" t="str" cm="1">
        <f t="array" ref="D14">INDEX(ops, MATCH(1, ($A$3=Ticker_symbol)*(D8=years),0))</f>
        <v xml:space="preserve"> $-   </v>
      </c>
      <c r="E14" s="6" t="str" cm="1">
        <f t="array" ref="E14">INDEX(ops, MATCH(1, ($A$3=Ticker_symbol)*(E8=years),0))</f>
        <v xml:space="preserve"> $-   </v>
      </c>
      <c r="F14" s="6" t="str" cm="1">
        <f t="array" ref="F14">INDEX(ops, MATCH(1, ($A$3=Ticker_symbol)*(F8=years),0))</f>
        <v xml:space="preserve"> $-   </v>
      </c>
    </row>
    <row r="15" spans="1:8" x14ac:dyDescent="0.35">
      <c r="B15" s="3" t="s">
        <v>584</v>
      </c>
      <c r="C15" s="6">
        <f>SUM(C12:C14)</f>
        <v>19526000000</v>
      </c>
      <c r="D15" s="6">
        <f t="shared" ref="D15:F15" si="1">SUM(D12:D14)</f>
        <v>26058000000</v>
      </c>
      <c r="E15" s="6">
        <f t="shared" si="1"/>
        <v>33122000000</v>
      </c>
      <c r="F15" s="6">
        <f t="shared" si="1"/>
        <v>43536000000</v>
      </c>
    </row>
    <row r="16" spans="1:8" x14ac:dyDescent="0.35">
      <c r="B16" s="3" t="s">
        <v>585</v>
      </c>
      <c r="C16" s="6">
        <f>C11-C15</f>
        <v>745000000</v>
      </c>
      <c r="D16" s="6">
        <f t="shared" ref="D16:F16" si="2">D11-D15</f>
        <v>178000000</v>
      </c>
      <c r="E16" s="6">
        <f t="shared" si="2"/>
        <v>2233000000</v>
      </c>
      <c r="F16" s="6">
        <f t="shared" si="2"/>
        <v>4186000000</v>
      </c>
      <c r="G16" s="6">
        <f ca="1">G9*G21</f>
        <v>536969781.18381667</v>
      </c>
      <c r="H16" s="6">
        <f ca="1">H9*H21</f>
        <v>634235131.90513754</v>
      </c>
    </row>
    <row r="19" spans="1:8" x14ac:dyDescent="0.35">
      <c r="B19" t="s">
        <v>586</v>
      </c>
      <c r="D19" s="7">
        <f>D9/C9-1</f>
        <v>0.1952398861011122</v>
      </c>
      <c r="E19" s="7">
        <f>E9/D9-1</f>
        <v>0.20247673843664304</v>
      </c>
      <c r="F19" s="7">
        <f>F9/E9-1</f>
        <v>0.27083528026465808</v>
      </c>
      <c r="G19" s="7">
        <f ca="1">OFFSET($G$25,MATCH($A$24,$B$26:$B$28,0),0)</f>
        <v>0.18113747575680586</v>
      </c>
      <c r="H19" s="7">
        <f ca="1">OFFSET($G$25,MATCH($A$24,$B$26:$B$28,0),1)</f>
        <v>0.18113747575680586</v>
      </c>
    </row>
    <row r="20" spans="1:8" x14ac:dyDescent="0.35">
      <c r="B20" t="s">
        <v>587</v>
      </c>
      <c r="C20" s="7">
        <f>1-(C10/C9)</f>
        <v>0.27226938161500025</v>
      </c>
      <c r="D20" s="7">
        <f t="shared" ref="D20:F20" si="3">1-(D10/D9)</f>
        <v>0.29482626871038786</v>
      </c>
      <c r="E20" s="7">
        <f t="shared" si="3"/>
        <v>0.33040203353083009</v>
      </c>
      <c r="F20" s="7">
        <f t="shared" si="3"/>
        <v>0.35093060366064399</v>
      </c>
      <c r="G20" s="7">
        <f ca="1">OFFSET($G$29,MATCH($A$24,$B$30:$B$32,0),0)</f>
        <v>0.27685729662903391</v>
      </c>
      <c r="H20" s="7">
        <f ca="1">OFFSET($G$29,MATCH($A$24,$B$30:$B$32,0),1)</f>
        <v>0.27685729662903391</v>
      </c>
    </row>
    <row r="21" spans="1:8" x14ac:dyDescent="0.35">
      <c r="B21" t="s">
        <v>588</v>
      </c>
      <c r="C21" s="7">
        <f>C16/C9</f>
        <v>1.0006447106860796E-2</v>
      </c>
      <c r="D21" s="7">
        <f t="shared" ref="D21:F21" si="4">D16/D9</f>
        <v>2.000269699285297E-3</v>
      </c>
      <c r="E21" s="7">
        <f t="shared" si="4"/>
        <v>2.0867988710913405E-2</v>
      </c>
      <c r="F21" s="7">
        <f t="shared" si="4"/>
        <v>3.0782354195621642E-2</v>
      </c>
      <c r="G21" s="7">
        <f ca="1">OFFSET($G$33,MATCH($A$24,$B$34:$B$36,0),0)</f>
        <v>3.3431202916116131E-3</v>
      </c>
      <c r="H21" s="7">
        <f ca="1">OFFSET($G$33,MATCH($A$24,$B$34:$B$36,0),1)</f>
        <v>3.3431202916116131E-3</v>
      </c>
    </row>
    <row r="22" spans="1:8" ht="15" thickBot="1" x14ac:dyDescent="0.4"/>
    <row r="23" spans="1:8" ht="15" thickBot="1" x14ac:dyDescent="0.4">
      <c r="A23" s="10" t="s">
        <v>589</v>
      </c>
    </row>
    <row r="24" spans="1:8" x14ac:dyDescent="0.35">
      <c r="A24" t="s">
        <v>592</v>
      </c>
    </row>
    <row r="25" spans="1:8" x14ac:dyDescent="0.35">
      <c r="B25" t="s">
        <v>586</v>
      </c>
      <c r="E25" s="12"/>
    </row>
    <row r="26" spans="1:8" x14ac:dyDescent="0.35">
      <c r="B26" s="5" t="s">
        <v>593</v>
      </c>
      <c r="G26" s="7">
        <f>G27+STDEV(D19:F19)</f>
        <v>0.26456379411146974</v>
      </c>
      <c r="H26" s="7">
        <f>G26</f>
        <v>0.26456379411146974</v>
      </c>
    </row>
    <row r="27" spans="1:8" x14ac:dyDescent="0.35">
      <c r="B27" s="5" t="s">
        <v>591</v>
      </c>
      <c r="G27" s="11">
        <f>AVERAGE(D19:F19)</f>
        <v>0.22285063493413779</v>
      </c>
      <c r="H27" s="11">
        <f>G27</f>
        <v>0.22285063493413779</v>
      </c>
    </row>
    <row r="28" spans="1:8" x14ac:dyDescent="0.35">
      <c r="B28" s="5" t="s">
        <v>592</v>
      </c>
      <c r="G28" s="7">
        <f>G27-STDEV(D19:F19)</f>
        <v>0.18113747575680586</v>
      </c>
      <c r="H28" s="7">
        <f>G28</f>
        <v>0.18113747575680586</v>
      </c>
    </row>
    <row r="29" spans="1:8" x14ac:dyDescent="0.35">
      <c r="B29" s="3" t="s">
        <v>587</v>
      </c>
    </row>
    <row r="30" spans="1:8" x14ac:dyDescent="0.35">
      <c r="B30" s="5" t="s">
        <v>593</v>
      </c>
      <c r="G30" s="11">
        <f>G31+STDEV(C20:F20)</f>
        <v>0.34735684712939718</v>
      </c>
      <c r="H30" s="11">
        <f>G30</f>
        <v>0.34735684712939718</v>
      </c>
    </row>
    <row r="31" spans="1:8" x14ac:dyDescent="0.35">
      <c r="B31" s="5" t="s">
        <v>591</v>
      </c>
      <c r="G31" s="11">
        <f>AVERAGE(C20:F20)</f>
        <v>0.31210707187921555</v>
      </c>
      <c r="H31" s="11">
        <f>G31</f>
        <v>0.31210707187921555</v>
      </c>
    </row>
    <row r="32" spans="1:8" x14ac:dyDescent="0.35">
      <c r="B32" s="5" t="s">
        <v>592</v>
      </c>
      <c r="G32" s="11">
        <f>G31-STDEV(C20:F20)</f>
        <v>0.27685729662903391</v>
      </c>
      <c r="H32" s="11">
        <f>G32</f>
        <v>0.27685729662903391</v>
      </c>
    </row>
    <row r="33" spans="2:8" x14ac:dyDescent="0.35">
      <c r="B33" t="s">
        <v>588</v>
      </c>
    </row>
    <row r="34" spans="2:8" x14ac:dyDescent="0.35">
      <c r="B34" s="5" t="s">
        <v>593</v>
      </c>
      <c r="F34" s="11"/>
      <c r="G34" s="11">
        <f>G35+STDEV(C21:F21)</f>
        <v>2.8485409564728954E-2</v>
      </c>
      <c r="H34" s="11">
        <f>G34</f>
        <v>2.8485409564728954E-2</v>
      </c>
    </row>
    <row r="35" spans="2:8" x14ac:dyDescent="0.35">
      <c r="B35" s="5" t="s">
        <v>591</v>
      </c>
      <c r="G35" s="11">
        <f>AVERAGE(C21:F21)</f>
        <v>1.5914264928170285E-2</v>
      </c>
      <c r="H35" s="11">
        <f>G35</f>
        <v>1.5914264928170285E-2</v>
      </c>
    </row>
    <row r="36" spans="2:8" x14ac:dyDescent="0.35">
      <c r="B36" s="5" t="s">
        <v>592</v>
      </c>
      <c r="G36" s="11">
        <f>G35-STDEV(C21:F21)</f>
        <v>3.3431202916116131E-3</v>
      </c>
      <c r="H36" s="11">
        <f>G36</f>
        <v>3.3431202916116131E-3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E5D698-4583-45FE-B98B-B25593CEC193}">
          <x14:formula1>
            <xm:f>'projectdata-nyse'!$M$2:$M$431</xm:f>
          </x14:formula1>
          <xm:sqref>A3</xm:sqref>
        </x14:dataValidation>
        <x14:dataValidation type="list" allowBlank="1" showInputMessage="1" showErrorMessage="1" xr:uid="{529C1F80-9BE1-4B02-ABC0-82BCDD9853B2}">
          <x14:formula1>
            <xm:f>'projectdata-nyse'!$P$2:$P$4</xm:f>
          </x14:formula1>
          <xm:sqref>A24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projectdata-nyse</vt:lpstr>
      <vt:lpstr>FinForcasting</vt:lpstr>
      <vt:lpstr>cogs</vt:lpstr>
      <vt:lpstr>gics</vt:lpstr>
      <vt:lpstr>ops</vt:lpstr>
      <vt:lpstr>rnd</vt:lpstr>
      <vt:lpstr>sgas</vt:lpstr>
      <vt:lpstr>sub_gics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2022-09-14T14:31:29Z</dcterms:created>
  <dcterms:modified xsi:type="dcterms:W3CDTF">2022-09-19T21:06:05Z</dcterms:modified>
</cp:coreProperties>
</file>