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359/OneDrive - Duke University/melting/uv_sim/tar/paper_melts_github/"/>
    </mc:Choice>
  </mc:AlternateContent>
  <xr:revisionPtr revIDLastSave="0" documentId="13_ncr:1_{D86711D3-5624-DA48-8605-41F0489690FB}" xr6:coauthVersionLast="45" xr6:coauthVersionMax="45" xr10:uidLastSave="{00000000-0000-0000-0000-000000000000}"/>
  <bookViews>
    <workbookView xWindow="300" yWindow="460" windowWidth="21880" windowHeight="16060" activeTab="5" xr2:uid="{00000000-000D-0000-FFFF-FFFF00000000}"/>
  </bookViews>
  <sheets>
    <sheet name="wt" sheetId="1" r:id="rId1"/>
    <sheet name="a35" sheetId="2" r:id="rId2"/>
    <sheet name="C24U25A35" sheetId="3" r:id="rId3"/>
    <sheet name="wt_Mg" sheetId="4" r:id="rId4"/>
    <sheet name="a35_Mg" sheetId="5" r:id="rId5"/>
    <sheet name="C24U25A35_M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2" i="3" l="1"/>
  <c r="Z12" i="3" s="1"/>
  <c r="Y13" i="3"/>
  <c r="Z13" i="3" s="1"/>
  <c r="Y11" i="3"/>
  <c r="Y14" i="3" s="1"/>
  <c r="X13" i="3"/>
  <c r="W12" i="3"/>
  <c r="X12" i="3" s="1"/>
  <c r="W13" i="3"/>
  <c r="W11" i="3"/>
  <c r="X11" i="3" s="1"/>
  <c r="Z13" i="2"/>
  <c r="Y12" i="2"/>
  <c r="Y14" i="2" s="1"/>
  <c r="Y13" i="2"/>
  <c r="Y11" i="2"/>
  <c r="Z11" i="2" s="1"/>
  <c r="X13" i="2"/>
  <c r="W13" i="2"/>
  <c r="W12" i="2"/>
  <c r="X12" i="2" s="1"/>
  <c r="W11" i="2"/>
  <c r="X11" i="2" s="1"/>
  <c r="Y12" i="1"/>
  <c r="Y13" i="1"/>
  <c r="Y11" i="1"/>
  <c r="Z12" i="1"/>
  <c r="Z13" i="1"/>
  <c r="Z11" i="1"/>
  <c r="Y14" i="1"/>
  <c r="W12" i="1"/>
  <c r="X12" i="1" s="1"/>
  <c r="W13" i="1"/>
  <c r="X13" i="1" s="1"/>
  <c r="W11" i="1"/>
  <c r="X11" i="1" s="1"/>
  <c r="X15" i="3" l="1"/>
  <c r="X14" i="3"/>
  <c r="Y15" i="3"/>
  <c r="W14" i="3"/>
  <c r="Z11" i="3"/>
  <c r="W15" i="3"/>
  <c r="X15" i="2"/>
  <c r="X14" i="2"/>
  <c r="Z14" i="2"/>
  <c r="W15" i="2"/>
  <c r="Z12" i="2"/>
  <c r="Z15" i="2" s="1"/>
  <c r="Y15" i="2"/>
  <c r="W14" i="2"/>
  <c r="Y15" i="1"/>
  <c r="W14" i="1"/>
  <c r="X15" i="1"/>
  <c r="X14" i="1"/>
  <c r="Z14" i="1"/>
  <c r="W15" i="1"/>
  <c r="Z15" i="1"/>
  <c r="W12" i="6"/>
  <c r="X12" i="6" s="1"/>
  <c r="W13" i="6"/>
  <c r="X13" i="6" s="1"/>
  <c r="W11" i="6"/>
  <c r="U12" i="6"/>
  <c r="V12" i="6" s="1"/>
  <c r="U13" i="6"/>
  <c r="V13" i="6" s="1"/>
  <c r="U11" i="6"/>
  <c r="W12" i="5"/>
  <c r="X12" i="5" s="1"/>
  <c r="W13" i="5"/>
  <c r="X13" i="5" s="1"/>
  <c r="W11" i="5"/>
  <c r="U13" i="5"/>
  <c r="V13" i="5" s="1"/>
  <c r="U12" i="5"/>
  <c r="V12" i="5" s="1"/>
  <c r="U11" i="5"/>
  <c r="U15" i="5" s="1"/>
  <c r="W12" i="4"/>
  <c r="X12" i="4" s="1"/>
  <c r="W13" i="4"/>
  <c r="X13" i="4" s="1"/>
  <c r="W11" i="4"/>
  <c r="U12" i="4"/>
  <c r="V12" i="4" s="1"/>
  <c r="U13" i="4"/>
  <c r="V13" i="4" s="1"/>
  <c r="U11" i="4"/>
  <c r="W20" i="3"/>
  <c r="X20" i="3" s="1"/>
  <c r="W21" i="3"/>
  <c r="X21" i="3" s="1"/>
  <c r="W19" i="3"/>
  <c r="U20" i="3"/>
  <c r="V20" i="3" s="1"/>
  <c r="U21" i="3"/>
  <c r="V21" i="3" s="1"/>
  <c r="U19" i="3"/>
  <c r="W20" i="2"/>
  <c r="X20" i="2" s="1"/>
  <c r="W21" i="2"/>
  <c r="X21" i="2" s="1"/>
  <c r="W19" i="2"/>
  <c r="V20" i="2"/>
  <c r="U20" i="2"/>
  <c r="U21" i="2"/>
  <c r="V21" i="2" s="1"/>
  <c r="U19" i="2"/>
  <c r="W20" i="1"/>
  <c r="X20" i="1" s="1"/>
  <c r="W21" i="1"/>
  <c r="X21" i="1" s="1"/>
  <c r="W19" i="1"/>
  <c r="U20" i="1"/>
  <c r="V20" i="1" s="1"/>
  <c r="U21" i="1"/>
  <c r="V21" i="1" s="1"/>
  <c r="U19" i="1"/>
  <c r="Q6" i="6"/>
  <c r="Q4" i="6"/>
  <c r="R4" i="6" s="1"/>
  <c r="Q5" i="6"/>
  <c r="R5" i="6" s="1"/>
  <c r="Q3" i="6"/>
  <c r="Q4" i="3"/>
  <c r="Q5" i="3"/>
  <c r="R5" i="3" s="1"/>
  <c r="Q3" i="3"/>
  <c r="Q4" i="5"/>
  <c r="Q5" i="5"/>
  <c r="R5" i="5" s="1"/>
  <c r="Q3" i="5"/>
  <c r="Q6" i="2"/>
  <c r="Q4" i="2"/>
  <c r="R4" i="2" s="1"/>
  <c r="Q5" i="2"/>
  <c r="R5" i="2" s="1"/>
  <c r="Q3" i="2"/>
  <c r="Q4" i="4"/>
  <c r="R4" i="4" s="1"/>
  <c r="Q5" i="4"/>
  <c r="R5" i="4" s="1"/>
  <c r="Q3" i="4"/>
  <c r="Q4" i="1"/>
  <c r="R4" i="1" s="1"/>
  <c r="Q5" i="1"/>
  <c r="R5" i="1" s="1"/>
  <c r="Q3" i="1"/>
  <c r="W14" i="6" l="1"/>
  <c r="W15" i="6"/>
  <c r="U14" i="6"/>
  <c r="U15" i="6"/>
  <c r="R3" i="6"/>
  <c r="Q7" i="6"/>
  <c r="R3" i="5"/>
  <c r="Q7" i="5"/>
  <c r="Q6" i="5"/>
  <c r="R4" i="5"/>
  <c r="W15" i="5"/>
  <c r="W14" i="4"/>
  <c r="W15" i="4"/>
  <c r="U14" i="4"/>
  <c r="U15" i="4"/>
  <c r="R3" i="4"/>
  <c r="Q7" i="4"/>
  <c r="Q6" i="3"/>
  <c r="R4" i="3"/>
  <c r="W23" i="3"/>
  <c r="R3" i="3"/>
  <c r="Q7" i="3"/>
  <c r="U23" i="3"/>
  <c r="Z15" i="3"/>
  <c r="Z14" i="3"/>
  <c r="Q7" i="2"/>
  <c r="R3" i="2"/>
  <c r="V19" i="2"/>
  <c r="U23" i="2"/>
  <c r="W22" i="2"/>
  <c r="W23" i="2"/>
  <c r="U23" i="1"/>
  <c r="X19" i="1"/>
  <c r="W23" i="1"/>
  <c r="R3" i="1"/>
  <c r="Q7" i="1"/>
  <c r="V11" i="6"/>
  <c r="X11" i="6"/>
  <c r="W14" i="5"/>
  <c r="U14" i="5"/>
  <c r="X11" i="5"/>
  <c r="V11" i="5"/>
  <c r="Q6" i="4"/>
  <c r="V11" i="4"/>
  <c r="X11" i="4"/>
  <c r="W22" i="3"/>
  <c r="U22" i="3"/>
  <c r="V19" i="3"/>
  <c r="X19" i="3"/>
  <c r="U22" i="2"/>
  <c r="X19" i="2"/>
  <c r="U22" i="1"/>
  <c r="W22" i="1"/>
  <c r="Q6" i="1"/>
  <c r="V19" i="1"/>
  <c r="X15" i="6" l="1"/>
  <c r="X14" i="6"/>
  <c r="V14" i="6"/>
  <c r="V15" i="6"/>
  <c r="R7" i="6"/>
  <c r="R6" i="6"/>
  <c r="V14" i="5"/>
  <c r="V15" i="5"/>
  <c r="X15" i="5"/>
  <c r="X14" i="5"/>
  <c r="R7" i="5"/>
  <c r="R6" i="5"/>
  <c r="X15" i="4"/>
  <c r="X14" i="4"/>
  <c r="V15" i="4"/>
  <c r="V14" i="4"/>
  <c r="R7" i="4"/>
  <c r="R6" i="4"/>
  <c r="X23" i="3"/>
  <c r="X22" i="3"/>
  <c r="V22" i="3"/>
  <c r="V23" i="3"/>
  <c r="R7" i="3"/>
  <c r="R6" i="3"/>
  <c r="V23" i="2"/>
  <c r="V22" i="2"/>
  <c r="X22" i="2"/>
  <c r="X23" i="2"/>
  <c r="R7" i="2"/>
  <c r="R6" i="2"/>
  <c r="V22" i="1"/>
  <c r="V23" i="1"/>
  <c r="R7" i="1"/>
  <c r="R6" i="1"/>
  <c r="X22" i="1"/>
  <c r="X23" i="1"/>
</calcChain>
</file>

<file path=xl/sharedStrings.xml><?xml version="1.0" encoding="utf-8"?>
<sst xmlns="http://schemas.openxmlformats.org/spreadsheetml/2006/main" count="483" uniqueCount="75">
  <si>
    <t>filename</t>
  </si>
  <si>
    <t>mds</t>
  </si>
  <si>
    <t>bds</t>
  </si>
  <si>
    <t>mss</t>
  </si>
  <si>
    <t>bss</t>
  </si>
  <si>
    <t>delH</t>
  </si>
  <si>
    <t>Tm(K)</t>
  </si>
  <si>
    <t>Tm(C)</t>
  </si>
  <si>
    <t>delS</t>
  </si>
  <si>
    <t>delG_25C</t>
  </si>
  <si>
    <t>delG_37C</t>
  </si>
  <si>
    <t>Ct</t>
  </si>
  <si>
    <t>redchi2</t>
  </si>
  <si>
    <t>aic</t>
  </si>
  <si>
    <t>bic</t>
  </si>
  <si>
    <t>mode</t>
  </si>
  <si>
    <t>wt3.txt</t>
  </si>
  <si>
    <t>hairpin</t>
  </si>
  <si>
    <t>wt2.txt</t>
  </si>
  <si>
    <t>wt1.txt</t>
  </si>
  <si>
    <t>avg</t>
  </si>
  <si>
    <t>std</t>
  </si>
  <si>
    <t>mds2</t>
  </si>
  <si>
    <t>bds2</t>
  </si>
  <si>
    <t>delHconf</t>
  </si>
  <si>
    <t>delSconf</t>
  </si>
  <si>
    <t>delHm</t>
  </si>
  <si>
    <t>delSm</t>
  </si>
  <si>
    <t>delGconf_25C</t>
  </si>
  <si>
    <t>delGconf_37C</t>
  </si>
  <si>
    <t>delGm_25C</t>
  </si>
  <si>
    <t>delGm_37C</t>
  </si>
  <si>
    <t>a353.txt</t>
  </si>
  <si>
    <t>a352.txt</t>
  </si>
  <si>
    <t>a351.txt</t>
  </si>
  <si>
    <t>3pme1.txt</t>
  </si>
  <si>
    <t>3pme2.txt</t>
  </si>
  <si>
    <t>3pme3.txt</t>
  </si>
  <si>
    <t>3state free</t>
  </si>
  <si>
    <t>wt2_mg.txt</t>
  </si>
  <si>
    <t>wt4_mg.txt</t>
  </si>
  <si>
    <t>wt3_mg.txt</t>
  </si>
  <si>
    <t>a35_mg_1.txt</t>
  </si>
  <si>
    <t>a35_mg_2.txt</t>
  </si>
  <si>
    <t>a35_mg_3.txt</t>
  </si>
  <si>
    <t>3pme_mg_1.txt</t>
  </si>
  <si>
    <t>3pme_mg_3.txt</t>
  </si>
  <si>
    <t>3pme_mg_2.txt</t>
  </si>
  <si>
    <t>p=0.17%</t>
  </si>
  <si>
    <t>p=0.13%</t>
  </si>
  <si>
    <t>p=2.5%</t>
  </si>
  <si>
    <t>2state</t>
  </si>
  <si>
    <t>3state_constrain</t>
  </si>
  <si>
    <t>pB_constrain</t>
  </si>
  <si>
    <t>T_constrain</t>
  </si>
  <si>
    <t>3state_free</t>
  </si>
  <si>
    <t>3state_constrain_13pct</t>
  </si>
  <si>
    <t>TdelS</t>
  </si>
  <si>
    <t>TdelS (37C)</t>
  </si>
  <si>
    <t>TdelS(37C)</t>
  </si>
  <si>
    <t>TdelSmelt(37C)</t>
  </si>
  <si>
    <t>delG37C_test</t>
  </si>
  <si>
    <t>TdelSconf_37C</t>
  </si>
  <si>
    <t>delGconf37C_test</t>
  </si>
  <si>
    <t>TdelSmelt_37C</t>
  </si>
  <si>
    <t>delGmelt_37C</t>
  </si>
  <si>
    <t>delGm37C_test</t>
  </si>
  <si>
    <t>TdelSm_37C</t>
  </si>
  <si>
    <t>TdelSmeelt_37C</t>
  </si>
  <si>
    <t>TdelS_melt_37C</t>
  </si>
  <si>
    <t>delG_37C_test</t>
  </si>
  <si>
    <t>TdelS_conf_37C</t>
  </si>
  <si>
    <t>delG_conf_37C</t>
  </si>
  <si>
    <t>delGconf_37C_test</t>
  </si>
  <si>
    <t>delG_37C_melt_test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</si>
</sst>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Font="1"/>
    <xf numFmtId="11" fontId="0" fillId="0" borderId="0" xfId="0" applyNumberFormat="1" applyFont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/>
    <xf numFmtId="11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zoomScaleNormal="75" workbookViewId="0">
      <selection activeCell="G10" sqref="G10"/>
    </sheetView>
  </sheetViews>
  <sheetFormatPr baseColWidth="10" defaultRowHeight="16" x14ac:dyDescent="0.2"/>
  <cols>
    <col min="1" max="11" width="10.83203125" style="4"/>
    <col min="12" max="13" width="12.5" style="4" bestFit="1" customWidth="1"/>
    <col min="14" max="16" width="10.83203125" style="4"/>
    <col min="17" max="18" width="12.83203125" style="4" bestFit="1" customWidth="1"/>
    <col min="19" max="20" width="10.83203125" style="4"/>
    <col min="21" max="21" width="14.33203125" style="4" bestFit="1" customWidth="1"/>
    <col min="22" max="22" width="13.1640625" style="4" bestFit="1" customWidth="1"/>
    <col min="23" max="23" width="14.5" style="4" bestFit="1" customWidth="1"/>
    <col min="24" max="24" width="15.6640625" style="4" bestFit="1" customWidth="1"/>
    <col min="25" max="25" width="14.1640625" style="4" bestFit="1" customWidth="1"/>
    <col min="26" max="26" width="13.5" style="4" bestFit="1" customWidth="1"/>
    <col min="27" max="16384" width="10.83203125" style="4"/>
  </cols>
  <sheetData>
    <row r="1" spans="1:26" x14ac:dyDescent="0.2">
      <c r="A1" s="4" t="s">
        <v>51</v>
      </c>
    </row>
    <row r="2" spans="1:26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58</v>
      </c>
      <c r="R2" s="4" t="s">
        <v>61</v>
      </c>
    </row>
    <row r="3" spans="1:26" x14ac:dyDescent="0.2">
      <c r="A3" s="4" t="s">
        <v>16</v>
      </c>
      <c r="B3" s="4">
        <v>3.1292517972672198E-4</v>
      </c>
      <c r="C3" s="4">
        <v>0.84718827745724801</v>
      </c>
      <c r="D3" s="4">
        <v>6.5424772771282603E-4</v>
      </c>
      <c r="E3" s="4">
        <v>0.94138552798583996</v>
      </c>
      <c r="F3" s="4">
        <v>-61.4604962792382</v>
      </c>
      <c r="G3" s="4">
        <v>338.543142913434</v>
      </c>
      <c r="H3" s="4">
        <v>65.383142913434696</v>
      </c>
      <c r="I3" s="4">
        <v>-0.18154405890582001</v>
      </c>
      <c r="J3" s="4">
        <v>-7.3313196758787802</v>
      </c>
      <c r="K3" s="4">
        <v>-5.1527909690089304</v>
      </c>
      <c r="L3" s="4">
        <v>3</v>
      </c>
      <c r="M3" s="4">
        <v>1.5667670828693101</v>
      </c>
      <c r="N3" s="4">
        <v>-2262.0425357817498</v>
      </c>
      <c r="O3" s="4">
        <v>-2244.0995641373001</v>
      </c>
      <c r="P3" s="4" t="s">
        <v>17</v>
      </c>
      <c r="Q3" s="4">
        <f>310.16*I3</f>
        <v>-56.307705310229139</v>
      </c>
      <c r="R3" s="4">
        <f>F3-Q3</f>
        <v>-5.152790969009061</v>
      </c>
    </row>
    <row r="4" spans="1:26" x14ac:dyDescent="0.2">
      <c r="A4" s="4" t="s">
        <v>18</v>
      </c>
      <c r="B4" s="4">
        <v>3.45349985643524E-4</v>
      </c>
      <c r="C4" s="4">
        <v>0.84463451325886796</v>
      </c>
      <c r="D4" s="4">
        <v>5.7316070495579401E-4</v>
      </c>
      <c r="E4" s="4">
        <v>0.94506601107196397</v>
      </c>
      <c r="F4" s="4">
        <v>-64.097343851870207</v>
      </c>
      <c r="G4" s="4">
        <v>338.55761424121903</v>
      </c>
      <c r="H4" s="4">
        <v>65.397614241219102</v>
      </c>
      <c r="I4" s="4">
        <v>-0.189324774146717</v>
      </c>
      <c r="J4" s="4">
        <v>-7.6482691922850199</v>
      </c>
      <c r="K4" s="4">
        <v>-5.3763719025244097</v>
      </c>
      <c r="L4" s="4">
        <v>3</v>
      </c>
      <c r="M4" s="4">
        <v>0.54552707344332696</v>
      </c>
      <c r="N4" s="4">
        <v>-2365.6388063136301</v>
      </c>
      <c r="O4" s="4">
        <v>-2347.6958346691699</v>
      </c>
      <c r="P4" s="4" t="s">
        <v>17</v>
      </c>
      <c r="Q4" s="4">
        <f t="shared" ref="Q4:Q5" si="0">310.16*I4</f>
        <v>-58.720971949345753</v>
      </c>
      <c r="R4" s="4">
        <f t="shared" ref="R4:R5" si="1">F4-Q4</f>
        <v>-5.3763719025244541</v>
      </c>
    </row>
    <row r="5" spans="1:26" x14ac:dyDescent="0.2">
      <c r="A5" s="4" t="s">
        <v>19</v>
      </c>
      <c r="B5" s="4">
        <v>3.2486865977386799E-4</v>
      </c>
      <c r="C5" s="4">
        <v>0.84588341233700204</v>
      </c>
      <c r="D5" s="4">
        <v>5.5695356291661003E-4</v>
      </c>
      <c r="E5" s="4">
        <v>0.94492595456676198</v>
      </c>
      <c r="F5" s="4">
        <v>-62.754567409872799</v>
      </c>
      <c r="G5" s="4">
        <v>338.07561610320198</v>
      </c>
      <c r="H5" s="4">
        <v>64.915616103202694</v>
      </c>
      <c r="I5" s="4">
        <v>-0.18562287376181499</v>
      </c>
      <c r="J5" s="4">
        <v>-7.4092513690498896</v>
      </c>
      <c r="K5" s="4">
        <v>-5.1817768839080998</v>
      </c>
      <c r="L5" s="4">
        <v>3</v>
      </c>
      <c r="M5" s="4">
        <v>0.77219792340149196</v>
      </c>
      <c r="N5" s="4">
        <v>-2090.7391456630799</v>
      </c>
      <c r="O5" s="4">
        <v>-2073.5797249403499</v>
      </c>
      <c r="P5" s="4" t="s">
        <v>17</v>
      </c>
      <c r="Q5" s="4">
        <f t="shared" si="0"/>
        <v>-57.572790525964542</v>
      </c>
      <c r="R5" s="4">
        <f t="shared" si="1"/>
        <v>-5.1817768839082561</v>
      </c>
    </row>
    <row r="6" spans="1:26" x14ac:dyDescent="0.2">
      <c r="A6" s="4" t="s">
        <v>20</v>
      </c>
      <c r="B6" s="4">
        <v>3.27714608381371E-4</v>
      </c>
      <c r="C6" s="4">
        <v>0.84590206768437304</v>
      </c>
      <c r="D6" s="4">
        <v>5.94787331861743E-4</v>
      </c>
      <c r="E6" s="4">
        <v>0.94379249787485497</v>
      </c>
      <c r="F6" s="4">
        <v>-62.770802513660399</v>
      </c>
      <c r="G6" s="4">
        <v>338.39212441928498</v>
      </c>
      <c r="H6" s="4">
        <v>65.232124419285498</v>
      </c>
      <c r="I6" s="4">
        <v>-0.18549723560478401</v>
      </c>
      <c r="J6" s="4">
        <v>-7.4629467457379004</v>
      </c>
      <c r="K6" s="4">
        <v>-5.2369799184804799</v>
      </c>
      <c r="L6" s="4">
        <v>3</v>
      </c>
      <c r="M6" s="4">
        <v>0.96149735990471197</v>
      </c>
      <c r="N6" s="4">
        <v>-2239.4734959194898</v>
      </c>
      <c r="O6" s="4">
        <v>-2221.79170791561</v>
      </c>
      <c r="P6" s="4" t="s">
        <v>17</v>
      </c>
      <c r="Q6" s="4">
        <f>AVERAGE(Q3:Q5)</f>
        <v>-57.533822595179807</v>
      </c>
      <c r="R6" s="4">
        <f>AVERAGE(R3:R5)</f>
        <v>-5.2369799184805901</v>
      </c>
    </row>
    <row r="7" spans="1:26" x14ac:dyDescent="0.2">
      <c r="A7" s="4" t="s">
        <v>21</v>
      </c>
      <c r="B7" s="5">
        <v>1.33894629539542E-5</v>
      </c>
      <c r="C7" s="4">
        <v>1.0426533178132999E-3</v>
      </c>
      <c r="D7" s="5">
        <v>4.25622827500685E-5</v>
      </c>
      <c r="E7" s="4">
        <v>1.70294489852746E-3</v>
      </c>
      <c r="F7" s="4">
        <v>1.0765497245893201</v>
      </c>
      <c r="G7" s="4">
        <v>0.223883139820997</v>
      </c>
      <c r="H7" s="4">
        <v>0.223883139820997</v>
      </c>
      <c r="I7" s="4">
        <v>3.1777057892822401E-3</v>
      </c>
      <c r="J7" s="4">
        <v>0.13484965479077901</v>
      </c>
      <c r="K7" s="4">
        <v>9.9272821817499302E-2</v>
      </c>
      <c r="L7" s="4">
        <v>0</v>
      </c>
      <c r="M7" s="4">
        <v>0.43788011807527599</v>
      </c>
      <c r="N7" s="4">
        <v>113.356302652812</v>
      </c>
      <c r="O7" s="4">
        <v>113.013688669771</v>
      </c>
      <c r="P7" s="4">
        <v>0</v>
      </c>
      <c r="Q7" s="4">
        <f>_xlfn.STDEV.P(Q3:Q5)</f>
        <v>0.9855972276038294</v>
      </c>
      <c r="R7" s="4">
        <f>_xlfn.STDEV.P(R3:R5)</f>
        <v>9.9272821817452159E-2</v>
      </c>
    </row>
    <row r="9" spans="1:26" x14ac:dyDescent="0.2">
      <c r="A9" s="4" t="s">
        <v>56</v>
      </c>
    </row>
    <row r="10" spans="1:26" x14ac:dyDescent="0.2">
      <c r="A10" s="4" t="s">
        <v>0</v>
      </c>
      <c r="B10" s="4" t="s">
        <v>3</v>
      </c>
      <c r="C10" s="4" t="s">
        <v>4</v>
      </c>
      <c r="D10" s="4" t="s">
        <v>1</v>
      </c>
      <c r="E10" s="4" t="s">
        <v>2</v>
      </c>
      <c r="F10" s="4" t="s">
        <v>22</v>
      </c>
      <c r="G10" s="4" t="s">
        <v>23</v>
      </c>
      <c r="H10" s="4" t="s">
        <v>24</v>
      </c>
      <c r="I10" s="4" t="s">
        <v>25</v>
      </c>
      <c r="J10" s="4" t="s">
        <v>53</v>
      </c>
      <c r="K10" s="4" t="s">
        <v>54</v>
      </c>
      <c r="L10" s="4" t="s">
        <v>26</v>
      </c>
      <c r="M10" s="4" t="s">
        <v>27</v>
      </c>
      <c r="N10" s="4" t="s">
        <v>28</v>
      </c>
      <c r="O10" s="4" t="s">
        <v>29</v>
      </c>
      <c r="P10" s="4" t="s">
        <v>30</v>
      </c>
      <c r="Q10" s="4" t="s">
        <v>31</v>
      </c>
      <c r="R10" s="4" t="s">
        <v>11</v>
      </c>
      <c r="S10" s="4" t="s">
        <v>12</v>
      </c>
      <c r="T10" s="4" t="s">
        <v>13</v>
      </c>
      <c r="U10" s="4" t="s">
        <v>14</v>
      </c>
      <c r="V10" s="4" t="s">
        <v>15</v>
      </c>
      <c r="W10" s="4" t="s">
        <v>69</v>
      </c>
      <c r="X10" s="4" t="s">
        <v>70</v>
      </c>
      <c r="Y10" s="4" t="s">
        <v>71</v>
      </c>
      <c r="Z10" s="4" t="s">
        <v>72</v>
      </c>
    </row>
    <row r="11" spans="1:26" x14ac:dyDescent="0.2">
      <c r="A11" s="4" t="s">
        <v>16</v>
      </c>
      <c r="B11" s="4">
        <v>6.7486871414326201E-4</v>
      </c>
      <c r="C11" s="4">
        <v>0.93951384061465604</v>
      </c>
      <c r="D11" s="4">
        <v>3.4916158470468399E-4</v>
      </c>
      <c r="E11" s="4">
        <v>0.84570639965637995</v>
      </c>
      <c r="F11" s="4">
        <v>2.5882647758014002E-4</v>
      </c>
      <c r="G11" s="4">
        <v>0.84881805136419297</v>
      </c>
      <c r="H11" s="4">
        <v>-114.533756736535</v>
      </c>
      <c r="I11" s="4">
        <v>-0.38791260162147201</v>
      </c>
      <c r="J11" s="4">
        <v>0.13</v>
      </c>
      <c r="K11" s="4">
        <v>25</v>
      </c>
      <c r="L11" s="4">
        <v>-62.369525423610497</v>
      </c>
      <c r="M11" s="4">
        <v>-0.184212463409758</v>
      </c>
      <c r="N11" s="4">
        <v>1.1262645629228101</v>
      </c>
      <c r="O11" s="4">
        <v>5.78121578238048</v>
      </c>
      <c r="P11" s="4">
        <v>-7.44473733335691</v>
      </c>
      <c r="Q11" s="4">
        <v>-5.2341877724398103</v>
      </c>
      <c r="R11" s="5">
        <v>3.0000000000000001E-6</v>
      </c>
      <c r="S11" s="4">
        <v>1.4718265151393499</v>
      </c>
      <c r="T11" s="4">
        <v>-2268.6067525345502</v>
      </c>
      <c r="U11" s="4">
        <v>-2242.0661662298198</v>
      </c>
      <c r="V11" s="4" t="s">
        <v>17</v>
      </c>
      <c r="W11" s="4">
        <f>310.16*M11</f>
        <v>-57.135337651170545</v>
      </c>
      <c r="X11" s="4">
        <f>L11-W11</f>
        <v>-5.2341877724399524</v>
      </c>
      <c r="Y11" s="4">
        <f>310.16*I11</f>
        <v>-120.31497251891577</v>
      </c>
      <c r="Z11" s="4">
        <f>H11-Y11</f>
        <v>5.7812157823807695</v>
      </c>
    </row>
    <row r="12" spans="1:26" x14ac:dyDescent="0.2">
      <c r="A12" s="4" t="s">
        <v>18</v>
      </c>
      <c r="B12" s="4">
        <v>5.6057388489517902E-4</v>
      </c>
      <c r="C12" s="4">
        <v>0.94620719516623497</v>
      </c>
      <c r="D12" s="4">
        <v>3.1078608217570598E-4</v>
      </c>
      <c r="E12" s="4">
        <v>0.84618682526803601</v>
      </c>
      <c r="F12" s="4">
        <v>-2.5719991568882501E-4</v>
      </c>
      <c r="G12" s="4">
        <v>0.85415852913158496</v>
      </c>
      <c r="H12" s="4">
        <v>-46.650656185381401</v>
      </c>
      <c r="I12" s="4">
        <v>-0.16023920293904001</v>
      </c>
      <c r="J12" s="4">
        <v>0.13</v>
      </c>
      <c r="K12" s="4">
        <v>25</v>
      </c>
      <c r="L12" s="4">
        <v>-63.4736575901902</v>
      </c>
      <c r="M12" s="4">
        <v>-0.18749916154059601</v>
      </c>
      <c r="N12" s="4">
        <v>1.1262645629228201</v>
      </c>
      <c r="O12" s="4">
        <v>3.0491349981912999</v>
      </c>
      <c r="P12" s="4">
        <v>-7.5689075852458503</v>
      </c>
      <c r="Q12" s="4">
        <v>-5.3189176467586901</v>
      </c>
      <c r="R12" s="5">
        <v>3.0000000000000001E-6</v>
      </c>
      <c r="S12" s="4">
        <v>0.52690580615494098</v>
      </c>
      <c r="T12" s="4">
        <v>-2367.7305205541502</v>
      </c>
      <c r="U12" s="4">
        <v>-2341.1899342494198</v>
      </c>
      <c r="V12" s="4" t="s">
        <v>17</v>
      </c>
      <c r="W12" s="4">
        <f t="shared" ref="W12:W13" si="2">310.16*M12</f>
        <v>-58.154739943431267</v>
      </c>
      <c r="X12" s="4">
        <f t="shared" ref="X12:X13" si="3">L12-W12</f>
        <v>-5.3189176467589334</v>
      </c>
      <c r="Y12" s="4">
        <f t="shared" ref="Y12:Y13" si="4">310.16*I12</f>
        <v>-49.699791183572657</v>
      </c>
      <c r="Z12" s="4">
        <f t="shared" ref="Z12:Z13" si="5">H12-Y12</f>
        <v>3.0491349981912563</v>
      </c>
    </row>
    <row r="13" spans="1:26" x14ac:dyDescent="0.2">
      <c r="A13" s="4" t="s">
        <v>19</v>
      </c>
      <c r="B13" s="4">
        <v>7.8637063748136001E-4</v>
      </c>
      <c r="C13" s="4">
        <v>0.925447885079826</v>
      </c>
      <c r="D13" s="4">
        <v>1.2167012172306E-3</v>
      </c>
      <c r="E13" s="4">
        <v>0.86609288985976596</v>
      </c>
      <c r="F13" s="4">
        <v>4.6172235214878904E-3</v>
      </c>
      <c r="G13" s="4">
        <v>0.45429812244460399</v>
      </c>
      <c r="H13" s="4">
        <v>6.6881772801011801</v>
      </c>
      <c r="I13" s="4">
        <v>1.8654120999390799E-2</v>
      </c>
      <c r="J13" s="4">
        <v>0.13</v>
      </c>
      <c r="K13" s="4">
        <v>25</v>
      </c>
      <c r="L13" s="4">
        <v>-70.906260475139703</v>
      </c>
      <c r="M13" s="4">
        <v>-0.210432224041325</v>
      </c>
      <c r="N13" s="4">
        <v>1.1262645629228101</v>
      </c>
      <c r="O13" s="4">
        <v>0.90241511093012705</v>
      </c>
      <c r="P13" s="4">
        <v>-8.1637885549781402</v>
      </c>
      <c r="Q13" s="4">
        <v>-5.6386018664822304</v>
      </c>
      <c r="R13" s="5">
        <v>3.0000000000000001E-6</v>
      </c>
      <c r="S13" s="4">
        <v>0.54414631453471296</v>
      </c>
      <c r="T13" s="4">
        <v>-2137.2228397091098</v>
      </c>
      <c r="U13" s="4">
        <v>-2111.9106214954199</v>
      </c>
      <c r="V13" s="4" t="s">
        <v>17</v>
      </c>
      <c r="W13" s="4">
        <f t="shared" si="2"/>
        <v>-65.267658608657371</v>
      </c>
      <c r="X13" s="4">
        <f t="shared" si="3"/>
        <v>-5.6386018664823325</v>
      </c>
      <c r="Y13" s="4">
        <f t="shared" si="4"/>
        <v>5.7857621691710506</v>
      </c>
      <c r="Z13" s="4">
        <f t="shared" si="5"/>
        <v>0.90241511093012949</v>
      </c>
    </row>
    <row r="14" spans="1:26" s="6" customFormat="1" x14ac:dyDescent="0.2">
      <c r="A14" s="6" t="s">
        <v>20</v>
      </c>
      <c r="B14" s="6">
        <v>6.73937745506601E-4</v>
      </c>
      <c r="C14" s="6">
        <v>0.937056306953572</v>
      </c>
      <c r="D14" s="6">
        <v>6.2554962803699902E-4</v>
      </c>
      <c r="E14" s="6">
        <v>0.85266203826139397</v>
      </c>
      <c r="F14" s="6">
        <v>1.5396166944597299E-3</v>
      </c>
      <c r="G14" s="6">
        <v>0.71909156764679405</v>
      </c>
      <c r="H14" s="6">
        <v>-51.498745213938498</v>
      </c>
      <c r="I14" s="6">
        <v>-0.176499227853707</v>
      </c>
      <c r="J14" s="6">
        <v>0.13</v>
      </c>
      <c r="K14" s="6">
        <v>25</v>
      </c>
      <c r="L14" s="6">
        <v>-65.583147829646805</v>
      </c>
      <c r="M14" s="6">
        <v>-0.19404794966389299</v>
      </c>
      <c r="N14" s="6">
        <v>1.1262645629228101</v>
      </c>
      <c r="O14" s="6">
        <v>3.2442552971673</v>
      </c>
      <c r="P14" s="6">
        <v>-7.7258111578603001</v>
      </c>
      <c r="Q14" s="6">
        <v>-5.3972357618935796</v>
      </c>
      <c r="R14" s="7">
        <v>3.0000000000000001E-6</v>
      </c>
      <c r="S14" s="6">
        <v>0.84762621194300403</v>
      </c>
      <c r="T14" s="6">
        <v>-2257.8533709325998</v>
      </c>
      <c r="U14" s="6">
        <v>-2231.72224065822</v>
      </c>
      <c r="V14" s="6" t="s">
        <v>17</v>
      </c>
      <c r="W14" s="6">
        <f>AVERAGE(W11:W13)</f>
        <v>-60.185912067753065</v>
      </c>
      <c r="X14" s="6">
        <f>AVERAGE(X11:X13)</f>
        <v>-5.3972357618937394</v>
      </c>
      <c r="Y14" s="6">
        <f>AVERAGE(Y11:Y13)</f>
        <v>-54.743000511105798</v>
      </c>
      <c r="Z14" s="6">
        <f>AVERAGE(Z11:Z13)</f>
        <v>3.2442552971673848</v>
      </c>
    </row>
    <row r="15" spans="1:26" x14ac:dyDescent="0.2">
      <c r="A15" s="4" t="s">
        <v>21</v>
      </c>
      <c r="B15" s="5">
        <v>9.2183488747779805E-5</v>
      </c>
      <c r="C15" s="4">
        <v>8.6512751502284095E-3</v>
      </c>
      <c r="D15" s="4">
        <v>4.1830078560224599E-4</v>
      </c>
      <c r="E15" s="4">
        <v>9.4990712944372606E-3</v>
      </c>
      <c r="F15" s="4">
        <v>2.1863696921251702E-3</v>
      </c>
      <c r="G15" s="4">
        <v>0.187249933942542</v>
      </c>
      <c r="H15" s="4">
        <v>49.607239371588101</v>
      </c>
      <c r="I15" s="4">
        <v>0.16637791578879799</v>
      </c>
      <c r="J15" s="4">
        <v>0</v>
      </c>
      <c r="K15" s="4">
        <v>0</v>
      </c>
      <c r="L15" s="4">
        <v>3.7909034224727902</v>
      </c>
      <c r="M15" s="4">
        <v>1.1662873611222899E-2</v>
      </c>
      <c r="N15" s="5">
        <v>2.9317736860935502E-15</v>
      </c>
      <c r="O15" s="4">
        <v>1.99653498946557</v>
      </c>
      <c r="P15" s="4">
        <v>0.31381811415014099</v>
      </c>
      <c r="Q15" s="4">
        <v>0.174141676485456</v>
      </c>
      <c r="R15" s="4">
        <v>0</v>
      </c>
      <c r="S15" s="4">
        <v>0.44143238264020501</v>
      </c>
      <c r="T15" s="4">
        <v>94.411066244188703</v>
      </c>
      <c r="U15" s="4">
        <v>93.888225784385597</v>
      </c>
      <c r="V15" s="4">
        <v>0</v>
      </c>
      <c r="W15" s="4">
        <f>_xlfn.STDEV.P(W11:W13)</f>
        <v>3.6173568792569428</v>
      </c>
      <c r="X15" s="4">
        <f>_xlfn.STDEV.P(X11:X13)</f>
        <v>0.17414167648542442</v>
      </c>
      <c r="Y15" s="4">
        <f>_xlfn.STDEV.P(Y11:Y13)</f>
        <v>51.603774361053624</v>
      </c>
      <c r="Z15" s="4">
        <f>_xlfn.STDEV.P(Z11:Z13)</f>
        <v>1.996534989465701</v>
      </c>
    </row>
    <row r="17" spans="1:24" x14ac:dyDescent="0.2">
      <c r="A17" s="4" t="s">
        <v>55</v>
      </c>
    </row>
    <row r="18" spans="1:24" x14ac:dyDescent="0.2">
      <c r="A18" s="4" t="s">
        <v>0</v>
      </c>
      <c r="B18" s="4" t="s">
        <v>3</v>
      </c>
      <c r="C18" s="4" t="s">
        <v>4</v>
      </c>
      <c r="D18" s="4" t="s">
        <v>1</v>
      </c>
      <c r="E18" s="4" t="s">
        <v>2</v>
      </c>
      <c r="F18" s="4" t="s">
        <v>22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27</v>
      </c>
      <c r="L18" s="4" t="s">
        <v>28</v>
      </c>
      <c r="M18" s="4" t="s">
        <v>29</v>
      </c>
      <c r="N18" s="4" t="s">
        <v>30</v>
      </c>
      <c r="O18" s="4" t="s">
        <v>31</v>
      </c>
      <c r="P18" s="4" t="s">
        <v>11</v>
      </c>
      <c r="Q18" s="4" t="s">
        <v>12</v>
      </c>
      <c r="R18" s="4" t="s">
        <v>13</v>
      </c>
      <c r="S18" s="4" t="s">
        <v>14</v>
      </c>
      <c r="T18" s="4" t="s">
        <v>15</v>
      </c>
      <c r="U18" s="4" t="s">
        <v>60</v>
      </c>
      <c r="V18" s="4" t="s">
        <v>61</v>
      </c>
      <c r="W18" s="4" t="s">
        <v>62</v>
      </c>
      <c r="X18" s="4" t="s">
        <v>63</v>
      </c>
    </row>
    <row r="19" spans="1:24" x14ac:dyDescent="0.2">
      <c r="A19" s="4" t="s">
        <v>16</v>
      </c>
      <c r="B19" s="4">
        <v>6.7278793890609295E-4</v>
      </c>
      <c r="C19" s="4">
        <v>0.939707446044733</v>
      </c>
      <c r="D19" s="5">
        <v>-3.8996400725259503E-6</v>
      </c>
      <c r="E19" s="4">
        <v>0.89033950885936897</v>
      </c>
      <c r="F19" s="4">
        <v>-5.2203128615614901E-3</v>
      </c>
      <c r="G19" s="4">
        <v>0.77905059861368398</v>
      </c>
      <c r="H19" s="4">
        <v>-6.0590974210075004</v>
      </c>
      <c r="I19" s="4">
        <v>-2.3816136636479801E-2</v>
      </c>
      <c r="J19" s="4">
        <v>-62.081435196365398</v>
      </c>
      <c r="K19" s="4">
        <v>-0.18347060799182099</v>
      </c>
      <c r="L19" s="4">
        <v>1.0419218785253299</v>
      </c>
      <c r="M19" s="4">
        <v>1.32771551816309</v>
      </c>
      <c r="N19" s="4">
        <v>-7.37783871752384</v>
      </c>
      <c r="O19" s="4">
        <v>-5.1761914216219704</v>
      </c>
      <c r="P19" s="5">
        <v>3.0000000000000001E-6</v>
      </c>
      <c r="Q19" s="4">
        <v>1.49520434657559</v>
      </c>
      <c r="R19" s="4">
        <v>-2264.85769386946</v>
      </c>
      <c r="S19" s="4">
        <v>-2235.5103168862802</v>
      </c>
      <c r="T19" s="4" t="s">
        <v>17</v>
      </c>
      <c r="U19" s="4">
        <f>310.16*K19</f>
        <v>-56.905243774743205</v>
      </c>
      <c r="V19" s="4">
        <f>J19-U19</f>
        <v>-5.1761914216221925</v>
      </c>
      <c r="W19" s="4">
        <f>310.16*I19</f>
        <v>-7.3868129391705759</v>
      </c>
      <c r="X19" s="4">
        <f>H19-W19</f>
        <v>1.3277155181630755</v>
      </c>
    </row>
    <row r="20" spans="1:24" x14ac:dyDescent="0.2">
      <c r="A20" s="4" t="s">
        <v>18</v>
      </c>
      <c r="B20" s="4">
        <v>5.5817440873898302E-4</v>
      </c>
      <c r="C20" s="4">
        <v>0.94642452236066199</v>
      </c>
      <c r="D20" s="4">
        <v>2.4041628206324101E-4</v>
      </c>
      <c r="E20" s="4">
        <v>0.84651892895837599</v>
      </c>
      <c r="F20" s="4">
        <v>3.0801888904656701E-4</v>
      </c>
      <c r="G20" s="4">
        <v>0.84627284993429097</v>
      </c>
      <c r="H20" s="4">
        <v>102.09840825433599</v>
      </c>
      <c r="I20" s="4">
        <v>0.34017619535177301</v>
      </c>
      <c r="J20" s="4">
        <v>-165.458786345704</v>
      </c>
      <c r="K20" s="4">
        <v>-0.52734240576444102</v>
      </c>
      <c r="L20" s="4">
        <v>0.67147384825142298</v>
      </c>
      <c r="M20" s="4">
        <v>-3.41064049596985</v>
      </c>
      <c r="N20" s="4">
        <v>-8.2263746429789197</v>
      </c>
      <c r="O20" s="4">
        <v>-1.8982657738056301</v>
      </c>
      <c r="P20" s="5">
        <v>3.0000000000000001E-6</v>
      </c>
      <c r="Q20" s="4">
        <v>0.52101928276073595</v>
      </c>
      <c r="R20" s="4">
        <v>-2368.3274108598298</v>
      </c>
      <c r="S20" s="4">
        <v>-2338.9800338766599</v>
      </c>
      <c r="T20" s="4" t="s">
        <v>17</v>
      </c>
      <c r="U20" s="4">
        <f t="shared" ref="U20:U21" si="6">310.16*K20</f>
        <v>-163.56052057189905</v>
      </c>
      <c r="V20" s="4">
        <f t="shared" ref="V20:V21" si="7">J20-U20</f>
        <v>-1.8982657738049511</v>
      </c>
      <c r="W20" s="4">
        <f t="shared" ref="W20:W21" si="8">310.16*I20</f>
        <v>105.50904875030592</v>
      </c>
      <c r="X20" s="4">
        <f t="shared" ref="X20:X21" si="9">H20-W20</f>
        <v>-3.410640495969929</v>
      </c>
    </row>
    <row r="21" spans="1:24" x14ac:dyDescent="0.2">
      <c r="A21" s="4" t="s">
        <v>19</v>
      </c>
      <c r="B21" s="4">
        <v>1.49947024339347E-3</v>
      </c>
      <c r="C21" s="4">
        <v>0.860246298002452</v>
      </c>
      <c r="D21" s="4">
        <v>2.82014180407838E-4</v>
      </c>
      <c r="E21" s="4">
        <v>0.84696229775653498</v>
      </c>
      <c r="F21" s="4">
        <v>0.28697206778961099</v>
      </c>
      <c r="G21" s="4">
        <v>75.934810055964306</v>
      </c>
      <c r="H21" s="4">
        <v>39.320207431292999</v>
      </c>
      <c r="I21" s="4">
        <v>0.100594254385051</v>
      </c>
      <c r="J21" s="4">
        <v>-66.941755498704893</v>
      </c>
      <c r="K21" s="4">
        <v>-0.19728954613858099</v>
      </c>
      <c r="L21" s="4">
        <v>9.3270245438460595</v>
      </c>
      <c r="M21" s="4">
        <v>8.1198934912254401</v>
      </c>
      <c r="N21" s="4">
        <v>-8.1179044220256404</v>
      </c>
      <c r="O21" s="4">
        <v>-5.7504298683626702</v>
      </c>
      <c r="P21" s="5">
        <v>3.0000000000000001E-6</v>
      </c>
      <c r="Q21" s="4">
        <v>0.49575056546210799</v>
      </c>
      <c r="R21" s="4">
        <v>-2149.3004951981902</v>
      </c>
      <c r="S21" s="4">
        <v>-2121.3387155622499</v>
      </c>
      <c r="T21" s="4" t="s">
        <v>17</v>
      </c>
      <c r="U21" s="4">
        <f t="shared" si="6"/>
        <v>-61.191325630342284</v>
      </c>
      <c r="V21" s="4">
        <f t="shared" si="7"/>
        <v>-5.7504298683626089</v>
      </c>
      <c r="W21" s="4">
        <f t="shared" si="8"/>
        <v>31.200313940067421</v>
      </c>
      <c r="X21" s="4">
        <f t="shared" si="9"/>
        <v>8.1198934912255787</v>
      </c>
    </row>
    <row r="22" spans="1:24" x14ac:dyDescent="0.2">
      <c r="A22" s="4" t="s">
        <v>20</v>
      </c>
      <c r="B22" s="4">
        <v>9.1014419701285199E-4</v>
      </c>
      <c r="C22" s="4">
        <v>0.915459422135949</v>
      </c>
      <c r="D22" s="4">
        <v>1.7284360746618399E-4</v>
      </c>
      <c r="E22" s="4">
        <v>0.86127357852475905</v>
      </c>
      <c r="F22" s="4">
        <v>9.4019924605698704E-2</v>
      </c>
      <c r="G22" s="4">
        <v>25.853377834837399</v>
      </c>
      <c r="H22" s="4">
        <v>45.119839421540497</v>
      </c>
      <c r="I22" s="4">
        <v>0.138984771033448</v>
      </c>
      <c r="J22" s="4">
        <v>-98.160659013591697</v>
      </c>
      <c r="K22" s="4">
        <v>-0.302700853298281</v>
      </c>
      <c r="L22" s="4">
        <v>3.6801400902075998</v>
      </c>
      <c r="M22" s="4">
        <v>2.0123228378062201</v>
      </c>
      <c r="N22" s="4">
        <v>-7.9073725941761301</v>
      </c>
      <c r="O22" s="4">
        <v>-4.2749623545967603</v>
      </c>
      <c r="P22" s="5">
        <v>3.0000000000000001E-6</v>
      </c>
      <c r="Q22" s="4">
        <v>0.83732473159947995</v>
      </c>
      <c r="R22" s="4">
        <v>-2260.8285333091599</v>
      </c>
      <c r="S22" s="4">
        <v>-2231.9430221083999</v>
      </c>
      <c r="T22" s="4" t="s">
        <v>17</v>
      </c>
      <c r="U22" s="4">
        <f>AVERAGE(U19:U21)</f>
        <v>-93.885696658994846</v>
      </c>
      <c r="V22" s="4">
        <f>AVERAGE(V19:V21)</f>
        <v>-4.2749623545965845</v>
      </c>
      <c r="W22" s="4">
        <f>AVERAGE(W19:W21)</f>
        <v>43.107516583734252</v>
      </c>
      <c r="X22" s="4">
        <f>AVERAGE(X19:X21)</f>
        <v>2.0123228378062419</v>
      </c>
    </row>
    <row r="23" spans="1:24" x14ac:dyDescent="0.2">
      <c r="A23" s="4" t="s">
        <v>21</v>
      </c>
      <c r="B23" s="4">
        <v>4.1933515396899999E-4</v>
      </c>
      <c r="C23" s="4">
        <v>3.9137761697148901E-2</v>
      </c>
      <c r="D23" s="4">
        <v>1.2612487978076601E-4</v>
      </c>
      <c r="E23" s="4">
        <v>2.0553513465018599E-2</v>
      </c>
      <c r="F23" s="4">
        <v>0.13645643451894501</v>
      </c>
      <c r="G23" s="4">
        <v>35.4129309687602</v>
      </c>
      <c r="H23" s="4">
        <v>44.345148602710601</v>
      </c>
      <c r="I23" s="4">
        <v>0.15105843960304399</v>
      </c>
      <c r="J23" s="4">
        <v>47.6283118545213</v>
      </c>
      <c r="K23" s="4">
        <v>0.158945716275884</v>
      </c>
      <c r="L23" s="4">
        <v>3.9958133056438898</v>
      </c>
      <c r="M23" s="4">
        <v>4.7321467217355098</v>
      </c>
      <c r="N23" s="4">
        <v>0.37704645346006399</v>
      </c>
      <c r="O23" s="4">
        <v>1.6968504994620599</v>
      </c>
      <c r="P23" s="4">
        <v>0</v>
      </c>
      <c r="Q23" s="4">
        <v>0.46530550384976099</v>
      </c>
      <c r="R23" s="4">
        <v>89.462741023583604</v>
      </c>
      <c r="S23" s="4">
        <v>88.887494633879797</v>
      </c>
      <c r="T23" s="4">
        <v>0</v>
      </c>
      <c r="U23" s="4">
        <f>_xlfn.STDEV.P(U19:U21)</f>
        <v>49.29860336012829</v>
      </c>
      <c r="V23" s="4">
        <f>_xlfn.STDEV.P(V19:V21)</f>
        <v>1.6968504994623999</v>
      </c>
      <c r="W23" s="4">
        <f>_xlfn.STDEV.P(W19:W21)</f>
        <v>46.852285627280146</v>
      </c>
      <c r="X23" s="4">
        <f>_xlfn.STDEV.P(X19:X21)</f>
        <v>4.7321467217355968</v>
      </c>
    </row>
    <row r="24" spans="1:24" x14ac:dyDescent="0.2">
      <c r="L24" s="4" t="s">
        <v>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"/>
  <sheetViews>
    <sheetView zoomScale="87" workbookViewId="0">
      <selection activeCell="J14" sqref="J14"/>
    </sheetView>
  </sheetViews>
  <sheetFormatPr baseColWidth="10" defaultRowHeight="16" x14ac:dyDescent="0.2"/>
  <cols>
    <col min="1" max="1" width="14.83203125" style="4" bestFit="1" customWidth="1"/>
    <col min="2" max="20" width="10.83203125" style="4"/>
    <col min="21" max="22" width="13.6640625" style="4" bestFit="1" customWidth="1"/>
    <col min="23" max="23" width="14.1640625" style="4" bestFit="1" customWidth="1"/>
    <col min="24" max="24" width="16.83203125" style="4" bestFit="1" customWidth="1"/>
    <col min="25" max="25" width="13.5" style="4" bestFit="1" customWidth="1"/>
    <col min="26" max="26" width="18.1640625" style="4" bestFit="1" customWidth="1"/>
    <col min="27" max="16384" width="10.83203125" style="4"/>
  </cols>
  <sheetData>
    <row r="1" spans="1:26" x14ac:dyDescent="0.2">
      <c r="A1" s="4" t="s">
        <v>51</v>
      </c>
    </row>
    <row r="2" spans="1:26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59</v>
      </c>
      <c r="R2" s="4" t="s">
        <v>70</v>
      </c>
    </row>
    <row r="3" spans="1:26" x14ac:dyDescent="0.2">
      <c r="A3" s="4" t="s">
        <v>32</v>
      </c>
      <c r="B3" s="4">
        <v>4.0329231829736202E-4</v>
      </c>
      <c r="C3" s="4">
        <v>0.85498383233048603</v>
      </c>
      <c r="D3" s="4">
        <v>4.7906075610664399E-4</v>
      </c>
      <c r="E3" s="4">
        <v>0.96642714246245498</v>
      </c>
      <c r="F3" s="4">
        <v>-64.012042721310905</v>
      </c>
      <c r="G3" s="4">
        <v>338.80989099656199</v>
      </c>
      <c r="H3" s="4">
        <v>65.649890996562903</v>
      </c>
      <c r="I3" s="4">
        <v>-0.18893203658555599</v>
      </c>
      <c r="J3" s="4">
        <v>-7.6800666929614998</v>
      </c>
      <c r="K3" s="4">
        <v>-5.4128822539348196</v>
      </c>
      <c r="L3" s="4">
        <v>3</v>
      </c>
      <c r="M3" s="4">
        <v>5.9372915797437899E-2</v>
      </c>
      <c r="N3" s="4">
        <v>-1797.6031150844001</v>
      </c>
      <c r="O3" s="4">
        <v>-1782.15362618422</v>
      </c>
      <c r="P3" s="4" t="s">
        <v>17</v>
      </c>
      <c r="Q3" s="4">
        <f>310.16*I3</f>
        <v>-58.599160467376052</v>
      </c>
      <c r="R3" s="4">
        <f>F3-Q3</f>
        <v>-5.4128822539348533</v>
      </c>
    </row>
    <row r="4" spans="1:26" x14ac:dyDescent="0.2">
      <c r="A4" s="4" t="s">
        <v>33</v>
      </c>
      <c r="B4" s="4">
        <v>2.8409254709836499E-4</v>
      </c>
      <c r="C4" s="4">
        <v>0.862268670502783</v>
      </c>
      <c r="D4" s="4">
        <v>5.2299285957769701E-4</v>
      </c>
      <c r="E4" s="4">
        <v>0.96612796390980404</v>
      </c>
      <c r="F4" s="4">
        <v>-61.919460043945797</v>
      </c>
      <c r="G4" s="4">
        <v>338.638205018191</v>
      </c>
      <c r="H4" s="4">
        <v>65.478205018191105</v>
      </c>
      <c r="I4" s="4">
        <v>-0.18284841794687501</v>
      </c>
      <c r="J4" s="4">
        <v>-7.4013757489055196</v>
      </c>
      <c r="K4" s="4">
        <v>-5.2071947335430098</v>
      </c>
      <c r="L4" s="4">
        <v>3</v>
      </c>
      <c r="M4" s="4">
        <v>0.29995144459963502</v>
      </c>
      <c r="N4" s="4">
        <v>-2477.2032694085601</v>
      </c>
      <c r="O4" s="4">
        <v>-2459.26029776411</v>
      </c>
      <c r="P4" s="4" t="s">
        <v>17</v>
      </c>
      <c r="Q4" s="4">
        <f t="shared" ref="Q4:Q5" si="0">310.16*I4</f>
        <v>-56.712265310402756</v>
      </c>
      <c r="R4" s="4">
        <f t="shared" ref="R4:R5" si="1">F4-Q4</f>
        <v>-5.2071947335430409</v>
      </c>
    </row>
    <row r="5" spans="1:26" x14ac:dyDescent="0.2">
      <c r="A5" s="4" t="s">
        <v>34</v>
      </c>
      <c r="B5" s="4">
        <v>2.5205889268309101E-4</v>
      </c>
      <c r="C5" s="4">
        <v>0.851897331448637</v>
      </c>
      <c r="D5" s="4">
        <v>7.3805384968273196E-4</v>
      </c>
      <c r="E5" s="4">
        <v>0.93657085644145999</v>
      </c>
      <c r="F5" s="4">
        <v>-62.961569785342903</v>
      </c>
      <c r="G5" s="4">
        <v>338.40997964060898</v>
      </c>
      <c r="H5" s="4">
        <v>65.249979640609496</v>
      </c>
      <c r="I5" s="4">
        <v>-0.186051161529597</v>
      </c>
      <c r="J5" s="4">
        <v>-7.48855546367807</v>
      </c>
      <c r="K5" s="4">
        <v>-5.2559415253228998</v>
      </c>
      <c r="L5" s="4">
        <v>3</v>
      </c>
      <c r="M5" s="4">
        <v>0.729632407098185</v>
      </c>
      <c r="N5" s="4">
        <v>-2179.85966108805</v>
      </c>
      <c r="O5" s="4">
        <v>-2161.9166894435898</v>
      </c>
      <c r="P5" s="4" t="s">
        <v>17</v>
      </c>
      <c r="Q5" s="4">
        <f t="shared" si="0"/>
        <v>-57.705628260019807</v>
      </c>
      <c r="R5" s="4">
        <f t="shared" si="1"/>
        <v>-5.2559415253230952</v>
      </c>
    </row>
    <row r="6" spans="1:26" x14ac:dyDescent="0.2">
      <c r="A6" s="4" t="s">
        <v>20</v>
      </c>
      <c r="B6" s="4">
        <v>3.1314791935960602E-4</v>
      </c>
      <c r="C6" s="4">
        <v>0.85638327809396897</v>
      </c>
      <c r="D6" s="4">
        <v>5.80035821789024E-4</v>
      </c>
      <c r="E6" s="4">
        <v>0.956375320937906</v>
      </c>
      <c r="F6" s="4">
        <v>-62.964357516866599</v>
      </c>
      <c r="G6" s="4">
        <v>338.619358551787</v>
      </c>
      <c r="H6" s="4">
        <v>65.459358551787801</v>
      </c>
      <c r="I6" s="4">
        <v>-0.185943872020676</v>
      </c>
      <c r="J6" s="4">
        <v>-7.5233326351817</v>
      </c>
      <c r="K6" s="4">
        <v>-5.2920061709335799</v>
      </c>
      <c r="L6" s="4">
        <v>3</v>
      </c>
      <c r="M6" s="4">
        <v>0.362985589165086</v>
      </c>
      <c r="N6" s="4">
        <v>-2151.5553485270002</v>
      </c>
      <c r="O6" s="4">
        <v>-2134.44353779731</v>
      </c>
      <c r="P6" s="4" t="s">
        <v>17</v>
      </c>
      <c r="Q6" s="4">
        <f>AVERAGE(Q3:Q5)</f>
        <v>-57.672351345932874</v>
      </c>
      <c r="R6" s="4">
        <f>AVERAGE(R3:R5)</f>
        <v>-5.2920061709336634</v>
      </c>
    </row>
    <row r="7" spans="1:26" x14ac:dyDescent="0.2">
      <c r="A7" s="4" t="s">
        <v>21</v>
      </c>
      <c r="B7" s="5">
        <v>6.5069441105567203E-5</v>
      </c>
      <c r="C7" s="4">
        <v>4.3481800620265602E-3</v>
      </c>
      <c r="D7" s="4">
        <v>1.13165896757548E-4</v>
      </c>
      <c r="E7" s="4">
        <v>1.40044037703585E-2</v>
      </c>
      <c r="F7" s="4">
        <v>0.85429557491828501</v>
      </c>
      <c r="G7" s="4">
        <v>0.16380611532546299</v>
      </c>
      <c r="H7" s="4">
        <v>0.16380611532546299</v>
      </c>
      <c r="I7" s="4">
        <v>2.4847853313409102E-3</v>
      </c>
      <c r="J7" s="4">
        <v>0.11640231761165699</v>
      </c>
      <c r="K7" s="4">
        <v>8.7758505792886896E-2</v>
      </c>
      <c r="L7" s="4">
        <v>0</v>
      </c>
      <c r="M7" s="4">
        <v>0.27723867449727302</v>
      </c>
      <c r="N7" s="4">
        <v>278.16654845795802</v>
      </c>
      <c r="O7" s="4">
        <v>277.10941487739001</v>
      </c>
      <c r="P7" s="4">
        <v>0</v>
      </c>
      <c r="Q7" s="4">
        <f>_xlfn.STDEV.P(Q3:Q5)</f>
        <v>0.7706810183686813</v>
      </c>
      <c r="R7" s="4">
        <f>_xlfn.STDEV.P(R3:R5)</f>
        <v>8.7758505792866828E-2</v>
      </c>
    </row>
    <row r="9" spans="1:26" x14ac:dyDescent="0.2">
      <c r="A9" s="4" t="s">
        <v>52</v>
      </c>
    </row>
    <row r="10" spans="1:26" x14ac:dyDescent="0.2">
      <c r="A10" s="4" t="s">
        <v>0</v>
      </c>
      <c r="B10" s="4" t="s">
        <v>3</v>
      </c>
      <c r="C10" s="4" t="s">
        <v>4</v>
      </c>
      <c r="D10" s="4" t="s">
        <v>1</v>
      </c>
      <c r="E10" s="4" t="s">
        <v>2</v>
      </c>
      <c r="F10" s="4" t="s">
        <v>22</v>
      </c>
      <c r="G10" s="4" t="s">
        <v>23</v>
      </c>
      <c r="H10" s="4" t="s">
        <v>24</v>
      </c>
      <c r="I10" s="4" t="s">
        <v>25</v>
      </c>
      <c r="J10" s="4" t="s">
        <v>53</v>
      </c>
      <c r="K10" s="4" t="s">
        <v>54</v>
      </c>
      <c r="L10" s="4" t="s">
        <v>26</v>
      </c>
      <c r="M10" s="4" t="s">
        <v>27</v>
      </c>
      <c r="N10" s="4" t="s">
        <v>28</v>
      </c>
      <c r="O10" s="4" t="s">
        <v>29</v>
      </c>
      <c r="P10" s="4" t="s">
        <v>30</v>
      </c>
      <c r="Q10" s="4" t="s">
        <v>31</v>
      </c>
      <c r="R10" s="4" t="s">
        <v>11</v>
      </c>
      <c r="S10" s="4" t="s">
        <v>12</v>
      </c>
      <c r="T10" s="4" t="s">
        <v>13</v>
      </c>
      <c r="U10" s="4" t="s">
        <v>14</v>
      </c>
      <c r="V10" s="4" t="s">
        <v>15</v>
      </c>
      <c r="W10" s="4" t="s">
        <v>71</v>
      </c>
      <c r="X10" s="4" t="s">
        <v>73</v>
      </c>
      <c r="Y10" s="4" t="s">
        <v>64</v>
      </c>
      <c r="Z10" s="4" t="s">
        <v>74</v>
      </c>
    </row>
    <row r="11" spans="1:26" x14ac:dyDescent="0.2">
      <c r="A11" s="4" t="s">
        <v>32</v>
      </c>
      <c r="B11" s="4">
        <v>4.4293391470013601E-4</v>
      </c>
      <c r="C11" s="4">
        <v>0.96980786081776105</v>
      </c>
      <c r="D11" s="4">
        <v>-4.9822309031467803E-2</v>
      </c>
      <c r="E11" s="5">
        <v>3.5282451314360597E-5</v>
      </c>
      <c r="F11" s="4">
        <v>-3.6102559354505098E-2</v>
      </c>
      <c r="G11" s="4">
        <v>6.7217287551586704</v>
      </c>
      <c r="H11" s="4">
        <v>4.9798208409421498</v>
      </c>
      <c r="I11" s="4">
        <v>1.5046487184260901E-2</v>
      </c>
      <c r="J11" s="4">
        <v>0.30299999999999999</v>
      </c>
      <c r="K11" s="4">
        <v>25</v>
      </c>
      <c r="L11" s="4">
        <v>-68.082530282539594</v>
      </c>
      <c r="M11" s="4">
        <v>-0.20272182305176401</v>
      </c>
      <c r="N11" s="4">
        <v>0.493560222082916</v>
      </c>
      <c r="O11" s="4">
        <v>0.31300237587178598</v>
      </c>
      <c r="P11" s="4">
        <v>-7.6389915214256803</v>
      </c>
      <c r="Q11" s="4">
        <v>-5.2063296448045104</v>
      </c>
      <c r="R11" s="5">
        <v>3.0000000000000001E-6</v>
      </c>
      <c r="S11" s="4">
        <v>4.2864278009441398E-2</v>
      </c>
      <c r="T11" s="4">
        <v>-1830.0099748103801</v>
      </c>
      <c r="U11" s="4">
        <v>-1807.4063812163899</v>
      </c>
      <c r="V11" s="4" t="s">
        <v>17</v>
      </c>
      <c r="W11" s="4">
        <f>310.16*I11</f>
        <v>4.666818465070361</v>
      </c>
      <c r="X11" s="4">
        <f>H11-W11</f>
        <v>0.31300237587178881</v>
      </c>
      <c r="Y11" s="4">
        <f>310.16*M11</f>
        <v>-62.876200637735131</v>
      </c>
      <c r="Z11" s="4">
        <f>L11-Y11</f>
        <v>-5.2063296448044625</v>
      </c>
    </row>
    <row r="12" spans="1:26" x14ac:dyDescent="0.2">
      <c r="A12" s="4" t="s">
        <v>33</v>
      </c>
      <c r="B12" s="4">
        <v>6.3872212898670499E-4</v>
      </c>
      <c r="C12" s="4">
        <v>0.95559662167569204</v>
      </c>
      <c r="D12" s="4">
        <v>3.8516654179773899E-3</v>
      </c>
      <c r="E12" s="4">
        <v>0.94027700122810698</v>
      </c>
      <c r="F12" s="4">
        <v>4.9543252010665999E-3</v>
      </c>
      <c r="G12" s="4">
        <v>0.36179424035201102</v>
      </c>
      <c r="H12" s="4">
        <v>6.0147907793599398</v>
      </c>
      <c r="I12" s="4">
        <v>1.8517676942839501E-2</v>
      </c>
      <c r="J12" s="4">
        <v>0.30299999999999999</v>
      </c>
      <c r="K12" s="4">
        <v>25</v>
      </c>
      <c r="L12" s="4">
        <v>-70.680012056791</v>
      </c>
      <c r="M12" s="4">
        <v>-0.21017332843539599</v>
      </c>
      <c r="N12" s="4">
        <v>0.493560222082916</v>
      </c>
      <c r="O12" s="4">
        <v>0.27134809876884203</v>
      </c>
      <c r="P12" s="4">
        <v>-8.0147324504933195</v>
      </c>
      <c r="Q12" s="4">
        <v>-5.4926525092685603</v>
      </c>
      <c r="R12" s="5">
        <v>3.0000000000000001E-6</v>
      </c>
      <c r="S12" s="4">
        <v>4.3871449835206897E-2</v>
      </c>
      <c r="T12" s="4">
        <v>-2783.2028033322999</v>
      </c>
      <c r="U12" s="4">
        <v>-2756.66221702757</v>
      </c>
      <c r="V12" s="4" t="s">
        <v>17</v>
      </c>
      <c r="W12" s="4">
        <f>310.16*I12</f>
        <v>5.7434426805910999</v>
      </c>
      <c r="X12" s="4">
        <f t="shared" ref="X12:X13" si="2">H12-W12</f>
        <v>0.27134809876883992</v>
      </c>
      <c r="Y12" s="4">
        <f t="shared" ref="Y12:Y13" si="3">310.16*M12</f>
        <v>-65.187359547522419</v>
      </c>
      <c r="Z12" s="4">
        <f t="shared" ref="Z12:Z13" si="4">L12-Y12</f>
        <v>-5.4926525092685807</v>
      </c>
    </row>
    <row r="13" spans="1:26" x14ac:dyDescent="0.2">
      <c r="A13" s="4" t="s">
        <v>34</v>
      </c>
      <c r="B13" s="4">
        <v>9.1469018114566196E-4</v>
      </c>
      <c r="C13" s="4">
        <v>0.92054852959223499</v>
      </c>
      <c r="D13" s="4">
        <v>1.35459870005695E-2</v>
      </c>
      <c r="E13" s="4">
        <v>1.35960772514754</v>
      </c>
      <c r="F13" s="4">
        <v>1.50627288338248E-2</v>
      </c>
      <c r="G13" s="4">
        <v>-1.44905270229443</v>
      </c>
      <c r="H13" s="4">
        <v>4.1762637087829102</v>
      </c>
      <c r="I13" s="4">
        <v>1.23514337493292E-2</v>
      </c>
      <c r="J13" s="4">
        <v>0.30299999999999999</v>
      </c>
      <c r="K13" s="4">
        <v>25</v>
      </c>
      <c r="L13" s="4">
        <v>-74.190297883415298</v>
      </c>
      <c r="M13" s="4">
        <v>-0.22002550716618899</v>
      </c>
      <c r="N13" s="4">
        <v>0.493560222082916</v>
      </c>
      <c r="O13" s="4">
        <v>0.34534301709096599</v>
      </c>
      <c r="P13" s="4">
        <v>-8.5874926667441898</v>
      </c>
      <c r="Q13" s="4">
        <v>-5.9471865807499098</v>
      </c>
      <c r="R13" s="5">
        <v>3.0000000000000001E-6</v>
      </c>
      <c r="S13" s="4">
        <v>0.49511297756453199</v>
      </c>
      <c r="T13" s="4">
        <v>-2238.78827852116</v>
      </c>
      <c r="U13" s="4">
        <v>-2212.2476922164301</v>
      </c>
      <c r="V13" s="4" t="s">
        <v>17</v>
      </c>
      <c r="W13" s="4">
        <f>310.16*I13</f>
        <v>3.8309206916919449</v>
      </c>
      <c r="X13" s="4">
        <f t="shared" si="2"/>
        <v>0.34534301709096527</v>
      </c>
      <c r="Y13" s="4">
        <f t="shared" si="3"/>
        <v>-68.243111302665184</v>
      </c>
      <c r="Z13" s="4">
        <f t="shared" si="4"/>
        <v>-5.9471865807501132</v>
      </c>
    </row>
    <row r="14" spans="1:26" x14ac:dyDescent="0.2">
      <c r="A14" s="4" t="s">
        <v>20</v>
      </c>
      <c r="B14" s="4">
        <v>6.6544874161083504E-4</v>
      </c>
      <c r="C14" s="4">
        <v>0.94865100402856295</v>
      </c>
      <c r="D14" s="4">
        <v>-1.08082188709736E-2</v>
      </c>
      <c r="E14" s="4">
        <v>0.76664000294232204</v>
      </c>
      <c r="F14" s="4">
        <v>-5.3618351065378702E-3</v>
      </c>
      <c r="G14" s="4">
        <v>1.87815676440541</v>
      </c>
      <c r="H14" s="4">
        <v>5.0569584430283303</v>
      </c>
      <c r="I14" s="4">
        <v>1.53051992921432E-2</v>
      </c>
      <c r="J14" s="4">
        <v>0.30299999999999999</v>
      </c>
      <c r="K14" s="4">
        <v>25</v>
      </c>
      <c r="L14" s="4">
        <v>-70.984280074248701</v>
      </c>
      <c r="M14" s="4">
        <v>-0.21097355288444999</v>
      </c>
      <c r="N14" s="4">
        <v>0.493560222082916</v>
      </c>
      <c r="O14" s="4">
        <v>0.309897830577198</v>
      </c>
      <c r="P14" s="4">
        <v>-8.0804055462210602</v>
      </c>
      <c r="Q14" s="4">
        <v>-5.5487229116076602</v>
      </c>
      <c r="R14" s="5">
        <v>3.0000000000000001E-6</v>
      </c>
      <c r="S14" s="4">
        <v>0.193949568469726</v>
      </c>
      <c r="T14" s="4">
        <v>-2284.0003522212801</v>
      </c>
      <c r="U14" s="4">
        <v>-2258.7720968201302</v>
      </c>
      <c r="V14" s="4" t="s">
        <v>17</v>
      </c>
      <c r="W14" s="4">
        <f>AVERAGE(W11:W13)</f>
        <v>4.7470606124511354</v>
      </c>
      <c r="X14" s="4">
        <f>AVERAGE(X11:X13)</f>
        <v>0.309897830577198</v>
      </c>
      <c r="Y14" s="4">
        <f>AVERAGE(Y11:Y13)</f>
        <v>-65.435557162640919</v>
      </c>
      <c r="Z14" s="4">
        <f>AVERAGE(Z11:Z13)</f>
        <v>-5.5487229116077188</v>
      </c>
    </row>
    <row r="15" spans="1:26" x14ac:dyDescent="0.2">
      <c r="A15" s="4" t="s">
        <v>21</v>
      </c>
      <c r="B15" s="4">
        <v>1.93518694358668E-4</v>
      </c>
      <c r="C15" s="4">
        <v>2.0701072944360799E-2</v>
      </c>
      <c r="D15" s="4">
        <v>2.7869569916847199E-2</v>
      </c>
      <c r="E15" s="4">
        <v>0.56846088233347003</v>
      </c>
      <c r="F15" s="4">
        <v>2.2125235237436602E-2</v>
      </c>
      <c r="G15" s="4">
        <v>3.50380116298762</v>
      </c>
      <c r="H15" s="4">
        <v>0.75255480622248605</v>
      </c>
      <c r="I15" s="4">
        <v>2.5239965328095102E-3</v>
      </c>
      <c r="J15" s="4">
        <v>0</v>
      </c>
      <c r="K15" s="4">
        <v>0</v>
      </c>
      <c r="L15" s="4">
        <v>2.5027505584073499</v>
      </c>
      <c r="M15" s="4">
        <v>7.0868253522342797E-3</v>
      </c>
      <c r="N15" s="5">
        <v>2.1016182667477999E-16</v>
      </c>
      <c r="O15" s="4">
        <v>3.02879583937142E-2</v>
      </c>
      <c r="P15" s="4">
        <v>0.38999856606102201</v>
      </c>
      <c r="Q15" s="4">
        <v>0.30504116377788598</v>
      </c>
      <c r="R15" s="4">
        <v>0</v>
      </c>
      <c r="S15" s="4">
        <v>0.21295508576845501</v>
      </c>
      <c r="T15" s="4">
        <v>390.45037310999697</v>
      </c>
      <c r="U15" s="4">
        <v>388.92591464458798</v>
      </c>
      <c r="V15" s="4">
        <v>0</v>
      </c>
      <c r="W15" s="4">
        <f>_xlfn.STDEV.P(W11:W13)</f>
        <v>0.78284276461619984</v>
      </c>
      <c r="X15" s="4">
        <f>_xlfn.STDEV.P(X11:X13)</f>
        <v>3.0287958393715092E-2</v>
      </c>
      <c r="Y15" s="4">
        <f>_xlfn.STDEV.P(Y11:Y13)</f>
        <v>2.1980497512488757</v>
      </c>
      <c r="Z15" s="4">
        <f>_xlfn.STDEV.P(Z11:Z13)</f>
        <v>0.30504116377799367</v>
      </c>
    </row>
    <row r="17" spans="1:24" x14ac:dyDescent="0.2">
      <c r="A17" s="4" t="s">
        <v>38</v>
      </c>
    </row>
    <row r="18" spans="1:24" x14ac:dyDescent="0.2">
      <c r="A18" s="4" t="s">
        <v>0</v>
      </c>
      <c r="B18" s="4" t="s">
        <v>3</v>
      </c>
      <c r="C18" s="4" t="s">
        <v>4</v>
      </c>
      <c r="D18" s="4" t="s">
        <v>1</v>
      </c>
      <c r="E18" s="4" t="s">
        <v>2</v>
      </c>
      <c r="F18" s="4" t="s">
        <v>22</v>
      </c>
      <c r="G18" s="4" t="s">
        <v>23</v>
      </c>
      <c r="H18" s="4" t="s">
        <v>24</v>
      </c>
      <c r="I18" s="4" t="s">
        <v>25</v>
      </c>
      <c r="J18" s="4" t="s">
        <v>26</v>
      </c>
      <c r="K18" s="4" t="s">
        <v>27</v>
      </c>
      <c r="L18" s="4" t="s">
        <v>28</v>
      </c>
      <c r="M18" s="4" t="s">
        <v>29</v>
      </c>
      <c r="N18" s="4" t="s">
        <v>30</v>
      </c>
      <c r="O18" s="4" t="s">
        <v>31</v>
      </c>
      <c r="P18" s="4" t="s">
        <v>11</v>
      </c>
      <c r="Q18" s="4" t="s">
        <v>12</v>
      </c>
      <c r="R18" s="4" t="s">
        <v>13</v>
      </c>
      <c r="S18" s="4" t="s">
        <v>14</v>
      </c>
      <c r="T18" s="4" t="s">
        <v>15</v>
      </c>
      <c r="U18" s="4" t="s">
        <v>64</v>
      </c>
      <c r="V18" s="4" t="s">
        <v>65</v>
      </c>
      <c r="W18" s="4" t="s">
        <v>62</v>
      </c>
      <c r="X18" s="4" t="s">
        <v>63</v>
      </c>
    </row>
    <row r="19" spans="1:24" x14ac:dyDescent="0.2">
      <c r="A19" s="4" t="s">
        <v>32</v>
      </c>
      <c r="B19" s="4">
        <v>2.73948989792805E-4</v>
      </c>
      <c r="C19" s="4">
        <v>0.98593806975425502</v>
      </c>
      <c r="D19" s="4">
        <v>1.8945487467217199E-4</v>
      </c>
      <c r="E19" s="4">
        <v>0.86362154434788097</v>
      </c>
      <c r="F19" s="4">
        <v>-3.6399845573057599E-3</v>
      </c>
      <c r="G19" s="4">
        <v>1.18246239591063</v>
      </c>
      <c r="H19" s="4">
        <v>48.041933547037502</v>
      </c>
      <c r="I19" s="4">
        <v>0.141193373597055</v>
      </c>
      <c r="J19" s="4">
        <v>-94.899976116074598</v>
      </c>
      <c r="K19" s="4">
        <v>-0.279987336847562</v>
      </c>
      <c r="L19" s="4">
        <v>5.9437172753393703</v>
      </c>
      <c r="M19" s="4">
        <v>4.2493967921747</v>
      </c>
      <c r="N19" s="4">
        <v>-11.4189517616053</v>
      </c>
      <c r="O19" s="4">
        <v>-8.0591037194346296</v>
      </c>
      <c r="P19" s="5">
        <v>3.0000000000000001E-6</v>
      </c>
      <c r="Q19" s="4">
        <v>2.5000276524341E-2</v>
      </c>
      <c r="R19" s="4">
        <v>-1888.5316202597</v>
      </c>
      <c r="S19" s="4">
        <v>-1863.63631824658</v>
      </c>
      <c r="T19" s="4" t="s">
        <v>17</v>
      </c>
      <c r="U19" s="4">
        <f>310.16*K19</f>
        <v>-86.840872396639838</v>
      </c>
      <c r="V19" s="4">
        <f>J19-U19</f>
        <v>-8.0591037194347592</v>
      </c>
      <c r="W19" s="4">
        <f>310.16*I19</f>
        <v>43.792536754862581</v>
      </c>
      <c r="X19" s="4">
        <f>H19-W19</f>
        <v>4.2493967921749203</v>
      </c>
    </row>
    <row r="20" spans="1:24" x14ac:dyDescent="0.2">
      <c r="A20" s="4" t="s">
        <v>33</v>
      </c>
      <c r="B20" s="4">
        <v>6.3450813676570802E-4</v>
      </c>
      <c r="C20" s="4">
        <v>0.95600367379592099</v>
      </c>
      <c r="D20" s="4">
        <v>4.0134171868468099E-4</v>
      </c>
      <c r="E20" s="4">
        <v>0.86159385268176603</v>
      </c>
      <c r="F20" s="4">
        <v>1.6436977164340401E-3</v>
      </c>
      <c r="G20" s="4">
        <v>0.78943363879355399</v>
      </c>
      <c r="H20" s="4">
        <v>19.592342443155701</v>
      </c>
      <c r="I20" s="4">
        <v>5.9861504762961898E-2</v>
      </c>
      <c r="J20" s="4">
        <v>-82.876682598656402</v>
      </c>
      <c r="K20" s="4">
        <v>-0.24689420337751999</v>
      </c>
      <c r="L20" s="4">
        <v>1.74403618303101</v>
      </c>
      <c r="M20" s="4">
        <v>1.02569812587547</v>
      </c>
      <c r="N20" s="4">
        <v>-9.2627069196148195</v>
      </c>
      <c r="O20" s="4">
        <v>-6.2999764790845703</v>
      </c>
      <c r="P20" s="5">
        <v>3.0000000000000001E-6</v>
      </c>
      <c r="Q20" s="4">
        <v>3.8865070795760098E-2</v>
      </c>
      <c r="R20" s="4">
        <v>-2801.4989218237702</v>
      </c>
      <c r="S20" s="4">
        <v>-2772.1515448405999</v>
      </c>
      <c r="T20" s="4" t="s">
        <v>17</v>
      </c>
      <c r="U20" s="4">
        <f t="shared" ref="U20:U21" si="5">310.16*K20</f>
        <v>-76.576706119571611</v>
      </c>
      <c r="V20" s="4">
        <f t="shared" ref="V20:V21" si="6">J20-U20</f>
        <v>-6.2999764790847905</v>
      </c>
      <c r="W20" s="4">
        <f t="shared" ref="W20:W21" si="7">310.16*I20</f>
        <v>18.566644317280264</v>
      </c>
      <c r="X20" s="4">
        <f t="shared" ref="X20:X21" si="8">H20-W20</f>
        <v>1.0256981258754365</v>
      </c>
    </row>
    <row r="21" spans="1:24" x14ac:dyDescent="0.2">
      <c r="A21" s="4" t="s">
        <v>34</v>
      </c>
      <c r="B21" s="4">
        <v>9.3195354089573696E-4</v>
      </c>
      <c r="C21" s="4">
        <v>0.91902924200976199</v>
      </c>
      <c r="D21" s="4">
        <v>2.1684663745841299E-4</v>
      </c>
      <c r="E21" s="4">
        <v>0.852937472309791</v>
      </c>
      <c r="F21" s="4">
        <v>1.5019979895476601E-3</v>
      </c>
      <c r="G21" s="4">
        <v>0.79551155234788495</v>
      </c>
      <c r="H21" s="4">
        <v>44.745903233664599</v>
      </c>
      <c r="I21" s="4">
        <v>0.13648187526021499</v>
      </c>
      <c r="J21" s="4">
        <v>-119.607778367927</v>
      </c>
      <c r="K21" s="4">
        <v>-0.35701446521296198</v>
      </c>
      <c r="L21" s="4">
        <v>4.0524673060786398</v>
      </c>
      <c r="M21" s="4">
        <v>2.4146848029560499</v>
      </c>
      <c r="N21" s="4">
        <v>-13.160345420031</v>
      </c>
      <c r="O21" s="4">
        <v>-8.8761718374755105</v>
      </c>
      <c r="P21" s="5">
        <v>3.0000000000000001E-6</v>
      </c>
      <c r="Q21" s="4">
        <v>0.47028545401057598</v>
      </c>
      <c r="R21" s="4">
        <v>-2245.85919943513</v>
      </c>
      <c r="S21" s="4">
        <v>-2216.5118224519501</v>
      </c>
      <c r="T21" s="4" t="s">
        <v>17</v>
      </c>
      <c r="U21" s="4">
        <f t="shared" si="5"/>
        <v>-110.7316065304523</v>
      </c>
      <c r="V21" s="4">
        <f t="shared" si="6"/>
        <v>-8.8761718374747005</v>
      </c>
      <c r="W21" s="4">
        <f t="shared" si="7"/>
        <v>42.331218430708283</v>
      </c>
      <c r="X21" s="4">
        <f t="shared" si="8"/>
        <v>2.4146848029563159</v>
      </c>
    </row>
    <row r="22" spans="1:24" x14ac:dyDescent="0.2">
      <c r="A22" s="4" t="s">
        <v>20</v>
      </c>
      <c r="B22" s="4">
        <v>6.1347022248474999E-4</v>
      </c>
      <c r="C22" s="4">
        <v>0.95365699518664604</v>
      </c>
      <c r="D22" s="4">
        <v>2.6921441027175498E-4</v>
      </c>
      <c r="E22" s="4">
        <v>0.85938428977981296</v>
      </c>
      <c r="F22" s="4">
        <v>-1.64762950441352E-4</v>
      </c>
      <c r="G22" s="4">
        <v>0.92246919568402397</v>
      </c>
      <c r="H22" s="4">
        <v>37.460059741285903</v>
      </c>
      <c r="I22" s="4">
        <v>0.112512251206744</v>
      </c>
      <c r="J22" s="4">
        <v>-99.128145694219597</v>
      </c>
      <c r="K22" s="4">
        <v>-0.29463200181268101</v>
      </c>
      <c r="L22" s="4">
        <v>3.9134069214830101</v>
      </c>
      <c r="M22" s="4">
        <v>2.5632599070020698</v>
      </c>
      <c r="N22" s="4">
        <v>-11.2806680337504</v>
      </c>
      <c r="O22" s="4">
        <v>-7.74508401199824</v>
      </c>
      <c r="P22" s="5">
        <v>3.0000000000000001E-6</v>
      </c>
      <c r="Q22" s="4">
        <v>0.17805026711022601</v>
      </c>
      <c r="R22" s="4">
        <v>-2311.9632471728701</v>
      </c>
      <c r="S22" s="4">
        <v>-2284.0998951797101</v>
      </c>
      <c r="T22" s="4" t="s">
        <v>17</v>
      </c>
      <c r="U22" s="4">
        <f>AVERAGE(U19:U21)</f>
        <v>-91.383061682221253</v>
      </c>
      <c r="V22" s="4">
        <f>AVERAGE(V19:V21)</f>
        <v>-7.7450840119980837</v>
      </c>
      <c r="W22" s="4">
        <f>AVERAGE(W19:W21)</f>
        <v>34.896799834283712</v>
      </c>
      <c r="X22" s="4">
        <f>AVERAGE(X19:X21)</f>
        <v>2.5632599070022244</v>
      </c>
    </row>
    <row r="23" spans="1:24" x14ac:dyDescent="0.2">
      <c r="A23" s="4" t="s">
        <v>21</v>
      </c>
      <c r="B23" s="4">
        <v>2.6904081808777901E-4</v>
      </c>
      <c r="C23" s="4">
        <v>2.7365769164011899E-2</v>
      </c>
      <c r="D23" s="5">
        <v>9.4094974674413198E-5</v>
      </c>
      <c r="E23" s="4">
        <v>4.6331396836298902E-3</v>
      </c>
      <c r="F23" s="4">
        <v>2.4580335793424799E-3</v>
      </c>
      <c r="G23" s="4">
        <v>0.183859699012313</v>
      </c>
      <c r="H23" s="4">
        <v>12.7058371111101</v>
      </c>
      <c r="I23" s="4">
        <v>3.7279354250130799E-2</v>
      </c>
      <c r="J23" s="4">
        <v>15.290550733247199</v>
      </c>
      <c r="K23" s="4">
        <v>4.6133629639934698E-2</v>
      </c>
      <c r="L23" s="4">
        <v>1.7173300327729599</v>
      </c>
      <c r="M23" s="4">
        <v>1.320256084738</v>
      </c>
      <c r="N23" s="4">
        <v>1.5942058131504</v>
      </c>
      <c r="O23" s="4">
        <v>1.0749114424430699</v>
      </c>
      <c r="P23" s="4">
        <v>0</v>
      </c>
      <c r="Q23" s="4">
        <v>0.20671899038236899</v>
      </c>
      <c r="R23" s="4">
        <v>375.636910040163</v>
      </c>
      <c r="S23" s="4">
        <v>373.96621052316601</v>
      </c>
      <c r="T23" s="4">
        <v>0</v>
      </c>
      <c r="U23" s="4">
        <f>_xlfn.STDEV.P(U19:U21)</f>
        <v>14.308806569122122</v>
      </c>
      <c r="V23" s="4">
        <f>_xlfn.STDEV.P(V19:V21)</f>
        <v>1.0749114424427075</v>
      </c>
      <c r="W23" s="4">
        <f>_xlfn.STDEV.P(W19:W21)</f>
        <v>11.562564514220469</v>
      </c>
      <c r="X23" s="4">
        <f>_xlfn.STDEV.P(X19:X21)</f>
        <v>1.320256084738098</v>
      </c>
    </row>
    <row r="24" spans="1:24" x14ac:dyDescent="0.2">
      <c r="L24" s="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4"/>
  <sheetViews>
    <sheetView zoomScale="85" workbookViewId="0">
      <selection activeCell="A14" sqref="A14:XFD14"/>
    </sheetView>
  </sheetViews>
  <sheetFormatPr baseColWidth="10" defaultRowHeight="16" x14ac:dyDescent="0.2"/>
  <cols>
    <col min="12" max="13" width="13.1640625" bestFit="1" customWidth="1"/>
    <col min="17" max="17" width="12.83203125" bestFit="1" customWidth="1"/>
    <col min="18" max="18" width="13.1640625" bestFit="1" customWidth="1"/>
    <col min="22" max="22" width="13.83203125" bestFit="1" customWidth="1"/>
    <col min="23" max="23" width="13.1640625" bestFit="1" customWidth="1"/>
    <col min="24" max="24" width="16.83203125" bestFit="1" customWidth="1"/>
    <col min="25" max="25" width="12.83203125" bestFit="1" customWidth="1"/>
  </cols>
  <sheetData>
    <row r="1" spans="1:26" x14ac:dyDescent="0.2">
      <c r="A1" t="s">
        <v>51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58</v>
      </c>
      <c r="R2" t="s">
        <v>70</v>
      </c>
    </row>
    <row r="3" spans="1:26" x14ac:dyDescent="0.2">
      <c r="A3" t="s">
        <v>35</v>
      </c>
      <c r="B3">
        <v>5.3321260002471397E-4</v>
      </c>
      <c r="C3">
        <v>0.84159906262682205</v>
      </c>
      <c r="D3">
        <v>7.91649353454473E-4</v>
      </c>
      <c r="E3">
        <v>0.943003719003491</v>
      </c>
      <c r="F3">
        <v>-61.610292690575299</v>
      </c>
      <c r="G3">
        <v>338.763987378541</v>
      </c>
      <c r="H3">
        <v>65.603987378541504</v>
      </c>
      <c r="I3">
        <v>-0.181867893241352</v>
      </c>
      <c r="J3">
        <v>-7.3845616417338</v>
      </c>
      <c r="K3">
        <v>-5.2021469228375699</v>
      </c>
      <c r="L3">
        <v>3</v>
      </c>
      <c r="M3">
        <v>3.6949495458708301</v>
      </c>
      <c r="N3">
        <v>-2091.17706854583</v>
      </c>
      <c r="O3">
        <v>-2073.2340969013799</v>
      </c>
      <c r="P3" t="s">
        <v>17</v>
      </c>
      <c r="Q3">
        <f>310.16*I3</f>
        <v>-56.408145767737743</v>
      </c>
      <c r="R3">
        <f>F3-Q3</f>
        <v>-5.2021469228375565</v>
      </c>
    </row>
    <row r="4" spans="1:26" x14ac:dyDescent="0.2">
      <c r="A4" t="s">
        <v>36</v>
      </c>
      <c r="B4">
        <v>5.6360056476555803E-4</v>
      </c>
      <c r="C4">
        <v>0.83502119232123495</v>
      </c>
      <c r="D4">
        <v>8.1423661816648401E-4</v>
      </c>
      <c r="E4">
        <v>0.93199319614399401</v>
      </c>
      <c r="F4">
        <v>-66.155829668093403</v>
      </c>
      <c r="G4">
        <v>338.45737215578799</v>
      </c>
      <c r="H4">
        <v>65.297372155788807</v>
      </c>
      <c r="I4">
        <v>-0.195462811894794</v>
      </c>
      <c r="J4">
        <v>-7.87663767354148</v>
      </c>
      <c r="K4">
        <v>-5.5310839308039403</v>
      </c>
      <c r="L4">
        <v>3</v>
      </c>
      <c r="M4">
        <v>4.5776642938138803</v>
      </c>
      <c r="N4">
        <v>-2089.62999439239</v>
      </c>
      <c r="O4">
        <v>-2071.6870227479399</v>
      </c>
      <c r="P4" t="s">
        <v>17</v>
      </c>
      <c r="Q4">
        <f t="shared" ref="Q4:Q5" si="0">310.16*I4</f>
        <v>-60.624745737289309</v>
      </c>
      <c r="R4">
        <f t="shared" ref="R4:R5" si="1">F4-Q4</f>
        <v>-5.531083930804094</v>
      </c>
    </row>
    <row r="5" spans="1:26" x14ac:dyDescent="0.2">
      <c r="A5" t="s">
        <v>37</v>
      </c>
      <c r="B5">
        <v>5.9574925232645402E-4</v>
      </c>
      <c r="C5">
        <v>0.837874938663001</v>
      </c>
      <c r="D5">
        <v>5.9243427844906001E-4</v>
      </c>
      <c r="E5">
        <v>0.95092183622660797</v>
      </c>
      <c r="F5">
        <v>-67.210245580509394</v>
      </c>
      <c r="G5">
        <v>338.76823247991302</v>
      </c>
      <c r="H5">
        <v>65.608232479913298</v>
      </c>
      <c r="I5">
        <v>-0.198395950790617</v>
      </c>
      <c r="J5">
        <v>-8.0565088927788508</v>
      </c>
      <c r="K5">
        <v>-5.6757574832914397</v>
      </c>
      <c r="L5">
        <v>3</v>
      </c>
      <c r="M5">
        <v>3.3503490413961101</v>
      </c>
      <c r="N5">
        <v>-2105.7453775876602</v>
      </c>
      <c r="O5">
        <v>-2087.8024059432</v>
      </c>
      <c r="P5" t="s">
        <v>17</v>
      </c>
      <c r="Q5">
        <f t="shared" si="0"/>
        <v>-61.534488097217775</v>
      </c>
      <c r="R5">
        <f t="shared" si="1"/>
        <v>-5.6757574832916191</v>
      </c>
    </row>
    <row r="6" spans="1:26" x14ac:dyDescent="0.2">
      <c r="A6" t="s">
        <v>20</v>
      </c>
      <c r="B6">
        <v>5.6418747237224197E-4</v>
      </c>
      <c r="C6">
        <v>0.83816506453702</v>
      </c>
      <c r="D6">
        <v>7.3277341669000502E-4</v>
      </c>
      <c r="E6">
        <v>0.94197291712469799</v>
      </c>
      <c r="F6">
        <v>-64.992122646392701</v>
      </c>
      <c r="G6">
        <v>338.66319733808098</v>
      </c>
      <c r="H6">
        <v>65.503197338081193</v>
      </c>
      <c r="I6">
        <v>-0.191908885308921</v>
      </c>
      <c r="J6">
        <v>-7.7725694026847103</v>
      </c>
      <c r="K6">
        <v>-5.46966277897765</v>
      </c>
      <c r="L6">
        <v>3</v>
      </c>
      <c r="M6">
        <v>3.87432096036027</v>
      </c>
      <c r="N6">
        <v>-2095.5174801752901</v>
      </c>
      <c r="O6">
        <v>-2077.5745085308399</v>
      </c>
      <c r="P6" t="s">
        <v>17</v>
      </c>
      <c r="Q6">
        <f>AVERAGE(Q3:Q5)</f>
        <v>-59.522459867414945</v>
      </c>
      <c r="R6">
        <f>AVERAGE(R3:R5)</f>
        <v>-5.4696627789777565</v>
      </c>
    </row>
    <row r="7" spans="1:26" x14ac:dyDescent="0.2">
      <c r="A7" t="s">
        <v>21</v>
      </c>
      <c r="B7" s="1">
        <v>2.5533854202884801E-5</v>
      </c>
      <c r="C7">
        <v>2.6932290664259399E-3</v>
      </c>
      <c r="D7" s="1">
        <v>9.9662267762850204E-5</v>
      </c>
      <c r="E7">
        <v>7.7618841453723098E-3</v>
      </c>
      <c r="F7">
        <v>2.4297501403281299</v>
      </c>
      <c r="G7">
        <v>0.14555070014876501</v>
      </c>
      <c r="H7">
        <v>0.14555070014876501</v>
      </c>
      <c r="I7">
        <v>7.2003225493163497E-3</v>
      </c>
      <c r="J7">
        <v>0.28401987113121402</v>
      </c>
      <c r="K7">
        <v>0.198168546380947</v>
      </c>
      <c r="L7">
        <v>0</v>
      </c>
      <c r="M7">
        <v>0.51685346760068696</v>
      </c>
      <c r="N7">
        <v>7.2597416720518702</v>
      </c>
      <c r="O7">
        <v>7.2597416720518702</v>
      </c>
      <c r="P7">
        <v>0</v>
      </c>
      <c r="Q7">
        <f>_xlfn.STDEV.P(Q3:Q5)</f>
        <v>2.2332520418958848</v>
      </c>
      <c r="R7">
        <f>_xlfn.STDEV.P(R3:R5)</f>
        <v>0.19816854638103445</v>
      </c>
    </row>
    <row r="8" spans="1:26" x14ac:dyDescent="0.2">
      <c r="B8" s="1"/>
      <c r="D8" s="1"/>
    </row>
    <row r="9" spans="1:26" x14ac:dyDescent="0.2">
      <c r="A9" t="s">
        <v>52</v>
      </c>
      <c r="B9" s="1"/>
      <c r="D9" s="1"/>
    </row>
    <row r="10" spans="1:26" x14ac:dyDescent="0.2">
      <c r="A10" t="s">
        <v>0</v>
      </c>
      <c r="B10" t="s">
        <v>3</v>
      </c>
      <c r="C10" t="s">
        <v>4</v>
      </c>
      <c r="D10" t="s">
        <v>1</v>
      </c>
      <c r="E10" t="s">
        <v>2</v>
      </c>
      <c r="F10" t="s">
        <v>22</v>
      </c>
      <c r="G10" t="s">
        <v>23</v>
      </c>
      <c r="H10" t="s">
        <v>24</v>
      </c>
      <c r="I10" t="s">
        <v>25</v>
      </c>
      <c r="J10" t="s">
        <v>53</v>
      </c>
      <c r="K10" t="s">
        <v>54</v>
      </c>
      <c r="L10" t="s">
        <v>26</v>
      </c>
      <c r="M10" t="s">
        <v>27</v>
      </c>
      <c r="N10" t="s">
        <v>28</v>
      </c>
      <c r="O10" t="s">
        <v>29</v>
      </c>
      <c r="P10" t="s">
        <v>30</v>
      </c>
      <c r="Q10" t="s">
        <v>31</v>
      </c>
      <c r="R10" t="s">
        <v>11</v>
      </c>
      <c r="S10" t="s">
        <v>12</v>
      </c>
      <c r="T10" t="s">
        <v>13</v>
      </c>
      <c r="U10" t="s">
        <v>14</v>
      </c>
      <c r="V10" t="s">
        <v>15</v>
      </c>
      <c r="W10" t="s">
        <v>62</v>
      </c>
      <c r="X10" t="s">
        <v>73</v>
      </c>
      <c r="Y10" t="s">
        <v>67</v>
      </c>
      <c r="Z10" t="s">
        <v>31</v>
      </c>
    </row>
    <row r="11" spans="1:26" x14ac:dyDescent="0.2">
      <c r="A11" t="s">
        <v>35</v>
      </c>
      <c r="B11">
        <v>9.2683260968108203E-4</v>
      </c>
      <c r="C11">
        <v>0.93076266493330995</v>
      </c>
      <c r="D11">
        <v>3.9311090717846999E-4</v>
      </c>
      <c r="E11">
        <v>0.84642416824534805</v>
      </c>
      <c r="F11">
        <v>7.9706491307539795E-4</v>
      </c>
      <c r="G11">
        <v>0.83036325001320199</v>
      </c>
      <c r="H11">
        <v>79.962934623936903</v>
      </c>
      <c r="I11">
        <v>0.26653264824877199</v>
      </c>
      <c r="J11">
        <v>0.30299999999999999</v>
      </c>
      <c r="K11">
        <v>25</v>
      </c>
      <c r="L11">
        <v>-148.11159246622799</v>
      </c>
      <c r="M11">
        <v>-0.46757069424907799</v>
      </c>
      <c r="N11">
        <v>0.493560222082919</v>
      </c>
      <c r="O11">
        <v>-2.7048315569023398</v>
      </c>
      <c r="P11">
        <v>-8.7007142689229209</v>
      </c>
      <c r="Q11">
        <v>-3.0898659379339701</v>
      </c>
      <c r="R11" s="1">
        <v>3.0000000000000001E-6</v>
      </c>
      <c r="S11">
        <v>1.2305051606543</v>
      </c>
      <c r="T11">
        <v>-2264.703430564</v>
      </c>
      <c r="U11">
        <v>-2238.1628442592801</v>
      </c>
      <c r="V11" t="s">
        <v>17</v>
      </c>
      <c r="W11">
        <f>310.16*I11</f>
        <v>82.667766180839124</v>
      </c>
      <c r="X11">
        <f>H11-W11</f>
        <v>-2.7048315569022208</v>
      </c>
      <c r="Y11">
        <f>310.16*M11</f>
        <v>-145.02172652829404</v>
      </c>
      <c r="Z11">
        <f>L11-Y11</f>
        <v>-3.0898659379339506</v>
      </c>
    </row>
    <row r="12" spans="1:26" x14ac:dyDescent="0.2">
      <c r="A12" t="s">
        <v>36</v>
      </c>
      <c r="B12">
        <v>9.4208468432239198E-4</v>
      </c>
      <c r="C12">
        <v>0.92048616925235205</v>
      </c>
      <c r="D12">
        <v>8.9050183377703605E-4</v>
      </c>
      <c r="E12">
        <v>0.82046540493769404</v>
      </c>
      <c r="F12">
        <v>9.33472682807427E-4</v>
      </c>
      <c r="G12">
        <v>0.83738308304500098</v>
      </c>
      <c r="H12">
        <v>-33.034525995341099</v>
      </c>
      <c r="I12">
        <v>-0.112449980605795</v>
      </c>
      <c r="J12">
        <v>0.30299999999999999</v>
      </c>
      <c r="K12">
        <v>25</v>
      </c>
      <c r="L12">
        <v>-74.206909381028893</v>
      </c>
      <c r="M12">
        <v>-0.21906658417253799</v>
      </c>
      <c r="N12">
        <v>0.493560222082919</v>
      </c>
      <c r="O12">
        <v>1.84295998935246</v>
      </c>
      <c r="P12">
        <v>-8.8900166441448008</v>
      </c>
      <c r="Q12">
        <v>-6.26121763407434</v>
      </c>
      <c r="R12" s="1">
        <v>3.0000000000000001E-6</v>
      </c>
      <c r="S12">
        <v>1.4632662889707599</v>
      </c>
      <c r="T12">
        <v>-2269.7534364687199</v>
      </c>
      <c r="U12">
        <v>-2243.21285016399</v>
      </c>
      <c r="V12" t="s">
        <v>17</v>
      </c>
      <c r="W12">
        <f t="shared" ref="W12:W13" si="2">310.16*I12</f>
        <v>-34.877485984693379</v>
      </c>
      <c r="X12">
        <f t="shared" ref="X12:X13" si="3">H12-W12</f>
        <v>1.8429599893522806</v>
      </c>
      <c r="Y12">
        <f t="shared" ref="Y12:Y13" si="4">310.16*M12</f>
        <v>-67.945691746954395</v>
      </c>
      <c r="Z12">
        <f t="shared" ref="Z12:Z13" si="5">L12-Y12</f>
        <v>-6.2612176340744981</v>
      </c>
    </row>
    <row r="13" spans="1:26" x14ac:dyDescent="0.2">
      <c r="A13" t="s">
        <v>37</v>
      </c>
      <c r="B13">
        <v>6.6150287471438297E-4</v>
      </c>
      <c r="C13">
        <v>0.94471805860017399</v>
      </c>
      <c r="D13">
        <v>-1.24137897259969E-3</v>
      </c>
      <c r="E13">
        <v>23.686107584082499</v>
      </c>
      <c r="F13">
        <v>-0.38004169675027499</v>
      </c>
      <c r="G13">
        <v>-42.103058275585198</v>
      </c>
      <c r="H13">
        <v>-1.29340384276343</v>
      </c>
      <c r="I13">
        <v>-5.9933058252158097E-3</v>
      </c>
      <c r="J13">
        <v>0.30299999999999999</v>
      </c>
      <c r="K13">
        <v>25</v>
      </c>
      <c r="L13">
        <v>-71.643397312717298</v>
      </c>
      <c r="M13">
        <v>-0.21204599980125599</v>
      </c>
      <c r="N13">
        <v>0.493560222082916</v>
      </c>
      <c r="O13">
        <v>0.56547989198550597</v>
      </c>
      <c r="P13">
        <v>-8.4197620119746599</v>
      </c>
      <c r="Q13">
        <v>-5.8752100143595802</v>
      </c>
      <c r="R13" s="1">
        <v>3.0000000000000001E-6</v>
      </c>
      <c r="S13">
        <v>1.2786144564282</v>
      </c>
      <c r="T13">
        <v>-2257.3347459982001</v>
      </c>
      <c r="U13">
        <v>-2230.7941596934802</v>
      </c>
      <c r="V13" t="s">
        <v>17</v>
      </c>
      <c r="W13">
        <f t="shared" si="2"/>
        <v>-1.8588837347489358</v>
      </c>
      <c r="X13">
        <f t="shared" si="3"/>
        <v>0.56547989198550574</v>
      </c>
      <c r="Y13">
        <f t="shared" si="4"/>
        <v>-65.76818729835756</v>
      </c>
      <c r="Z13">
        <f t="shared" si="5"/>
        <v>-5.8752100143597374</v>
      </c>
    </row>
    <row r="14" spans="1:26" s="2" customFormat="1" x14ac:dyDescent="0.2">
      <c r="A14" s="2" t="s">
        <v>20</v>
      </c>
      <c r="B14" s="2">
        <v>8.4347338957261903E-4</v>
      </c>
      <c r="C14" s="2">
        <v>0.931988964261945</v>
      </c>
      <c r="D14" s="3">
        <v>1.40779227852694E-5</v>
      </c>
      <c r="E14" s="2">
        <v>8.4509990524218797</v>
      </c>
      <c r="F14" s="2">
        <v>-0.12610371971813</v>
      </c>
      <c r="G14" s="2">
        <v>-13.478437314175601</v>
      </c>
      <c r="H14" s="2">
        <v>15.2116682619441</v>
      </c>
      <c r="I14" s="2">
        <v>4.9363120605920303E-2</v>
      </c>
      <c r="J14" s="2">
        <v>0.30299999999999999</v>
      </c>
      <c r="K14" s="2">
        <v>25</v>
      </c>
      <c r="L14" s="2">
        <v>-97.987299719991398</v>
      </c>
      <c r="M14" s="2">
        <v>-0.29956109274095699</v>
      </c>
      <c r="N14" s="2">
        <v>0.493560222082918</v>
      </c>
      <c r="O14" s="2">
        <v>-9.8797225188125601E-2</v>
      </c>
      <c r="P14" s="2">
        <v>-8.6701643083474593</v>
      </c>
      <c r="Q14" s="2">
        <v>-5.0754311954559599</v>
      </c>
      <c r="R14" s="3">
        <v>3.0000000000000001E-6</v>
      </c>
      <c r="S14" s="2">
        <v>1.3241286353510899</v>
      </c>
      <c r="T14" s="2">
        <v>-2263.9305376769798</v>
      </c>
      <c r="U14" s="2">
        <v>-2237.3899513722499</v>
      </c>
      <c r="V14" s="2" t="s">
        <v>17</v>
      </c>
      <c r="W14" s="2">
        <f>AVERAGE(W11:W13)</f>
        <v>15.310465487132269</v>
      </c>
      <c r="X14" s="2">
        <f>AVERAGE(X11:X13)</f>
        <v>-9.8797225188144822E-2</v>
      </c>
      <c r="Y14" s="2">
        <f>AVERAGE(Y11:Y13)</f>
        <v>-92.911868524535336</v>
      </c>
      <c r="Z14" s="2">
        <f>AVERAGE(Z11:Z13)</f>
        <v>-5.075431195456062</v>
      </c>
    </row>
    <row r="15" spans="1:26" x14ac:dyDescent="0.2">
      <c r="A15" t="s">
        <v>21</v>
      </c>
      <c r="B15">
        <v>1.28823154372042E-4</v>
      </c>
      <c r="C15">
        <v>9.93055798612987E-3</v>
      </c>
      <c r="D15">
        <v>9.1066951399977896E-4</v>
      </c>
      <c r="E15">
        <v>10.7728537674706</v>
      </c>
      <c r="F15">
        <v>0.17956127419565901</v>
      </c>
      <c r="G15">
        <v>20.2406637935911</v>
      </c>
      <c r="H15">
        <v>47.584448303253502</v>
      </c>
      <c r="I15">
        <v>0.159593668846436</v>
      </c>
      <c r="J15">
        <v>0</v>
      </c>
      <c r="K15">
        <v>0</v>
      </c>
      <c r="L15">
        <v>35.458674923671403</v>
      </c>
      <c r="M15">
        <v>0.118835297226642</v>
      </c>
      <c r="N15" s="1">
        <v>1.46553644580428E-15</v>
      </c>
      <c r="O15">
        <v>1.91512402615723</v>
      </c>
      <c r="P15">
        <v>0.19319218382695399</v>
      </c>
      <c r="Q15">
        <v>1.4128228278941399</v>
      </c>
      <c r="R15">
        <v>0</v>
      </c>
      <c r="S15">
        <v>0.100326437446489</v>
      </c>
      <c r="T15">
        <v>5.0992803944432801</v>
      </c>
      <c r="U15">
        <v>5.0992803944430802</v>
      </c>
      <c r="V15">
        <v>0</v>
      </c>
      <c r="W15">
        <f>_xlfn.STDEV.P(W11:W13)</f>
        <v>49.49957232941069</v>
      </c>
      <c r="X15">
        <f>_xlfn.STDEV.P(X11:X13)</f>
        <v>1.9151240261571187</v>
      </c>
      <c r="Y15">
        <f>_xlfn.STDEV.P(Y11:Y13)</f>
        <v>36.857955787815449</v>
      </c>
      <c r="Z15">
        <f>_xlfn.STDEV.P(Z11:Z13)</f>
        <v>1.4128228278942354</v>
      </c>
    </row>
    <row r="16" spans="1:26" x14ac:dyDescent="0.2">
      <c r="B16" s="1"/>
      <c r="D16" s="1"/>
    </row>
    <row r="17" spans="1:24" x14ac:dyDescent="0.2">
      <c r="A17" t="s">
        <v>38</v>
      </c>
    </row>
    <row r="18" spans="1:24" x14ac:dyDescent="0.2">
      <c r="A18" t="s">
        <v>0</v>
      </c>
      <c r="B18" t="s">
        <v>3</v>
      </c>
      <c r="C18" t="s">
        <v>4</v>
      </c>
      <c r="D18" t="s">
        <v>1</v>
      </c>
      <c r="E18" t="s">
        <v>2</v>
      </c>
      <c r="F18" t="s">
        <v>22</v>
      </c>
      <c r="G18" t="s">
        <v>23</v>
      </c>
      <c r="H18" t="s">
        <v>24</v>
      </c>
      <c r="I18" t="s">
        <v>25</v>
      </c>
      <c r="J18" t="s">
        <v>26</v>
      </c>
      <c r="K18" t="s">
        <v>27</v>
      </c>
      <c r="L18" t="s">
        <v>28</v>
      </c>
      <c r="M18" t="s">
        <v>29</v>
      </c>
      <c r="N18" t="s">
        <v>30</v>
      </c>
      <c r="O18" t="s">
        <v>31</v>
      </c>
      <c r="P18" t="s">
        <v>11</v>
      </c>
      <c r="Q18" t="s">
        <v>12</v>
      </c>
      <c r="R18" t="s">
        <v>13</v>
      </c>
      <c r="S18" t="s">
        <v>14</v>
      </c>
      <c r="T18" t="s">
        <v>15</v>
      </c>
      <c r="U18" t="s">
        <v>64</v>
      </c>
      <c r="V18" t="s">
        <v>66</v>
      </c>
      <c r="W18" t="s">
        <v>62</v>
      </c>
      <c r="X18" t="s">
        <v>63</v>
      </c>
    </row>
    <row r="19" spans="1:24" x14ac:dyDescent="0.2">
      <c r="A19" t="s">
        <v>35</v>
      </c>
      <c r="B19">
        <v>8.6845484159769101E-4</v>
      </c>
      <c r="C19">
        <v>0.93605513753330505</v>
      </c>
      <c r="D19">
        <v>1.461006936109E-4</v>
      </c>
      <c r="E19">
        <v>0.85070542965657903</v>
      </c>
      <c r="F19">
        <v>4.8730710551270797E-4</v>
      </c>
      <c r="G19">
        <v>0.84580179795490096</v>
      </c>
      <c r="H19">
        <v>71.931965149804299</v>
      </c>
      <c r="I19">
        <v>0.23120746092285699</v>
      </c>
      <c r="J19">
        <v>-136.768272888148</v>
      </c>
      <c r="K19">
        <v>-0.42261242410961303</v>
      </c>
      <c r="L19">
        <v>2.99514860104513</v>
      </c>
      <c r="M19">
        <v>0.220659069970849</v>
      </c>
      <c r="N19">
        <v>-10.762152515626401</v>
      </c>
      <c r="O19">
        <v>-5.6908034263111</v>
      </c>
      <c r="P19" s="1">
        <v>3.0000000000000001E-6</v>
      </c>
      <c r="Q19">
        <v>1.05042640959942</v>
      </c>
      <c r="R19">
        <v>-2288.9663313935898</v>
      </c>
      <c r="S19">
        <v>-2259.61895441041</v>
      </c>
      <c r="T19" t="s">
        <v>17</v>
      </c>
      <c r="U19">
        <f>310.16*K19</f>
        <v>-131.07746946183758</v>
      </c>
      <c r="V19">
        <f>J19-U19</f>
        <v>-5.6908034263104241</v>
      </c>
      <c r="W19">
        <f>310.16*I19</f>
        <v>71.711306079833335</v>
      </c>
      <c r="X19">
        <f>H19-W19</f>
        <v>0.22065906997096363</v>
      </c>
    </row>
    <row r="20" spans="1:24" x14ac:dyDescent="0.2">
      <c r="A20" t="s">
        <v>36</v>
      </c>
      <c r="B20">
        <v>9.19986710875392E-4</v>
      </c>
      <c r="C20">
        <v>0.92247684694089205</v>
      </c>
      <c r="D20">
        <v>1.10213076438133E-4</v>
      </c>
      <c r="E20">
        <v>0.84547532640911205</v>
      </c>
      <c r="F20">
        <v>6.5513926572996603E-4</v>
      </c>
      <c r="G20">
        <v>0.83350758973602901</v>
      </c>
      <c r="H20">
        <v>36.428488865440201</v>
      </c>
      <c r="I20">
        <v>0.117857620295394</v>
      </c>
      <c r="J20">
        <v>-108.88123092783999</v>
      </c>
      <c r="K20">
        <v>-0.33184006866868498</v>
      </c>
      <c r="L20">
        <v>1.2880607981654499</v>
      </c>
      <c r="M20">
        <v>-0.12623064537928</v>
      </c>
      <c r="N20">
        <v>-9.9397960535852192</v>
      </c>
      <c r="O20">
        <v>-5.9577152295609999</v>
      </c>
      <c r="P20" s="1">
        <v>3.0000000000000001E-6</v>
      </c>
      <c r="Q20">
        <v>1.4293128919517899</v>
      </c>
      <c r="R20">
        <v>-2272.3213762016098</v>
      </c>
      <c r="S20">
        <v>-2242.97399921843</v>
      </c>
      <c r="T20" t="s">
        <v>17</v>
      </c>
      <c r="U20">
        <f t="shared" ref="U20:U21" si="6">310.16*K20</f>
        <v>-102.92351569827935</v>
      </c>
      <c r="V20">
        <f t="shared" ref="V20:V21" si="7">J20-U20</f>
        <v>-5.9577152295606481</v>
      </c>
      <c r="W20">
        <f t="shared" ref="W20:W21" si="8">310.16*I20</f>
        <v>36.554719510819403</v>
      </c>
      <c r="X20">
        <f t="shared" ref="X20:X21" si="9">H20-W20</f>
        <v>-0.12623064537920214</v>
      </c>
    </row>
    <row r="21" spans="1:24" x14ac:dyDescent="0.2">
      <c r="A21" t="s">
        <v>37</v>
      </c>
      <c r="B21">
        <v>6.5151655075572205E-4</v>
      </c>
      <c r="C21">
        <v>0.94560537509059295</v>
      </c>
      <c r="D21">
        <v>1.86543148546039E-4</v>
      </c>
      <c r="E21">
        <v>0.84734025490634002</v>
      </c>
      <c r="F21">
        <v>5.8161658155503804E-4</v>
      </c>
      <c r="G21">
        <v>0.840348356604674</v>
      </c>
      <c r="H21">
        <v>55.586197629403699</v>
      </c>
      <c r="I21">
        <v>0.17949144872716599</v>
      </c>
      <c r="J21">
        <v>-126.130199203784</v>
      </c>
      <c r="K21">
        <v>-0.38771131575170398</v>
      </c>
      <c r="L21">
        <v>2.0690272769119198</v>
      </c>
      <c r="M21">
        <v>-8.4870107814062096E-2</v>
      </c>
      <c r="N21">
        <v>-10.530193299256499</v>
      </c>
      <c r="O21">
        <v>-5.8776575102361299</v>
      </c>
      <c r="P21" s="1">
        <v>3.0000000000000001E-6</v>
      </c>
      <c r="Q21">
        <v>1.1774915550743099</v>
      </c>
      <c r="R21">
        <v>-2269.3877388240799</v>
      </c>
      <c r="S21">
        <v>-2240.0403618409</v>
      </c>
      <c r="T21" t="s">
        <v>17</v>
      </c>
      <c r="U21">
        <f t="shared" si="6"/>
        <v>-120.25254169354851</v>
      </c>
      <c r="V21">
        <f t="shared" si="7"/>
        <v>-5.877657510235494</v>
      </c>
      <c r="W21">
        <f t="shared" si="8"/>
        <v>55.671067737217811</v>
      </c>
      <c r="X21">
        <f t="shared" si="9"/>
        <v>-8.4870107814111861E-2</v>
      </c>
    </row>
    <row r="22" spans="1:24" x14ac:dyDescent="0.2">
      <c r="A22" t="s">
        <v>20</v>
      </c>
      <c r="B22">
        <v>8.1331936774293502E-4</v>
      </c>
      <c r="C22">
        <v>0.93471245318826401</v>
      </c>
      <c r="D22">
        <v>1.47618972865024E-4</v>
      </c>
      <c r="E22">
        <v>0.84784033699067696</v>
      </c>
      <c r="F22">
        <v>5.7468765093257102E-4</v>
      </c>
      <c r="G22">
        <v>0.83988591476520102</v>
      </c>
      <c r="H22">
        <v>54.648883881549402</v>
      </c>
      <c r="I22">
        <v>0.17618550998180499</v>
      </c>
      <c r="J22">
        <v>-123.92656767325801</v>
      </c>
      <c r="K22">
        <v>-0.38072126951000101</v>
      </c>
      <c r="L22">
        <v>2.1174122253741601</v>
      </c>
      <c r="M22">
        <v>3.1861055925025E-3</v>
      </c>
      <c r="N22">
        <v>-10.410713956156</v>
      </c>
      <c r="O22">
        <v>-5.8420587220360796</v>
      </c>
      <c r="P22" s="1">
        <v>3.0000000000000001E-6</v>
      </c>
      <c r="Q22">
        <v>1.2190769522085001</v>
      </c>
      <c r="R22">
        <v>-2276.89181547309</v>
      </c>
      <c r="S22">
        <v>-2247.5444384899101</v>
      </c>
      <c r="T22" t="s">
        <v>17</v>
      </c>
      <c r="U22">
        <f>AVERAGE(U19:U21)</f>
        <v>-118.08450895122182</v>
      </c>
      <c r="V22">
        <f>AVERAGE(V19:V21)</f>
        <v>-5.8420587220355218</v>
      </c>
      <c r="W22">
        <f>AVERAGE(W19:W21)</f>
        <v>54.645697775956847</v>
      </c>
      <c r="X22">
        <f>AVERAGE(X19:X21)</f>
        <v>3.186105592549874E-3</v>
      </c>
    </row>
    <row r="23" spans="1:24" x14ac:dyDescent="0.2">
      <c r="A23" t="s">
        <v>21</v>
      </c>
      <c r="B23">
        <v>1.1632998202401499E-4</v>
      </c>
      <c r="C23">
        <v>9.4897946774660305E-3</v>
      </c>
      <c r="D23" s="1">
        <v>3.1180109641881501E-5</v>
      </c>
      <c r="E23">
        <v>2.1642637798410902E-3</v>
      </c>
      <c r="F23" s="1">
        <v>6.8692144434309496E-5</v>
      </c>
      <c r="G23">
        <v>5.0297301633001196E-3</v>
      </c>
      <c r="H23">
        <v>14.509379147412099</v>
      </c>
      <c r="I23">
        <v>4.6333886201561397E-2</v>
      </c>
      <c r="J23">
        <v>11.4909753362004</v>
      </c>
      <c r="K23">
        <v>3.7385832324731701E-2</v>
      </c>
      <c r="L23">
        <v>0.69775498044963702</v>
      </c>
      <c r="M23">
        <v>0.15470087522603099</v>
      </c>
      <c r="N23">
        <v>0.34619264650002801</v>
      </c>
      <c r="O23">
        <v>0.11183598994215301</v>
      </c>
      <c r="P23">
        <v>0</v>
      </c>
      <c r="Q23">
        <v>0.157449993264412</v>
      </c>
      <c r="R23">
        <v>8.62156242999475</v>
      </c>
      <c r="S23">
        <v>8.62156242999475</v>
      </c>
      <c r="T23">
        <v>0</v>
      </c>
      <c r="U23">
        <f>_xlfn.STDEV.P(U19:U21)</f>
        <v>11.595589753838718</v>
      </c>
      <c r="V23">
        <f>_xlfn.STDEV.P(V19:V21)</f>
        <v>0.11183598994227043</v>
      </c>
      <c r="W23">
        <f>_xlfn.STDEV.P(W19:W21)</f>
        <v>14.370918144276324</v>
      </c>
      <c r="X23">
        <f>_xlfn.STDEV.P(X19:X21)</f>
        <v>0.15470087522607279</v>
      </c>
    </row>
    <row r="24" spans="1:24" x14ac:dyDescent="0.2">
      <c r="L24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5"/>
  <sheetViews>
    <sheetView workbookViewId="0">
      <selection activeCell="G8" sqref="G8"/>
    </sheetView>
  </sheetViews>
  <sheetFormatPr baseColWidth="10" defaultRowHeight="16" x14ac:dyDescent="0.2"/>
  <cols>
    <col min="1" max="16" width="10.83203125" style="6"/>
    <col min="17" max="17" width="12.83203125" style="6" bestFit="1" customWidth="1"/>
    <col min="18" max="18" width="13.1640625" style="6" bestFit="1" customWidth="1"/>
    <col min="19" max="20" width="10.83203125" style="6"/>
    <col min="21" max="21" width="12.83203125" style="6" bestFit="1" customWidth="1"/>
    <col min="22" max="22" width="13.83203125" style="6" bestFit="1" customWidth="1"/>
    <col min="23" max="23" width="13.1640625" style="6" bestFit="1" customWidth="1"/>
    <col min="24" max="24" width="15.6640625" style="6" bestFit="1" customWidth="1"/>
    <col min="25" max="16384" width="10.83203125" style="6"/>
  </cols>
  <sheetData>
    <row r="1" spans="1:24" x14ac:dyDescent="0.2">
      <c r="A1" s="6" t="s">
        <v>51</v>
      </c>
    </row>
    <row r="2" spans="1:24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57</v>
      </c>
      <c r="R2" s="6" t="s">
        <v>70</v>
      </c>
    </row>
    <row r="3" spans="1:24" x14ac:dyDescent="0.2">
      <c r="A3" s="6" t="s">
        <v>39</v>
      </c>
      <c r="B3" s="6">
        <v>2.8637389913005999E-4</v>
      </c>
      <c r="C3" s="6">
        <v>0.86702393409546696</v>
      </c>
      <c r="D3" s="6">
        <v>4.3295559278278201E-4</v>
      </c>
      <c r="E3" s="6">
        <v>0.976681113196191</v>
      </c>
      <c r="F3" s="6">
        <v>-74.256067073149296</v>
      </c>
      <c r="G3" s="6">
        <v>350.56895197139897</v>
      </c>
      <c r="H3" s="6">
        <v>77.408951971399404</v>
      </c>
      <c r="I3" s="6">
        <v>-0.21181586862035401</v>
      </c>
      <c r="J3" s="6">
        <v>-11.101047685304399</v>
      </c>
      <c r="K3" s="6">
        <v>-8.5592572618601501</v>
      </c>
      <c r="L3" s="6">
        <v>3</v>
      </c>
      <c r="M3" s="6">
        <v>2.51103523807119</v>
      </c>
      <c r="N3" s="6">
        <v>-2296.1119055321101</v>
      </c>
      <c r="O3" s="6">
        <v>-2277.9682806887599</v>
      </c>
      <c r="P3" s="6" t="s">
        <v>17</v>
      </c>
      <c r="Q3" s="6">
        <f>310.16*I3</f>
        <v>-65.696809811289</v>
      </c>
      <c r="R3" s="6">
        <f>F3-Q3</f>
        <v>-8.5592572618602958</v>
      </c>
    </row>
    <row r="4" spans="1:24" x14ac:dyDescent="0.2">
      <c r="A4" s="6" t="s">
        <v>40</v>
      </c>
      <c r="B4" s="6">
        <v>2.3659247008657499E-4</v>
      </c>
      <c r="C4" s="6">
        <v>0.86235926826426801</v>
      </c>
      <c r="D4" s="6">
        <v>3.7862431062161598E-4</v>
      </c>
      <c r="E4" s="6">
        <v>0.97762712187032497</v>
      </c>
      <c r="F4" s="6">
        <v>-72.200979389123304</v>
      </c>
      <c r="G4" s="6">
        <v>350.914685983867</v>
      </c>
      <c r="H4" s="6">
        <v>77.754685983867802</v>
      </c>
      <c r="I4" s="6">
        <v>-0.205750805745538</v>
      </c>
      <c r="J4" s="6">
        <v>-10.8543191480336</v>
      </c>
      <c r="K4" s="6">
        <v>-8.3853094790872191</v>
      </c>
      <c r="L4" s="6">
        <v>3</v>
      </c>
      <c r="M4" s="6">
        <v>1.0133367787552401</v>
      </c>
      <c r="N4" s="6">
        <v>-2479.5738297273601</v>
      </c>
      <c r="O4" s="6">
        <v>-2461.3908668528602</v>
      </c>
      <c r="P4" s="6" t="s">
        <v>17</v>
      </c>
      <c r="Q4" s="6">
        <f t="shared" ref="Q4:Q5" si="0">310.16*I4</f>
        <v>-63.815669910036071</v>
      </c>
      <c r="R4" s="6">
        <f>F4-Q4</f>
        <v>-8.3853094790872333</v>
      </c>
    </row>
    <row r="5" spans="1:24" x14ac:dyDescent="0.2">
      <c r="A5" s="6" t="s">
        <v>41</v>
      </c>
      <c r="B5" s="6">
        <v>6.9966690658936201E-4</v>
      </c>
      <c r="C5" s="6">
        <v>0.87993500014176995</v>
      </c>
      <c r="D5" s="6">
        <v>4.3990377201114003E-4</v>
      </c>
      <c r="E5" s="6">
        <v>0.99778778445836502</v>
      </c>
      <c r="F5" s="6">
        <v>-78.855583527583903</v>
      </c>
      <c r="G5" s="6">
        <v>351.44283756574202</v>
      </c>
      <c r="H5" s="6">
        <v>78.282837565742696</v>
      </c>
      <c r="I5" s="6">
        <v>-0.22437669828121801</v>
      </c>
      <c r="J5" s="6">
        <v>-11.955427168055801</v>
      </c>
      <c r="K5" s="6">
        <v>-9.2629067886811995</v>
      </c>
      <c r="L5" s="6">
        <v>3</v>
      </c>
      <c r="M5" s="6">
        <v>2.66595944711784E-2</v>
      </c>
      <c r="N5" s="6">
        <v>-2219.3509591059601</v>
      </c>
      <c r="O5" s="6">
        <v>-2202.5261925822401</v>
      </c>
      <c r="P5" s="6" t="s">
        <v>17</v>
      </c>
      <c r="Q5" s="6">
        <f t="shared" si="0"/>
        <v>-69.592676738902583</v>
      </c>
      <c r="R5" s="6">
        <f>F5-Q5</f>
        <v>-9.2629067886813203</v>
      </c>
    </row>
    <row r="6" spans="1:24" x14ac:dyDescent="0.2">
      <c r="A6" s="6" t="s">
        <v>20</v>
      </c>
      <c r="B6" s="6">
        <v>4.0754442526866601E-4</v>
      </c>
      <c r="C6" s="6">
        <v>0.86977273416716805</v>
      </c>
      <c r="D6" s="6">
        <v>4.1716122513851302E-4</v>
      </c>
      <c r="E6" s="6">
        <v>0.98403200650829403</v>
      </c>
      <c r="F6" s="6">
        <v>-75.104209996618806</v>
      </c>
      <c r="G6" s="6">
        <v>350.97549184033602</v>
      </c>
      <c r="H6" s="6">
        <v>77.815491840336605</v>
      </c>
      <c r="I6" s="6">
        <v>-0.21398112421570301</v>
      </c>
      <c r="J6" s="6">
        <v>-11.3035980004646</v>
      </c>
      <c r="K6" s="6">
        <v>-8.7358245098761902</v>
      </c>
      <c r="L6" s="6">
        <v>3</v>
      </c>
      <c r="M6" s="6">
        <v>1.18367720376587</v>
      </c>
      <c r="N6" s="6">
        <v>-2331.6788981218101</v>
      </c>
      <c r="O6" s="6">
        <v>-2313.9617800412898</v>
      </c>
      <c r="P6" s="6" t="s">
        <v>17</v>
      </c>
      <c r="Q6" s="6">
        <f>AVERAGE(Q3:Q5)</f>
        <v>-66.368385486742554</v>
      </c>
      <c r="R6" s="6">
        <f>AVERAGE(R3:R5)</f>
        <v>-8.7358245098762826</v>
      </c>
    </row>
    <row r="7" spans="1:24" x14ac:dyDescent="0.2">
      <c r="A7" s="6" t="s">
        <v>21</v>
      </c>
      <c r="B7" s="6">
        <v>2.07559157413211E-4</v>
      </c>
      <c r="C7" s="6">
        <v>7.4338645908707101E-3</v>
      </c>
      <c r="D7" s="7">
        <v>2.7396954015721199E-5</v>
      </c>
      <c r="E7" s="6">
        <v>9.7344680855068807E-3</v>
      </c>
      <c r="F7" s="6">
        <v>2.7821393295900401</v>
      </c>
      <c r="G7" s="6">
        <v>0.35934386700937598</v>
      </c>
      <c r="H7" s="6">
        <v>0.35934386700937598</v>
      </c>
      <c r="I7" s="6">
        <v>7.75659792402869E-3</v>
      </c>
      <c r="J7" s="6">
        <v>0.47179069551931602</v>
      </c>
      <c r="K7" s="6">
        <v>0.37940853465678998</v>
      </c>
      <c r="L7" s="6">
        <v>0</v>
      </c>
      <c r="M7" s="6">
        <v>1.02136917254009</v>
      </c>
      <c r="N7" s="6">
        <v>109.171863957759</v>
      </c>
      <c r="O7" s="6">
        <v>108.70258780433301</v>
      </c>
      <c r="P7" s="6">
        <v>0</v>
      </c>
      <c r="Q7" s="6">
        <f>_xlfn.STDEV.P(Q3:Q5)</f>
        <v>2.4057864121167318</v>
      </c>
      <c r="R7" s="6">
        <f>_xlfn.STDEV.P(R3:R5)</f>
        <v>0.37940853465681673</v>
      </c>
    </row>
    <row r="9" spans="1:24" x14ac:dyDescent="0.2">
      <c r="A9" s="6" t="s">
        <v>55</v>
      </c>
    </row>
    <row r="10" spans="1:24" x14ac:dyDescent="0.2">
      <c r="A10" s="6" t="s">
        <v>0</v>
      </c>
      <c r="B10" s="6" t="s">
        <v>3</v>
      </c>
      <c r="C10" s="6" t="s">
        <v>4</v>
      </c>
      <c r="D10" s="6" t="s">
        <v>1</v>
      </c>
      <c r="E10" s="6" t="s">
        <v>2</v>
      </c>
      <c r="F10" s="6" t="s">
        <v>22</v>
      </c>
      <c r="G10" s="6" t="s">
        <v>23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s="6" t="s">
        <v>30</v>
      </c>
      <c r="O10" s="6" t="s">
        <v>31</v>
      </c>
      <c r="P10" s="6" t="s">
        <v>11</v>
      </c>
      <c r="Q10" s="6" t="s">
        <v>12</v>
      </c>
      <c r="R10" s="6" t="s">
        <v>13</v>
      </c>
      <c r="S10" s="6" t="s">
        <v>14</v>
      </c>
      <c r="T10" s="6" t="s">
        <v>15</v>
      </c>
      <c r="U10" s="6" t="s">
        <v>67</v>
      </c>
      <c r="V10" s="6" t="s">
        <v>66</v>
      </c>
      <c r="W10" s="6" t="s">
        <v>62</v>
      </c>
      <c r="X10" s="6" t="s">
        <v>63</v>
      </c>
    </row>
    <row r="11" spans="1:24" x14ac:dyDescent="0.2">
      <c r="A11" s="6" t="s">
        <v>39</v>
      </c>
      <c r="B11" s="6">
        <v>1.4059170513997499E-3</v>
      </c>
      <c r="C11" s="6">
        <v>0.88326295409564104</v>
      </c>
      <c r="D11" s="6">
        <v>4.0371710807148003E-3</v>
      </c>
      <c r="E11" s="6">
        <v>0.72202427013675197</v>
      </c>
      <c r="F11" s="6">
        <v>2.4642177867974599E-4</v>
      </c>
      <c r="G11" s="6">
        <v>0.86824553413422301</v>
      </c>
      <c r="H11" s="6">
        <v>43.485004531170397</v>
      </c>
      <c r="I11" s="6">
        <v>0.122553677397975</v>
      </c>
      <c r="J11" s="6">
        <v>-114.481093035874</v>
      </c>
      <c r="K11" s="6">
        <v>-0.32498754792574602</v>
      </c>
      <c r="L11" s="6">
        <v>6.94440007818989</v>
      </c>
      <c r="M11" s="6">
        <v>5.4737559494141799</v>
      </c>
      <c r="N11" s="6">
        <v>-17.582805746334099</v>
      </c>
      <c r="O11" s="6">
        <v>-13.682955171225201</v>
      </c>
      <c r="P11" s="7">
        <v>3.0000000000000001E-6</v>
      </c>
      <c r="Q11" s="6">
        <v>0.40550242826379501</v>
      </c>
      <c r="R11" s="6">
        <v>-2594.0953147989098</v>
      </c>
      <c r="S11" s="6">
        <v>-2564.3947917540499</v>
      </c>
      <c r="T11" s="6" t="s">
        <v>17</v>
      </c>
      <c r="U11" s="6">
        <f>310.16*K11</f>
        <v>-100.79813786464939</v>
      </c>
      <c r="V11" s="6">
        <f>J11-U11</f>
        <v>-13.682955171224606</v>
      </c>
      <c r="W11" s="6">
        <f>310.16*I11</f>
        <v>38.011248581755929</v>
      </c>
      <c r="X11" s="6">
        <f>H11-W11</f>
        <v>5.4737559494144676</v>
      </c>
    </row>
    <row r="12" spans="1:24" x14ac:dyDescent="0.2">
      <c r="A12" s="6" t="s">
        <v>40</v>
      </c>
      <c r="B12" s="6">
        <v>7.2438569146467103E-4</v>
      </c>
      <c r="C12" s="6">
        <v>0.944566621522136</v>
      </c>
      <c r="D12" s="6">
        <v>-9.942874078724879E-4</v>
      </c>
      <c r="E12" s="6">
        <v>1.0389895183061599</v>
      </c>
      <c r="F12" s="6">
        <v>2.1123954253473399E-4</v>
      </c>
      <c r="G12" s="6">
        <v>0.86313233780024001</v>
      </c>
      <c r="H12" s="6">
        <v>59.699108924498702</v>
      </c>
      <c r="I12" s="6">
        <v>0.17022463324029999</v>
      </c>
      <c r="J12" s="6">
        <v>-133.08891820611001</v>
      </c>
      <c r="K12" s="6">
        <v>-0.37872725629649201</v>
      </c>
      <c r="L12" s="6">
        <v>8.9449322775708495</v>
      </c>
      <c r="M12" s="6">
        <v>6.90223667868724</v>
      </c>
      <c r="N12" s="6">
        <v>-20.1675994687482</v>
      </c>
      <c r="O12" s="6">
        <v>-15.622872393190301</v>
      </c>
      <c r="P12" s="7">
        <v>3.0000000000000001E-6</v>
      </c>
      <c r="Q12" s="6">
        <v>0.24201280944459999</v>
      </c>
      <c r="R12" s="6">
        <v>-2714.0362654376099</v>
      </c>
      <c r="S12" s="6">
        <v>-2684.2665837237</v>
      </c>
      <c r="T12" s="6" t="s">
        <v>17</v>
      </c>
      <c r="U12" s="6">
        <f t="shared" ref="U12:U13" si="1">310.16*K12</f>
        <v>-117.46604581291997</v>
      </c>
      <c r="V12" s="6">
        <f t="shared" ref="V12:V13" si="2">J12-U12</f>
        <v>-15.622872393190036</v>
      </c>
      <c r="W12" s="6">
        <f t="shared" ref="W12:W13" si="3">310.16*I12</f>
        <v>52.79687224581145</v>
      </c>
      <c r="X12" s="6">
        <f t="shared" ref="X12:X13" si="4">H12-W12</f>
        <v>6.9022366786872524</v>
      </c>
    </row>
    <row r="13" spans="1:24" x14ac:dyDescent="0.2">
      <c r="A13" s="6" t="s">
        <v>41</v>
      </c>
      <c r="B13" s="6">
        <v>4.7183949367472799E-4</v>
      </c>
      <c r="C13" s="6">
        <v>0.99480613448212996</v>
      </c>
      <c r="D13" s="6">
        <v>-3.4136508511962301E-3</v>
      </c>
      <c r="E13" s="6">
        <v>1.2072596282431101</v>
      </c>
      <c r="F13" s="6">
        <v>6.9245257809331896E-4</v>
      </c>
      <c r="G13" s="6">
        <v>0.88023829200818204</v>
      </c>
      <c r="H13" s="6">
        <v>94.406336820213895</v>
      </c>
      <c r="I13" s="6">
        <v>0.27162897435240801</v>
      </c>
      <c r="J13" s="6">
        <v>-179.15538079860301</v>
      </c>
      <c r="K13" s="6">
        <v>-0.51299975668958497</v>
      </c>
      <c r="L13" s="6">
        <v>13.417441827299699</v>
      </c>
      <c r="M13" s="6">
        <v>10.157894135070901</v>
      </c>
      <c r="N13" s="6">
        <v>-26.199373344036101</v>
      </c>
      <c r="O13" s="6">
        <v>-20.0433762637611</v>
      </c>
      <c r="P13" s="7">
        <v>3.0000000000000001E-6</v>
      </c>
      <c r="Q13" s="6">
        <v>2.1089755219802501E-2</v>
      </c>
      <c r="R13" s="6">
        <v>-2246.3656611260999</v>
      </c>
      <c r="S13" s="6">
        <v>-2218.9991122687402</v>
      </c>
      <c r="T13" s="6" t="s">
        <v>17</v>
      </c>
      <c r="U13" s="6">
        <f t="shared" si="1"/>
        <v>-159.1120045348417</v>
      </c>
      <c r="V13" s="6">
        <f t="shared" si="2"/>
        <v>-20.043376263761303</v>
      </c>
      <c r="W13" s="6">
        <f t="shared" si="3"/>
        <v>84.248442685142876</v>
      </c>
      <c r="X13" s="6">
        <f t="shared" si="4"/>
        <v>10.157894135071018</v>
      </c>
    </row>
    <row r="14" spans="1:24" x14ac:dyDescent="0.2">
      <c r="A14" s="6" t="s">
        <v>20</v>
      </c>
      <c r="B14" s="6">
        <v>8.6738074551305196E-4</v>
      </c>
      <c r="C14" s="6">
        <v>0.940878570033302</v>
      </c>
      <c r="D14" s="6">
        <v>-1.23589059451305E-4</v>
      </c>
      <c r="E14" s="6">
        <v>0.98942447222867702</v>
      </c>
      <c r="F14" s="6">
        <v>3.83371299769267E-4</v>
      </c>
      <c r="G14" s="6">
        <v>0.87053872131421495</v>
      </c>
      <c r="H14" s="6">
        <v>65.863483425294305</v>
      </c>
      <c r="I14" s="6">
        <v>0.188135761663561</v>
      </c>
      <c r="J14" s="6">
        <v>-142.241797346862</v>
      </c>
      <c r="K14" s="6">
        <v>-0.405571520303941</v>
      </c>
      <c r="L14" s="6">
        <v>9.7689247276868407</v>
      </c>
      <c r="M14" s="6">
        <v>7.5112955877241099</v>
      </c>
      <c r="N14" s="6">
        <v>-21.316592853039499</v>
      </c>
      <c r="O14" s="6">
        <v>-16.449734609392198</v>
      </c>
      <c r="P14" s="7">
        <v>3.0000000000000001E-6</v>
      </c>
      <c r="Q14" s="6">
        <v>0.22286833097606601</v>
      </c>
      <c r="R14" s="6">
        <v>-2518.16574712087</v>
      </c>
      <c r="S14" s="6">
        <v>-2489.2201625821599</v>
      </c>
      <c r="T14" s="6" t="s">
        <v>17</v>
      </c>
      <c r="U14" s="6">
        <f>AVERAGE(U11:U13)</f>
        <v>-125.79206273747036</v>
      </c>
      <c r="V14" s="6">
        <f>AVERAGE(V11:V13)</f>
        <v>-16.449734609391982</v>
      </c>
      <c r="W14" s="6">
        <f>AVERAGE(W11:W13)</f>
        <v>58.352187837570085</v>
      </c>
      <c r="X14" s="6">
        <f>AVERAGE(X11:X13)</f>
        <v>7.5112955877242458</v>
      </c>
    </row>
    <row r="15" spans="1:24" x14ac:dyDescent="0.2">
      <c r="A15" s="6" t="s">
        <v>21</v>
      </c>
      <c r="B15" s="6">
        <v>3.9451312616364001E-4</v>
      </c>
      <c r="C15" s="6">
        <v>4.5611925089252998E-2</v>
      </c>
      <c r="D15" s="6">
        <v>3.1034683367397301E-3</v>
      </c>
      <c r="E15" s="6">
        <v>0.201172991119003</v>
      </c>
      <c r="F15" s="6">
        <v>2.1902492231534401E-4</v>
      </c>
      <c r="G15" s="6">
        <v>7.1692606742446404E-3</v>
      </c>
      <c r="H15" s="6">
        <v>21.240608203193201</v>
      </c>
      <c r="I15" s="6">
        <v>6.2163587581793502E-2</v>
      </c>
      <c r="J15" s="6">
        <v>27.1848275309097</v>
      </c>
      <c r="K15" s="6">
        <v>7.9067939324948502E-2</v>
      </c>
      <c r="L15" s="6">
        <v>2.70607834819024</v>
      </c>
      <c r="M15" s="6">
        <v>1.9601874402872299</v>
      </c>
      <c r="N15" s="6">
        <v>3.61030457065152</v>
      </c>
      <c r="O15" s="6">
        <v>2.6616429715535701</v>
      </c>
      <c r="P15" s="6">
        <v>0</v>
      </c>
      <c r="Q15" s="6">
        <v>0.15751858957189999</v>
      </c>
      <c r="R15" s="6">
        <v>198.33124307599499</v>
      </c>
      <c r="S15" s="6">
        <v>197.242445823867</v>
      </c>
      <c r="T15" s="6">
        <v>0</v>
      </c>
      <c r="U15" s="6">
        <f>_xlfn.STDEV.P(U11:U13)</f>
        <v>24.523712061025908</v>
      </c>
      <c r="V15" s="6">
        <f>_xlfn.STDEV.P(V11:V13)</f>
        <v>2.6616429715538668</v>
      </c>
      <c r="W15" s="6">
        <f>_xlfn.STDEV.P(W11:W13)</f>
        <v>19.280658324369146</v>
      </c>
      <c r="X15" s="6">
        <f>_xlfn.STDEV.P(X11:X13)</f>
        <v>1.9601874402871886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5"/>
  <sheetViews>
    <sheetView workbookViewId="0">
      <selection activeCell="F5" sqref="F5"/>
    </sheetView>
  </sheetViews>
  <sheetFormatPr baseColWidth="10" defaultRowHeight="16" x14ac:dyDescent="0.2"/>
  <cols>
    <col min="1" max="1" width="13.1640625" style="6" bestFit="1" customWidth="1"/>
    <col min="2" max="20" width="10.83203125" style="6"/>
    <col min="21" max="21" width="13.5" style="6" bestFit="1" customWidth="1"/>
    <col min="22" max="22" width="13.83203125" style="6" bestFit="1" customWidth="1"/>
    <col min="23" max="23" width="13.1640625" style="6" bestFit="1" customWidth="1"/>
    <col min="24" max="24" width="12.5" style="6" bestFit="1" customWidth="1"/>
    <col min="25" max="16384" width="10.83203125" style="6"/>
  </cols>
  <sheetData>
    <row r="1" spans="1:24" x14ac:dyDescent="0.2">
      <c r="A1" s="6" t="s">
        <v>51</v>
      </c>
    </row>
    <row r="2" spans="1:24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58</v>
      </c>
      <c r="R2" s="6" t="s">
        <v>70</v>
      </c>
    </row>
    <row r="3" spans="1:24" x14ac:dyDescent="0.2">
      <c r="A3" s="6" t="s">
        <v>42</v>
      </c>
      <c r="B3" s="7">
        <v>4.0668756212596602E-5</v>
      </c>
      <c r="C3" s="6">
        <v>0.72012839619658497</v>
      </c>
      <c r="D3" s="7">
        <v>-3.65256420200456E-5</v>
      </c>
      <c r="E3" s="6">
        <v>0.92061565140306201</v>
      </c>
      <c r="F3" s="6">
        <v>-70.622990131141904</v>
      </c>
      <c r="G3" s="6">
        <v>350.48989366825202</v>
      </c>
      <c r="H3" s="6">
        <v>77.329893668252794</v>
      </c>
      <c r="I3" s="6">
        <v>-0.201497935909068</v>
      </c>
      <c r="J3" s="6">
        <v>-10.544365560493899</v>
      </c>
      <c r="K3" s="6">
        <v>-8.1263903295851705</v>
      </c>
      <c r="L3" s="6">
        <v>3</v>
      </c>
      <c r="M3" s="6">
        <v>96.045878019857298</v>
      </c>
      <c r="N3" s="6">
        <v>-2239.28911750928</v>
      </c>
      <c r="O3" s="6">
        <v>-2221.1454926659299</v>
      </c>
      <c r="P3" s="6" t="s">
        <v>17</v>
      </c>
      <c r="Q3" s="6">
        <f>310.16*I3</f>
        <v>-62.496599801556535</v>
      </c>
      <c r="R3" s="6">
        <f>F3-Q3</f>
        <v>-8.1263903295853694</v>
      </c>
    </row>
    <row r="4" spans="1:24" x14ac:dyDescent="0.2">
      <c r="A4" s="6" t="s">
        <v>43</v>
      </c>
      <c r="B4" s="7">
        <v>8.3310571894836799E-5</v>
      </c>
      <c r="C4" s="6">
        <v>0.92567334092367903</v>
      </c>
      <c r="D4" s="6">
        <v>5.1611332572480196E-4</v>
      </c>
      <c r="E4" s="6">
        <v>1.03177462011782</v>
      </c>
      <c r="F4" s="6">
        <v>-74.728406168557697</v>
      </c>
      <c r="G4" s="6">
        <v>350.72438351797803</v>
      </c>
      <c r="H4" s="6">
        <v>77.5643835179782</v>
      </c>
      <c r="I4" s="6">
        <v>-0.21306875050712601</v>
      </c>
      <c r="J4" s="6">
        <v>-11.199827517352899</v>
      </c>
      <c r="K4" s="6">
        <v>-8.6430025112674809</v>
      </c>
      <c r="L4" s="6">
        <v>3</v>
      </c>
      <c r="M4" s="6">
        <v>32.960734815328003</v>
      </c>
      <c r="N4" s="6">
        <v>-1681.8023070579</v>
      </c>
      <c r="O4" s="6">
        <v>-1665.8775660992301</v>
      </c>
      <c r="P4" s="6" t="s">
        <v>17</v>
      </c>
      <c r="Q4" s="6">
        <f t="shared" ref="Q4:Q5" si="0">310.16*I4</f>
        <v>-66.085403657290215</v>
      </c>
      <c r="R4" s="6">
        <f t="shared" ref="R4:R5" si="1">F4-Q4</f>
        <v>-8.6430025112674826</v>
      </c>
    </row>
    <row r="5" spans="1:24" x14ac:dyDescent="0.2">
      <c r="A5" s="6" t="s">
        <v>44</v>
      </c>
      <c r="B5" s="7">
        <v>9.2499031078383597E-5</v>
      </c>
      <c r="C5" s="6">
        <v>0.95572558965981602</v>
      </c>
      <c r="D5" s="6">
        <v>-2.3032484449408801E-4</v>
      </c>
      <c r="E5" s="6">
        <v>1.1360950189996499</v>
      </c>
      <c r="F5" s="6">
        <v>-69.657521746636903</v>
      </c>
      <c r="G5" s="6">
        <v>350.988430539322</v>
      </c>
      <c r="H5" s="6">
        <v>77.828430539322</v>
      </c>
      <c r="I5" s="6">
        <v>-0.19846101946893899</v>
      </c>
      <c r="J5" s="6">
        <v>-10.4843841817779</v>
      </c>
      <c r="K5" s="6">
        <v>-8.1028519481506294</v>
      </c>
      <c r="L5" s="6">
        <v>3</v>
      </c>
      <c r="M5" s="6">
        <v>108.727887227217</v>
      </c>
      <c r="N5" s="6">
        <v>-1871.4830168241599</v>
      </c>
      <c r="O5" s="6">
        <v>-1854.51253686174</v>
      </c>
      <c r="P5" s="6" t="s">
        <v>17</v>
      </c>
      <c r="Q5" s="6">
        <f t="shared" si="0"/>
        <v>-61.554669798486124</v>
      </c>
      <c r="R5" s="6">
        <f t="shared" si="1"/>
        <v>-8.1028519481507786</v>
      </c>
    </row>
    <row r="6" spans="1:24" x14ac:dyDescent="0.2">
      <c r="A6" s="6" t="s">
        <v>20</v>
      </c>
      <c r="B6" s="7">
        <v>7.2159453061938997E-5</v>
      </c>
      <c r="C6" s="6">
        <v>0.86717577559336001</v>
      </c>
      <c r="D6" s="7">
        <v>8.3087613070222802E-5</v>
      </c>
      <c r="E6" s="6">
        <v>1.0294950968401799</v>
      </c>
      <c r="F6" s="6">
        <v>-71.669639348778801</v>
      </c>
      <c r="G6" s="6">
        <v>350.73423590851701</v>
      </c>
      <c r="H6" s="6">
        <v>77.574235908517693</v>
      </c>
      <c r="I6" s="6">
        <v>-0.20434256862837799</v>
      </c>
      <c r="J6" s="6">
        <v>-10.7428590865416</v>
      </c>
      <c r="K6" s="6">
        <v>-8.29074826300109</v>
      </c>
      <c r="L6" s="6">
        <v>3</v>
      </c>
      <c r="M6" s="6">
        <v>79.244833354134201</v>
      </c>
      <c r="N6" s="6">
        <v>-1930.8581471304501</v>
      </c>
      <c r="O6" s="6">
        <v>-1913.8451985423001</v>
      </c>
      <c r="P6" s="6" t="s">
        <v>17</v>
      </c>
      <c r="Q6" s="6">
        <f>AVERAGE(Q3:Q5)</f>
        <v>-63.378891085777617</v>
      </c>
      <c r="R6" s="6">
        <f>AVERAGE(R3:R5)</f>
        <v>-8.2907482630012108</v>
      </c>
    </row>
    <row r="7" spans="1:24" x14ac:dyDescent="0.2">
      <c r="A7" s="6" t="s">
        <v>21</v>
      </c>
      <c r="B7" s="7">
        <v>2.2581038307760399E-5</v>
      </c>
      <c r="C7" s="6">
        <v>0.104699516885606</v>
      </c>
      <c r="D7" s="6">
        <v>3.1625199191456798E-4</v>
      </c>
      <c r="E7" s="6">
        <v>8.7983849407100703E-2</v>
      </c>
      <c r="F7" s="6">
        <v>2.1984954163707502</v>
      </c>
      <c r="G7" s="6">
        <v>0.203646024846002</v>
      </c>
      <c r="H7" s="6">
        <v>0.203646024846002</v>
      </c>
      <c r="I7" s="6">
        <v>6.2936689353574396E-3</v>
      </c>
      <c r="J7" s="6">
        <v>0.32405200355994301</v>
      </c>
      <c r="K7" s="6">
        <v>0.24926666499477601</v>
      </c>
      <c r="L7" s="6">
        <v>0</v>
      </c>
      <c r="M7" s="6">
        <v>33.134792112886601</v>
      </c>
      <c r="N7" s="6">
        <v>231.43313005556999</v>
      </c>
      <c r="O7" s="6">
        <v>230.53689672153601</v>
      </c>
      <c r="P7" s="6">
        <v>0</v>
      </c>
      <c r="Q7" s="6">
        <f>_xlfn.STDEV.P(Q3:Q4)</f>
        <v>1.7944019278668399</v>
      </c>
      <c r="R7" s="6">
        <f>_xlfn.STDEV.P(R3:R5)</f>
        <v>0.24926666499469677</v>
      </c>
    </row>
    <row r="9" spans="1:24" x14ac:dyDescent="0.2">
      <c r="A9" s="6" t="s">
        <v>55</v>
      </c>
    </row>
    <row r="10" spans="1:24" x14ac:dyDescent="0.2">
      <c r="A10" s="6" t="s">
        <v>0</v>
      </c>
      <c r="B10" s="6" t="s">
        <v>3</v>
      </c>
      <c r="C10" s="6" t="s">
        <v>4</v>
      </c>
      <c r="D10" s="6" t="s">
        <v>1</v>
      </c>
      <c r="E10" s="6" t="s">
        <v>2</v>
      </c>
      <c r="F10" s="6" t="s">
        <v>22</v>
      </c>
      <c r="G10" s="6" t="s">
        <v>23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s="6" t="s">
        <v>30</v>
      </c>
      <c r="O10" s="6" t="s">
        <v>31</v>
      </c>
      <c r="P10" s="6" t="s">
        <v>11</v>
      </c>
      <c r="Q10" s="6" t="s">
        <v>12</v>
      </c>
      <c r="R10" s="6" t="s">
        <v>13</v>
      </c>
      <c r="S10" s="6" t="s">
        <v>14</v>
      </c>
      <c r="T10" s="6" t="s">
        <v>15</v>
      </c>
      <c r="U10" s="6" t="s">
        <v>64</v>
      </c>
      <c r="V10" s="6" t="s">
        <v>66</v>
      </c>
      <c r="W10" s="6" t="s">
        <v>62</v>
      </c>
      <c r="X10" s="6" t="s">
        <v>29</v>
      </c>
    </row>
    <row r="11" spans="1:24" x14ac:dyDescent="0.2">
      <c r="A11" s="6" t="s">
        <v>42</v>
      </c>
      <c r="B11" s="6">
        <v>4.76888918443376E-4</v>
      </c>
      <c r="C11" s="6">
        <v>0.87231378680292704</v>
      </c>
      <c r="D11" s="7">
        <v>-2.8251149228050301E-5</v>
      </c>
      <c r="E11" s="6">
        <v>0.72218933216186798</v>
      </c>
      <c r="F11" s="6">
        <v>-9.0401748531643306E-3</v>
      </c>
      <c r="G11" s="6">
        <v>1.5471482221300199</v>
      </c>
      <c r="H11" s="6">
        <v>55.122958808907001</v>
      </c>
      <c r="I11" s="6">
        <v>0.15652716647142501</v>
      </c>
      <c r="J11" s="6">
        <v>-124.71644663014899</v>
      </c>
      <c r="K11" s="6">
        <v>-0.355593724546729</v>
      </c>
      <c r="L11" s="6">
        <v>8.4528188537868107</v>
      </c>
      <c r="M11" s="6">
        <v>6.5744928561297096</v>
      </c>
      <c r="N11" s="6">
        <v>-18.692621719296501</v>
      </c>
      <c r="O11" s="6">
        <v>-14.425497024735799</v>
      </c>
      <c r="P11" s="7">
        <v>3.0000000000000001E-6</v>
      </c>
      <c r="Q11" s="6">
        <v>3.1496855353575302</v>
      </c>
      <c r="R11" s="6">
        <v>-2801.9096977029099</v>
      </c>
      <c r="S11" s="6">
        <v>-2772.20917465805</v>
      </c>
      <c r="T11" s="6" t="s">
        <v>17</v>
      </c>
      <c r="U11" s="6">
        <f>310.16*K11</f>
        <v>-110.29094960541347</v>
      </c>
      <c r="V11" s="6">
        <f>J11-U11</f>
        <v>-14.42549702473552</v>
      </c>
      <c r="W11" s="6">
        <f>310.16*I11</f>
        <v>48.548465952777185</v>
      </c>
      <c r="X11" s="6">
        <f>H11-W11</f>
        <v>6.5744928561298153</v>
      </c>
    </row>
    <row r="12" spans="1:24" x14ac:dyDescent="0.2">
      <c r="A12" s="6" t="s">
        <v>43</v>
      </c>
      <c r="B12" s="6">
        <v>9.9315811291314309E-4</v>
      </c>
      <c r="C12" s="6">
        <v>0.985909783364606</v>
      </c>
      <c r="D12" s="7">
        <v>2.94964102923757E-5</v>
      </c>
      <c r="E12" s="6">
        <v>0.92866821173589098</v>
      </c>
      <c r="F12" s="6">
        <v>1.7204105768086099E-3</v>
      </c>
      <c r="G12" s="6">
        <v>0.82617617237796703</v>
      </c>
      <c r="H12" s="6">
        <v>44.803577514926197</v>
      </c>
      <c r="I12" s="6">
        <v>0.13181964347449099</v>
      </c>
      <c r="J12" s="6">
        <v>-133.26642432414701</v>
      </c>
      <c r="K12" s="6">
        <v>-0.38364086965278599</v>
      </c>
      <c r="L12" s="6">
        <v>5.5002326165719904</v>
      </c>
      <c r="M12" s="6">
        <v>3.9183968948781001</v>
      </c>
      <c r="N12" s="6">
        <v>-18.8800626284728</v>
      </c>
      <c r="O12" s="6">
        <v>-14.2763721926394</v>
      </c>
      <c r="P12" s="7">
        <v>3.0000000000000001E-6</v>
      </c>
      <c r="Q12" s="6">
        <v>2.2044467018955101</v>
      </c>
      <c r="R12" s="6">
        <v>-1998.6800360578</v>
      </c>
      <c r="S12" s="6">
        <v>-1972.9258381637201</v>
      </c>
      <c r="T12" s="6" t="s">
        <v>17</v>
      </c>
      <c r="U12" s="6">
        <f>310.16*K12</f>
        <v>-118.99005213150811</v>
      </c>
      <c r="V12" s="6">
        <f t="shared" ref="V12:V13" si="2">J12-U12</f>
        <v>-14.276372192638902</v>
      </c>
      <c r="W12" s="6">
        <f t="shared" ref="W12:W13" si="3">310.16*I12</f>
        <v>40.885180620048125</v>
      </c>
      <c r="X12" s="6">
        <f t="shared" ref="X12:X13" si="4">H12-W12</f>
        <v>3.9183968948780716</v>
      </c>
    </row>
    <row r="13" spans="1:24" x14ac:dyDescent="0.2">
      <c r="A13" s="6" t="s">
        <v>44</v>
      </c>
      <c r="B13" s="6">
        <v>7.7446724011651503E-4</v>
      </c>
      <c r="C13" s="6">
        <v>1.0387128027839501</v>
      </c>
      <c r="D13" s="6">
        <v>1.08524617784188E-4</v>
      </c>
      <c r="E13" s="6">
        <v>0.95821957240393496</v>
      </c>
      <c r="F13" s="6">
        <v>45.983776405632497</v>
      </c>
      <c r="G13" s="6">
        <v>-2955.7927566706899</v>
      </c>
      <c r="H13" s="6">
        <v>17.367564295222301</v>
      </c>
      <c r="I13" s="6">
        <v>3.0098918725599201E-2</v>
      </c>
      <c r="J13" s="6">
        <v>-87.417171720827199</v>
      </c>
      <c r="K13" s="6">
        <v>-0.24808340448430899</v>
      </c>
      <c r="L13" s="6">
        <v>8.3932706879976706</v>
      </c>
      <c r="M13" s="6">
        <v>8.0320836632904804</v>
      </c>
      <c r="N13" s="6">
        <v>-13.448623839785499</v>
      </c>
      <c r="O13" s="6">
        <v>-10.4716229859738</v>
      </c>
      <c r="P13" s="7">
        <v>3.0000000000000001E-6</v>
      </c>
      <c r="Q13" s="6">
        <v>7.9379622735439197</v>
      </c>
      <c r="R13" s="6">
        <v>-2230.4348830092099</v>
      </c>
      <c r="S13" s="6">
        <v>-2202.8088936779</v>
      </c>
      <c r="T13" s="6" t="s">
        <v>17</v>
      </c>
      <c r="U13" s="6">
        <f>310.16*K13</f>
        <v>-76.945548734853276</v>
      </c>
      <c r="V13" s="6">
        <f t="shared" si="2"/>
        <v>-10.471622985973923</v>
      </c>
      <c r="W13" s="6">
        <f t="shared" si="3"/>
        <v>9.3354806319318495</v>
      </c>
      <c r="X13" s="6">
        <f t="shared" si="4"/>
        <v>8.032083663290452</v>
      </c>
    </row>
    <row r="14" spans="1:24" x14ac:dyDescent="0.2">
      <c r="A14" s="6" t="s">
        <v>20</v>
      </c>
      <c r="B14" s="6">
        <v>7.4817142382434503E-4</v>
      </c>
      <c r="C14" s="6">
        <v>0.96564545765049503</v>
      </c>
      <c r="D14" s="7">
        <v>3.6589959616171097E-5</v>
      </c>
      <c r="E14" s="6">
        <v>0.86969237210056505</v>
      </c>
      <c r="F14" s="6">
        <v>15.325485547118699</v>
      </c>
      <c r="G14" s="6">
        <v>-984.47314409206297</v>
      </c>
      <c r="H14" s="6">
        <v>39.098033539685197</v>
      </c>
      <c r="I14" s="6">
        <v>0.106148576223838</v>
      </c>
      <c r="J14" s="6">
        <v>-115.133347558374</v>
      </c>
      <c r="K14" s="6">
        <v>-0.32910599956127401</v>
      </c>
      <c r="L14" s="6">
        <v>7.44877405278549</v>
      </c>
      <c r="M14" s="6">
        <v>6.17499113809943</v>
      </c>
      <c r="N14" s="6">
        <v>-17.007102729185</v>
      </c>
      <c r="O14" s="6">
        <v>-13.0578307344497</v>
      </c>
      <c r="P14" s="7">
        <v>3.0000000000000001E-6</v>
      </c>
      <c r="Q14" s="6">
        <v>4.43069817026565</v>
      </c>
      <c r="R14" s="6">
        <v>-2343.6748722566399</v>
      </c>
      <c r="S14" s="6">
        <v>-2315.98130216656</v>
      </c>
      <c r="T14" s="6" t="s">
        <v>17</v>
      </c>
      <c r="U14" s="6">
        <f>AVERAGE(U11:U13)</f>
        <v>-102.07551682392496</v>
      </c>
      <c r="V14" s="6">
        <f>AVERAGE(V11:V13)</f>
        <v>-13.057830734449448</v>
      </c>
      <c r="W14" s="6">
        <f>AVERAGE(W11:W13)</f>
        <v>32.923042401585718</v>
      </c>
      <c r="X14" s="6">
        <f>AVERAGE(X11:X13)</f>
        <v>6.174991138099446</v>
      </c>
    </row>
    <row r="15" spans="1:24" x14ac:dyDescent="0.2">
      <c r="A15" s="6" t="s">
        <v>21</v>
      </c>
      <c r="B15" s="6">
        <v>2.1158461310701599E-4</v>
      </c>
      <c r="C15" s="6">
        <v>6.9426893455629607E-2</v>
      </c>
      <c r="D15" s="7">
        <v>5.6063306133651999E-5</v>
      </c>
      <c r="E15" s="6">
        <v>0.10499581205203901</v>
      </c>
      <c r="F15" s="6">
        <v>21.6786858107446</v>
      </c>
      <c r="G15" s="6">
        <v>1393.9334970155601</v>
      </c>
      <c r="H15" s="6">
        <v>15.9328251891297</v>
      </c>
      <c r="I15" s="6">
        <v>5.47130589369706E-2</v>
      </c>
      <c r="J15" s="6">
        <v>19.9067045981223</v>
      </c>
      <c r="K15" s="6">
        <v>5.8424631060906201E-2</v>
      </c>
      <c r="L15" s="6">
        <v>1.3780413134815499</v>
      </c>
      <c r="M15" s="6">
        <v>1.70299851716213</v>
      </c>
      <c r="N15" s="6">
        <v>2.5173878695100198</v>
      </c>
      <c r="O15" s="6">
        <v>1.8297381310986101</v>
      </c>
      <c r="P15" s="6">
        <v>0</v>
      </c>
      <c r="Q15" s="6">
        <v>2.5098532799985702</v>
      </c>
      <c r="R15" s="6">
        <v>337.55191572082299</v>
      </c>
      <c r="S15" s="6">
        <v>335.97565242312697</v>
      </c>
      <c r="T15" s="6">
        <v>0</v>
      </c>
      <c r="U15" s="6">
        <f>_xlfn.STDEV.P(U11:U13)</f>
        <v>18.120983569850662</v>
      </c>
      <c r="V15" s="6">
        <f>_xlfn.STDEV.P(V11:V13)</f>
        <v>1.8297381310983745</v>
      </c>
      <c r="W15" s="6">
        <f>_xlfn.STDEV.P(W11:W13)</f>
        <v>16.969802359890789</v>
      </c>
      <c r="X15" s="6">
        <f>_xlfn.STDEV.P(X11:X13)</f>
        <v>1.7029985171621438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5"/>
  <sheetViews>
    <sheetView tabSelected="1" zoomScale="91" workbookViewId="0">
      <selection activeCell="F10" sqref="F10"/>
    </sheetView>
  </sheetViews>
  <sheetFormatPr baseColWidth="10" defaultRowHeight="16" x14ac:dyDescent="0.2"/>
  <cols>
    <col min="1" max="1" width="14.83203125" style="6" bestFit="1" customWidth="1"/>
    <col min="2" max="16384" width="10.83203125" style="6"/>
  </cols>
  <sheetData>
    <row r="1" spans="1:24" x14ac:dyDescent="0.2">
      <c r="A1" s="6" t="s">
        <v>51</v>
      </c>
    </row>
    <row r="2" spans="1:24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58</v>
      </c>
      <c r="R2" s="6" t="s">
        <v>70</v>
      </c>
    </row>
    <row r="3" spans="1:24" x14ac:dyDescent="0.2">
      <c r="A3" s="6" t="s">
        <v>45</v>
      </c>
      <c r="B3" s="7">
        <v>-2.5504710449783799E-5</v>
      </c>
      <c r="C3" s="6">
        <v>0.67952391255817501</v>
      </c>
      <c r="D3" s="7">
        <v>-2.68986790223174E-5</v>
      </c>
      <c r="E3" s="6">
        <v>0.78920540846334197</v>
      </c>
      <c r="F3" s="6">
        <v>-68.313293030073396</v>
      </c>
      <c r="G3" s="6">
        <v>351.04978339486098</v>
      </c>
      <c r="H3" s="6">
        <v>77.889783394861695</v>
      </c>
      <c r="I3" s="6">
        <v>-0.19459716616100101</v>
      </c>
      <c r="J3" s="6">
        <v>-10.2922019675092</v>
      </c>
      <c r="K3" s="6">
        <v>-7.9570359735772698</v>
      </c>
      <c r="L3" s="6">
        <v>3</v>
      </c>
      <c r="M3" s="6">
        <v>4.0432720124122099</v>
      </c>
      <c r="N3" s="6">
        <v>-2290.52176817398</v>
      </c>
      <c r="O3" s="6">
        <v>-2272.5787965295199</v>
      </c>
      <c r="P3" s="6" t="s">
        <v>17</v>
      </c>
      <c r="Q3" s="6">
        <f>310.16*I3</f>
        <v>-60.356257056496077</v>
      </c>
      <c r="R3" s="6">
        <f>F3-Q3</f>
        <v>-7.9570359735773195</v>
      </c>
    </row>
    <row r="4" spans="1:24" x14ac:dyDescent="0.2">
      <c r="A4" s="6" t="s">
        <v>46</v>
      </c>
      <c r="B4" s="7">
        <v>-1.6829281019777101E-5</v>
      </c>
      <c r="C4" s="6">
        <v>0.66848857052036104</v>
      </c>
      <c r="D4" s="6">
        <v>1.33425709310522E-4</v>
      </c>
      <c r="E4" s="6">
        <v>0.76393047743188902</v>
      </c>
      <c r="F4" s="6">
        <v>-69.482310435726902</v>
      </c>
      <c r="G4" s="6">
        <v>350.52468039348997</v>
      </c>
      <c r="H4" s="6">
        <v>77.3646803934909</v>
      </c>
      <c r="I4" s="6">
        <v>-0.19822373237093499</v>
      </c>
      <c r="J4" s="6">
        <v>-10.379922392008799</v>
      </c>
      <c r="K4" s="6">
        <v>-8.0012376035576693</v>
      </c>
      <c r="L4" s="6">
        <v>3</v>
      </c>
      <c r="M4" s="6">
        <v>4.2983486381819596</v>
      </c>
      <c r="N4" s="6">
        <v>-2449.4763983860698</v>
      </c>
      <c r="O4" s="6">
        <v>-2431.3327735427201</v>
      </c>
      <c r="P4" s="6" t="s">
        <v>17</v>
      </c>
      <c r="Q4" s="6">
        <f t="shared" ref="Q4:Q5" si="0">310.16*I4</f>
        <v>-61.481072832169204</v>
      </c>
      <c r="R4" s="6">
        <f t="shared" ref="R4:R5" si="1">F4-Q4</f>
        <v>-8.0012376035576978</v>
      </c>
    </row>
    <row r="5" spans="1:24" x14ac:dyDescent="0.2">
      <c r="A5" s="6" t="s">
        <v>47</v>
      </c>
      <c r="B5" s="7">
        <v>-1.0852243417841301E-6</v>
      </c>
      <c r="C5" s="6">
        <v>0.67174505602631396</v>
      </c>
      <c r="D5" s="6">
        <v>2.6418170761090899E-4</v>
      </c>
      <c r="E5" s="6">
        <v>0.75487627858294404</v>
      </c>
      <c r="F5" s="6">
        <v>-72.075854655598206</v>
      </c>
      <c r="G5" s="6">
        <v>350.42361506210801</v>
      </c>
      <c r="H5" s="6">
        <v>77.263615062108499</v>
      </c>
      <c r="I5" s="6">
        <v>-0.20568207037880001</v>
      </c>
      <c r="J5" s="6">
        <v>-10.749688551455099</v>
      </c>
      <c r="K5" s="6">
        <v>-8.2815037069095307</v>
      </c>
      <c r="L5" s="6">
        <v>3</v>
      </c>
      <c r="M5" s="6">
        <v>3.7699983005376301</v>
      </c>
      <c r="N5" s="6">
        <v>-2133.52964198167</v>
      </c>
      <c r="O5" s="6">
        <v>-2116.2323187981801</v>
      </c>
      <c r="P5" s="6" t="s">
        <v>17</v>
      </c>
      <c r="Q5" s="6">
        <f t="shared" si="0"/>
        <v>-63.794350948688617</v>
      </c>
      <c r="R5" s="6">
        <f t="shared" si="1"/>
        <v>-8.2815037069095894</v>
      </c>
    </row>
    <row r="6" spans="1:24" x14ac:dyDescent="0.2">
      <c r="A6" s="6" t="s">
        <v>20</v>
      </c>
      <c r="B6" s="7">
        <v>-1.4473071937115001E-5</v>
      </c>
      <c r="C6" s="6">
        <v>0.67325251303495004</v>
      </c>
      <c r="D6" s="6">
        <v>1.2356957929970399E-4</v>
      </c>
      <c r="E6" s="6">
        <v>0.76933738815939101</v>
      </c>
      <c r="F6" s="6">
        <v>-69.957152707132806</v>
      </c>
      <c r="G6" s="6">
        <v>350.66602628348699</v>
      </c>
      <c r="H6" s="6">
        <v>77.506026283487003</v>
      </c>
      <c r="I6" s="6">
        <v>-0.19950098963691201</v>
      </c>
      <c r="J6" s="6">
        <v>-10.473937636991099</v>
      </c>
      <c r="K6" s="6">
        <v>-8.0799257613481501</v>
      </c>
      <c r="L6" s="6">
        <v>3</v>
      </c>
      <c r="M6" s="6">
        <v>4.0372063170439301</v>
      </c>
      <c r="N6" s="6">
        <v>-2291.1759361805698</v>
      </c>
      <c r="O6" s="6">
        <v>-2273.3812962901402</v>
      </c>
      <c r="P6" s="6" t="s">
        <v>17</v>
      </c>
      <c r="Q6" s="6">
        <f>AVERAGE(Q3:Q5)</f>
        <v>-61.877226945784628</v>
      </c>
      <c r="R6" s="6">
        <f>AVERAGE(R3:R5)</f>
        <v>-8.0799257613482016</v>
      </c>
    </row>
    <row r="7" spans="1:24" x14ac:dyDescent="0.2">
      <c r="A7" s="6" t="s">
        <v>21</v>
      </c>
      <c r="B7" s="7">
        <v>1.0107476321206E-5</v>
      </c>
      <c r="C7" s="6">
        <v>4.6295437822422604E-3</v>
      </c>
      <c r="D7" s="6">
        <v>1.19037264038702E-4</v>
      </c>
      <c r="E7" s="6">
        <v>1.4526947426482801E-2</v>
      </c>
      <c r="F7" s="6">
        <v>1.5723281853148601</v>
      </c>
      <c r="G7" s="6">
        <v>0.27447609574100001</v>
      </c>
      <c r="H7" s="6">
        <v>0.27447609574100001</v>
      </c>
      <c r="I7" s="6">
        <v>4.6146372173813599E-3</v>
      </c>
      <c r="J7" s="6">
        <v>0.19824672059399401</v>
      </c>
      <c r="K7" s="6">
        <v>0.14367485775363201</v>
      </c>
      <c r="L7" s="6">
        <v>0</v>
      </c>
      <c r="M7" s="6">
        <v>0.21574076159045499</v>
      </c>
      <c r="N7" s="6">
        <v>128.98555260816499</v>
      </c>
      <c r="O7" s="6">
        <v>128.640473541451</v>
      </c>
      <c r="P7" s="6">
        <v>0</v>
      </c>
      <c r="Q7" s="6">
        <f>_xlfn.STDEV.P(Q3:Q5)</f>
        <v>1.4312758793430271</v>
      </c>
      <c r="R7" s="6">
        <f>_xlfn.STDEV.P(R3:R5)</f>
        <v>0.14367485775363933</v>
      </c>
    </row>
    <row r="9" spans="1:24" x14ac:dyDescent="0.2">
      <c r="A9" s="6" t="s">
        <v>55</v>
      </c>
    </row>
    <row r="10" spans="1:24" x14ac:dyDescent="0.2">
      <c r="A10" s="6" t="s">
        <v>0</v>
      </c>
      <c r="B10" s="6" t="s">
        <v>3</v>
      </c>
      <c r="C10" s="6" t="s">
        <v>4</v>
      </c>
      <c r="D10" s="6" t="s">
        <v>1</v>
      </c>
      <c r="E10" s="6" t="s">
        <v>2</v>
      </c>
      <c r="F10" s="6" t="s">
        <v>22</v>
      </c>
      <c r="G10" s="6" t="s">
        <v>23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s="6" t="s">
        <v>30</v>
      </c>
      <c r="O10" s="6" t="s">
        <v>31</v>
      </c>
      <c r="P10" s="6" t="s">
        <v>11</v>
      </c>
      <c r="Q10" s="6" t="s">
        <v>12</v>
      </c>
      <c r="R10" s="6" t="s">
        <v>13</v>
      </c>
      <c r="S10" s="6" t="s">
        <v>14</v>
      </c>
      <c r="T10" s="6" t="s">
        <v>15</v>
      </c>
      <c r="U10" s="6" t="s">
        <v>68</v>
      </c>
      <c r="V10" s="6" t="s">
        <v>66</v>
      </c>
      <c r="W10" s="6" t="s">
        <v>62</v>
      </c>
      <c r="X10" s="6" t="s">
        <v>63</v>
      </c>
    </row>
    <row r="11" spans="1:24" x14ac:dyDescent="0.2">
      <c r="A11" s="6" t="s">
        <v>45</v>
      </c>
      <c r="B11" s="6">
        <v>1.0807816778668901E-3</v>
      </c>
      <c r="C11" s="6">
        <v>0.68376377727121995</v>
      </c>
      <c r="D11" s="7">
        <v>2.9644672260325399E-5</v>
      </c>
      <c r="E11" s="6">
        <v>0.67893700100231702</v>
      </c>
      <c r="F11" s="6">
        <v>10.045618046368199</v>
      </c>
      <c r="G11" s="6">
        <v>-651.13678756601098</v>
      </c>
      <c r="H11" s="6">
        <v>19.628347998602901</v>
      </c>
      <c r="I11" s="6">
        <v>3.9085803214880997E-2</v>
      </c>
      <c r="J11" s="6">
        <v>-88.750720099725697</v>
      </c>
      <c r="K11" s="6">
        <v>-0.25191804604548701</v>
      </c>
      <c r="L11" s="6">
        <v>7.9745249120539903</v>
      </c>
      <c r="M11" s="6">
        <v>7.5054952734754199</v>
      </c>
      <c r="N11" s="6">
        <v>-13.638835490803</v>
      </c>
      <c r="O11" s="6">
        <v>-10.6158189382571</v>
      </c>
      <c r="P11" s="7">
        <v>3.0000000000000001E-6</v>
      </c>
      <c r="Q11" s="6">
        <v>1.79927001354319</v>
      </c>
      <c r="R11" s="6">
        <v>-2416.1673367634198</v>
      </c>
      <c r="S11" s="6">
        <v>-2386.81995978024</v>
      </c>
      <c r="T11" s="6" t="s">
        <v>17</v>
      </c>
      <c r="U11" s="6">
        <f>310.16*K11</f>
        <v>-78.134901161468264</v>
      </c>
      <c r="V11" s="6">
        <f>J11-U11</f>
        <v>-10.615818938257434</v>
      </c>
      <c r="W11" s="6">
        <f>310.16*I11</f>
        <v>12.12285272512749</v>
      </c>
      <c r="X11" s="6">
        <f>H11-W11</f>
        <v>7.505495273475411</v>
      </c>
    </row>
    <row r="12" spans="1:24" x14ac:dyDescent="0.2">
      <c r="A12" s="6" t="s">
        <v>46</v>
      </c>
      <c r="B12" s="6">
        <v>5.7996956876215505E-4</v>
      </c>
      <c r="C12" s="6">
        <v>0.72101852885848605</v>
      </c>
      <c r="D12" s="7">
        <v>2.90219339274268E-5</v>
      </c>
      <c r="E12" s="6">
        <v>0.66773375027529502</v>
      </c>
      <c r="F12" s="6">
        <v>1.42329574956258E-3</v>
      </c>
      <c r="G12" s="6">
        <v>0.57903332624753001</v>
      </c>
      <c r="H12" s="6">
        <v>27.596227817907</v>
      </c>
      <c r="I12" s="6">
        <v>8.1358078016496499E-2</v>
      </c>
      <c r="J12" s="6">
        <v>-108.880815848563</v>
      </c>
      <c r="K12" s="6">
        <v>-0.31319119432748599</v>
      </c>
      <c r="L12" s="6">
        <v>3.3385032765084399</v>
      </c>
      <c r="M12" s="6">
        <v>2.3622063403104798</v>
      </c>
      <c r="N12" s="6">
        <v>-15.499729347879899</v>
      </c>
      <c r="O12" s="6">
        <v>-11.741435015950101</v>
      </c>
      <c r="P12" s="7">
        <v>3.0000000000000001E-6</v>
      </c>
      <c r="Q12" s="6">
        <v>0.54080099796649495</v>
      </c>
      <c r="R12" s="6">
        <v>-2788.8952817142199</v>
      </c>
      <c r="S12" s="6">
        <v>-2759.19475866937</v>
      </c>
      <c r="T12" s="6" t="s">
        <v>17</v>
      </c>
      <c r="U12" s="6">
        <f t="shared" ref="U12:U13" si="2">310.16*K12</f>
        <v>-97.139380832613057</v>
      </c>
      <c r="V12" s="6">
        <f t="shared" ref="V12:V13" si="3">J12-U12</f>
        <v>-11.741435015949946</v>
      </c>
      <c r="W12" s="6">
        <f t="shared" ref="W12:W13" si="4">310.16*I12</f>
        <v>25.234021477596556</v>
      </c>
      <c r="X12" s="6">
        <f t="shared" ref="X12:X13" si="5">H12-W12</f>
        <v>2.3622063403104434</v>
      </c>
    </row>
    <row r="13" spans="1:24" x14ac:dyDescent="0.2">
      <c r="A13" s="6" t="s">
        <v>47</v>
      </c>
      <c r="B13" s="6">
        <v>5.6367896610334703E-4</v>
      </c>
      <c r="C13" s="6">
        <v>0.72726777569557599</v>
      </c>
      <c r="D13" s="7">
        <v>-8.3126516648577507E-5</v>
      </c>
      <c r="E13" s="6">
        <v>0.67466153186826805</v>
      </c>
      <c r="F13" s="6">
        <v>-8.6124903675145498E-2</v>
      </c>
      <c r="G13" s="6">
        <v>8.1358398929942606</v>
      </c>
      <c r="H13" s="6">
        <v>42.495093430395201</v>
      </c>
      <c r="I13" s="6">
        <v>0.11393387084121499</v>
      </c>
      <c r="J13" s="6">
        <v>-89.678361301799697</v>
      </c>
      <c r="K13" s="6">
        <v>-0.25532605745979797</v>
      </c>
      <c r="L13" s="6">
        <v>8.5245705003782692</v>
      </c>
      <c r="M13" s="6">
        <v>7.1573640502836797</v>
      </c>
      <c r="N13" s="6">
        <v>-13.550344009586199</v>
      </c>
      <c r="O13" s="6">
        <v>-10.486431320068601</v>
      </c>
      <c r="P13" s="7">
        <v>3.0000000000000001E-6</v>
      </c>
      <c r="Q13" s="6">
        <v>0.24805553023676599</v>
      </c>
      <c r="R13" s="6">
        <v>-2526.0283799436702</v>
      </c>
      <c r="S13" s="6">
        <v>-2497.8219433562199</v>
      </c>
      <c r="T13" s="6" t="s">
        <v>17</v>
      </c>
      <c r="U13" s="6">
        <f t="shared" si="2"/>
        <v>-79.191929981730951</v>
      </c>
      <c r="V13" s="6">
        <f t="shared" si="3"/>
        <v>-10.486431320068746</v>
      </c>
      <c r="W13" s="6">
        <f t="shared" si="4"/>
        <v>35.337729380111249</v>
      </c>
      <c r="X13" s="6">
        <f t="shared" si="5"/>
        <v>7.1573640502839524</v>
      </c>
    </row>
    <row r="14" spans="1:24" x14ac:dyDescent="0.2">
      <c r="A14" s="6" t="s">
        <v>20</v>
      </c>
      <c r="B14" s="6">
        <v>7.4147673757746604E-4</v>
      </c>
      <c r="C14" s="6">
        <v>0.71068336060842796</v>
      </c>
      <c r="D14" s="7">
        <v>-8.1533034869417504E-6</v>
      </c>
      <c r="E14" s="6">
        <v>0.67377742771529303</v>
      </c>
      <c r="F14" s="6">
        <v>3.3203054794808802</v>
      </c>
      <c r="G14" s="6">
        <v>-214.14063811558901</v>
      </c>
      <c r="H14" s="6">
        <v>29.906556415634999</v>
      </c>
      <c r="I14" s="6">
        <v>7.8125917357531105E-2</v>
      </c>
      <c r="J14" s="6">
        <v>-95.769965750029598</v>
      </c>
      <c r="K14" s="6">
        <v>-0.27347843261092403</v>
      </c>
      <c r="L14" s="6">
        <v>6.6125328963135699</v>
      </c>
      <c r="M14" s="6">
        <v>5.6750218880232</v>
      </c>
      <c r="N14" s="6">
        <v>-14.229636282756401</v>
      </c>
      <c r="O14" s="6">
        <v>-10.9478950914253</v>
      </c>
      <c r="P14" s="7">
        <v>3.0000000000000001E-6</v>
      </c>
      <c r="Q14" s="6">
        <v>0.86270884724881702</v>
      </c>
      <c r="R14" s="6">
        <v>-2577.0303328071</v>
      </c>
      <c r="S14" s="6">
        <v>-2547.9455539352798</v>
      </c>
      <c r="T14" s="6" t="s">
        <v>17</v>
      </c>
      <c r="U14" s="6">
        <f>AVERAGE(U11:U13)</f>
        <v>-84.82207065860409</v>
      </c>
      <c r="V14" s="6">
        <f>AVERAGE(V11:V13)</f>
        <v>-10.947895091425375</v>
      </c>
      <c r="W14" s="6">
        <f>AVERAGE(W11:W13)</f>
        <v>24.231534527611768</v>
      </c>
      <c r="X14" s="6">
        <f>AVERAGE(X11:X13)</f>
        <v>5.6750218880232692</v>
      </c>
    </row>
    <row r="15" spans="1:24" x14ac:dyDescent="0.2">
      <c r="A15" s="6" t="s">
        <v>21</v>
      </c>
      <c r="B15" s="6">
        <v>2.40016982471875E-4</v>
      </c>
      <c r="C15" s="6">
        <v>1.9205229266952999E-2</v>
      </c>
      <c r="D15" s="7">
        <v>5.3014677021826497E-5</v>
      </c>
      <c r="E15" s="6">
        <v>4.6162348891791603E-3</v>
      </c>
      <c r="F15" s="6">
        <v>4.7556484320265699</v>
      </c>
      <c r="G15" s="6">
        <v>309.01834067170699</v>
      </c>
      <c r="H15" s="6">
        <v>9.4771734651462491</v>
      </c>
      <c r="I15" s="6">
        <v>3.0641947868274899E-2</v>
      </c>
      <c r="J15" s="6">
        <v>9.2785028346751908</v>
      </c>
      <c r="K15" s="6">
        <v>2.81156091619034E-2</v>
      </c>
      <c r="L15" s="6">
        <v>2.3259535680131602</v>
      </c>
      <c r="M15" s="6">
        <v>2.34682181925763</v>
      </c>
      <c r="N15" s="6">
        <v>0.89881773499717899</v>
      </c>
      <c r="O15" s="6">
        <v>0.56359825987207102</v>
      </c>
      <c r="P15" s="6">
        <v>0</v>
      </c>
      <c r="Q15" s="6">
        <v>0.67294630339380501</v>
      </c>
      <c r="R15" s="6">
        <v>156.380795141699</v>
      </c>
      <c r="S15" s="6">
        <v>156.098323640454</v>
      </c>
      <c r="T15" s="6">
        <v>0</v>
      </c>
      <c r="U15" s="6">
        <f>_xlfn.STDEV.P(U11:U13)</f>
        <v>8.7203373376559821</v>
      </c>
      <c r="V15" s="6">
        <f>_xlfn.STDEV.P(V11:V13)</f>
        <v>0.56359825987191836</v>
      </c>
      <c r="W15" s="6">
        <f>_xlfn.STDEV.P(W11:W13)</f>
        <v>9.5039065508240608</v>
      </c>
      <c r="X15" s="6">
        <f>_xlfn.STDEV.P(X11:X13)</f>
        <v>2.3468218192577046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wt</vt:lpstr>
      <vt:lpstr>a35</vt:lpstr>
      <vt:lpstr>C24U25A35</vt:lpstr>
      <vt:lpstr>wt_Mg</vt:lpstr>
      <vt:lpstr>a35_Mg</vt:lpstr>
      <vt:lpstr>C24U25A35_Mg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Hala Abou Assi, Ph.D.</dc:creator>
  <cp:lastModifiedBy>Microsoft Office User</cp:lastModifiedBy>
  <dcterms:created xsi:type="dcterms:W3CDTF">2020-08-10T19:53:18Z</dcterms:created>
  <dcterms:modified xsi:type="dcterms:W3CDTF">2020-08-30T16:17:53Z</dcterms:modified>
</cp:coreProperties>
</file>