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User\Downloads\DA Projects\"/>
    </mc:Choice>
  </mc:AlternateContent>
  <xr:revisionPtr revIDLastSave="0" documentId="13_ncr:1_{8EA5B34E-81CC-4552-B71A-096E38A77099}" xr6:coauthVersionLast="47" xr6:coauthVersionMax="47" xr10:uidLastSave="{00000000-0000-0000-0000-000000000000}"/>
  <bookViews>
    <workbookView xWindow="-28920" yWindow="-120" windowWidth="29040" windowHeight="15840" activeTab="2" xr2:uid="{380CCCE6-251B-45F3-A80C-0A5ED8D1AEFC}"/>
  </bookViews>
  <sheets>
    <sheet name="Analysis" sheetId="1" r:id="rId1"/>
    <sheet name="Dashboard" sheetId="2" r:id="rId2"/>
    <sheet name="Analysis 1" sheetId="3" r:id="rId3"/>
    <sheet name="Time Series Dashboard" sheetId="4" r:id="rId4"/>
  </sheets>
  <definedNames>
    <definedName name="LookTable">'Analysis 1'!$P$4:$V$8</definedName>
    <definedName name="Slicer_Year">#N/A</definedName>
  </definedNames>
  <calcPr calcId="191029"/>
  <pivotCaches>
    <pivotCache cacheId="0" r:id="rId5"/>
    <pivotCache cacheId="73" r:id="rId6"/>
    <pivotCache cacheId="148" r:id="rId7"/>
    <pivotCache cacheId="151" r:id="rId8"/>
  </pivotCaches>
  <extLst>
    <ext xmlns:x14="http://schemas.microsoft.com/office/spreadsheetml/2009/9/main" uri="{876F7934-8845-4945-9796-88D515C7AA90}">
      <x14:pivotCaches>
        <pivotCache cacheId="2"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adc05d04-c557-4c0c-9216-a135c3bb14f2" name="FactInternetSales" connection="Query - FactInternetSales"/>
          <x15:modelTable id="DimSalesTerritory_d33d71c1-d101-4f5d-bc6b-50c23cef9b23" name="DimSalesTerritory" connection="Query - DimSalesTerritory"/>
          <x15:modelTable id="DimProduct_a1c8bb79-00d0-44c6-b0ea-d6c7ca0f1cb9" name="DimProduct" connection="Query - DimProduct"/>
          <x15:modelTable id="DimGeography_58c4f7cb-3fd4-47e1-83af-4de2ee2aa2da" name="DimGeography" connection="Query - DimGeography"/>
          <x15:modelTable id="DimDate_7299856c-6395-48b0-9664-33b780787c03" name="DimDate" connection="Query - DimDate"/>
          <x15:modelTable id="DimCustomer_cd93af8c-8e4f-4a5b-a729-771dd1e8fa8b" name="DimCustomer" connection="Query - DimCustomer"/>
          <x15:modelTable id="All Measures_a09b9843-2515-433f-b6cf-7334aed6a8b5"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5" i="3" l="1"/>
  <c r="AA10" i="3" s="1"/>
  <c r="AB10" i="3" s="1"/>
  <c r="D24" i="3" a="1"/>
  <c r="D24" i="3" s="1"/>
  <c r="E32" i="3" s="1"/>
  <c r="D25" i="3" a="1"/>
  <c r="D25" i="3" s="1"/>
  <c r="D26" i="3" a="1"/>
  <c r="D26" i="3" s="1"/>
  <c r="D27" i="3" a="1"/>
  <c r="D27" i="3" s="1"/>
  <c r="D28" i="3" a="1"/>
  <c r="D28" i="3" s="1"/>
  <c r="C25" i="3"/>
  <c r="C26" i="3"/>
  <c r="C27" i="3"/>
  <c r="C28" i="3"/>
  <c r="C24" i="3"/>
  <c r="AA11" i="3" l="1"/>
  <c r="AB11" i="3" s="1"/>
  <c r="AC11" i="3" s="1"/>
  <c r="E24" i="3"/>
  <c r="E28" i="3"/>
  <c r="F28" i="3" s="1"/>
  <c r="E27" i="3"/>
  <c r="F27" i="3" s="1"/>
  <c r="E26" i="3"/>
  <c r="F26" i="3" s="1"/>
  <c r="E25" i="3"/>
  <c r="F25" i="3" s="1"/>
  <c r="AC10" i="3" l="1"/>
  <c r="AC14" i="3" s="1"/>
  <c r="C32" i="3"/>
  <c r="C33"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DE24B7-E35A-4A90-917C-33D97F26F50F}" name="Query - All Measures" description="Connection to the 'All Measures' query in the workbook." type="100" refreshedVersion="8" minRefreshableVersion="5">
    <extLst>
      <ext xmlns:x15="http://schemas.microsoft.com/office/spreadsheetml/2010/11/main" uri="{DE250136-89BD-433C-8126-D09CA5730AF9}">
        <x15:connection id="f0b489a1-2cd3-4caf-877c-16861c2955b6"/>
      </ext>
    </extLst>
  </connection>
  <connection id="2" xr16:uid="{ECDAC6FE-93CA-47B8-AE89-C6B5D81688AD}" name="Query - DimCustomer" description="Connection to the 'DimCustomer' query in the workbook." type="100" refreshedVersion="8" minRefreshableVersion="5">
    <extLst>
      <ext xmlns:x15="http://schemas.microsoft.com/office/spreadsheetml/2010/11/main" uri="{DE250136-89BD-433C-8126-D09CA5730AF9}">
        <x15:connection id="c49da335-23d0-4a38-8128-e55653e7e343">
          <x15:oledbPr connection="Provider=Microsoft.Mashup.OleDb.1;Data Source=$Workbook$;Location=DimCustomer;Extended Properties=&quot;&quot;">
            <x15:dbTables>
              <x15:dbTable name="DimCustomer"/>
            </x15:dbTables>
          </x15:oledbPr>
        </x15:connection>
      </ext>
    </extLst>
  </connection>
  <connection id="3" xr16:uid="{E723DCA9-E12B-4C40-B591-33F2FDA6B00E}" name="Query - DimDate" description="Connection to the 'DimDate' query in the workbook." type="100" refreshedVersion="8" minRefreshableVersion="5">
    <extLst>
      <ext xmlns:x15="http://schemas.microsoft.com/office/spreadsheetml/2010/11/main" uri="{DE250136-89BD-433C-8126-D09CA5730AF9}">
        <x15:connection id="189a8e67-4425-48eb-9ccf-6efce623c441">
          <x15:oledbPr connection="Provider=Microsoft.Mashup.OleDb.1;Data Source=$Workbook$;Location=DimDate;Extended Properties=&quot;&quot;">
            <x15:dbTables>
              <x15:dbTable name="DimDate"/>
            </x15:dbTables>
          </x15:oledbPr>
        </x15:connection>
      </ext>
    </extLst>
  </connection>
  <connection id="4" xr16:uid="{E88FDAC1-B11F-4984-8DFF-F3597DA1726E}" name="Query - DimGeography" description="Connection to the 'DimGeography' query in the workbook." type="100" refreshedVersion="8" minRefreshableVersion="5">
    <extLst>
      <ext xmlns:x15="http://schemas.microsoft.com/office/spreadsheetml/2010/11/main" uri="{DE250136-89BD-433C-8126-D09CA5730AF9}">
        <x15:connection id="cc49880a-0d95-490f-8b4a-bc258634d6ab">
          <x15:oledbPr connection="Provider=Microsoft.Mashup.OleDb.1;Data Source=$Workbook$;Location=DimGeography;Extended Properties=&quot;&quot;">
            <x15:dbTables>
              <x15:dbTable name="DimGeography"/>
            </x15:dbTables>
          </x15:oledbPr>
        </x15:connection>
      </ext>
    </extLst>
  </connection>
  <connection id="5" xr16:uid="{497CA046-99A3-4F00-8A19-DC60092EA087}" name="Query - DimProduct" description="Connection to the 'DimProduct' query in the workbook." type="100" refreshedVersion="8" minRefreshableVersion="5">
    <extLst>
      <ext xmlns:x15="http://schemas.microsoft.com/office/spreadsheetml/2010/11/main" uri="{DE250136-89BD-433C-8126-D09CA5730AF9}">
        <x15:connection id="2339c80e-ae03-4ea3-84f0-3ab7d85892f7">
          <x15:oledbPr connection="Provider=Microsoft.Mashup.OleDb.1;Data Source=$Workbook$;Location=DimProduct;Extended Properties=&quot;&quot;">
            <x15:dbTables>
              <x15:dbTable name="DimProduct"/>
            </x15:dbTables>
          </x15:oledbPr>
        </x15:connection>
      </ext>
    </extLst>
  </connection>
  <connection id="6" xr16:uid="{9988C4A5-5F73-4B31-A41F-338C4CD9B56C}" name="Query - DimSalesTerritory" description="Connection to the 'DimSalesTerritory' query in the workbook." type="100" refreshedVersion="8" minRefreshableVersion="5">
    <extLst>
      <ext xmlns:x15="http://schemas.microsoft.com/office/spreadsheetml/2010/11/main" uri="{DE250136-89BD-433C-8126-D09CA5730AF9}">
        <x15:connection id="2757ee04-597a-49e4-b428-239a0bc8c1dd">
          <x15:oledbPr connection="Provider=Microsoft.Mashup.OleDb.1;Data Source=$Workbook$;Location=DimSalesTerritory;Extended Properties=&quot;&quot;">
            <x15:dbTables>
              <x15:dbTable name="DimSalesTerritory"/>
            </x15:dbTables>
          </x15:oledbPr>
        </x15:connection>
      </ext>
    </extLst>
  </connection>
  <connection id="7" xr16:uid="{E8A66C54-C941-4A84-8A24-E23ECE038265}" name="Query - FactInternetSales" description="Connection to the 'FactInternetSales' query in the workbook." type="100" refreshedVersion="8" minRefreshableVersion="5">
    <extLst>
      <ext xmlns:x15="http://schemas.microsoft.com/office/spreadsheetml/2010/11/main" uri="{DE250136-89BD-433C-8126-D09CA5730AF9}">
        <x15:connection id="a1aa1f2c-1aba-4b7c-81fb-16c762038282"/>
      </ext>
    </extLst>
  </connection>
  <connection id="8" xr16:uid="{57C4F3C9-5691-4A12-BF39-7E16F52DE33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<sst xmlns="http://schemas.openxmlformats.org/spreadsheetml/2006/main" count="36" uniqueCount="26">
  <si>
    <t>Total Transactions</t>
  </si>
  <si>
    <t>All Products</t>
  </si>
  <si>
    <t>Sold Products</t>
  </si>
  <si>
    <t>Unsold Products</t>
  </si>
  <si>
    <t>%Profit Margain</t>
  </si>
  <si>
    <t xml:space="preserve"> COGS</t>
  </si>
  <si>
    <t xml:space="preserve"> Total Revenue</t>
  </si>
  <si>
    <t xml:space="preserve"> Total Profit</t>
  </si>
  <si>
    <t xml:space="preserve"> OrderQuantity</t>
  </si>
  <si>
    <t>Year</t>
  </si>
  <si>
    <t>Option Button</t>
  </si>
  <si>
    <t>Above Average</t>
  </si>
  <si>
    <t>Percentage</t>
  </si>
  <si>
    <t>Above Average (Max Years)</t>
  </si>
  <si>
    <t>Total Transaction</t>
  </si>
  <si>
    <t>Caption</t>
  </si>
  <si>
    <t xml:space="preserve">  Revenue</t>
  </si>
  <si>
    <t xml:space="preserve">  Profit</t>
  </si>
  <si>
    <t xml:space="preserve"> Transactions</t>
  </si>
  <si>
    <t xml:space="preserve"> </t>
  </si>
  <si>
    <t>Check Selected Year</t>
  </si>
  <si>
    <t>Total Profit</t>
  </si>
  <si>
    <t>Selected Year</t>
  </si>
  <si>
    <t>Previous Year</t>
  </si>
  <si>
    <t>Profit</t>
  </si>
  <si>
    <t>Year %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</si>
</sst>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0.0%"/>
    <numFmt numFmtId="165" formatCode="[&lt;999999]0.00,\ &quot;K&quot;;[&lt;999999999]\ 0.00\ &quot;M&quot;;0.00\ &quot;B&quot;"/>
    <numFmt numFmtId="166" formatCode="[&lt;999999]&quot;$&quot;0.00,\ &quot;K&quot;;[&lt;999999999]\ &quot;$&quot;0.00,,\ &quot;M&quot;;&quot;$&quot;0.00\ &quot;B&quot;"/>
    <numFmt numFmtId="167" formatCode="0.0%"/>
    <numFmt numFmtId="168" formatCode="0.0"/>
    <numFmt numFmtId="169" formatCode="[&lt;999999]#,\ &quot;K&quot;;[&lt;999999999]\ #,,\ &quot;M&quot;;#\ &quot;B&quot;"/>
  </numFmts>
  <fonts count="6" x14ac:knownFonts="1">
    <font>
      <sz val="11"/>
      <color theme="1"/>
      <name val="Calibri"/>
      <family val="2"/>
      <scheme val="minor"/>
    </font>
    <font>
      <sz val="11"/>
      <color rgb="FFFF0000"/>
      <name val="Calibri"/>
      <family val="2"/>
      <scheme val="minor"/>
    </font>
    <font>
      <b/>
      <sz val="11"/>
      <color theme="1"/>
      <name val="Calibri"/>
      <family val="2"/>
      <scheme val="minor"/>
    </font>
    <font>
      <sz val="8"/>
      <color rgb="FF000000"/>
      <name val="Segoe UI"/>
      <family val="2"/>
    </font>
    <font>
      <sz val="10"/>
      <color theme="1"/>
      <name val="Calibri"/>
      <family val="2"/>
      <scheme val="minor"/>
    </font>
    <font>
      <sz val="11"/>
      <color theme="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1" tint="0.34998626667073579"/>
        <bgColor indexed="64"/>
      </patternFill>
    </fill>
    <fill>
      <patternFill patternType="solid">
        <fgColor theme="1"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1" fillId="2" borderId="0" xfId="0" applyFont="1" applyFill="1"/>
    <xf numFmtId="0" fontId="2" fillId="0" borderId="0" xfId="0" applyFont="1"/>
    <xf numFmtId="0" fontId="0" fillId="0" borderId="1" xfId="0" applyBorder="1" applyAlignment="1">
      <alignment vertical="center"/>
    </xf>
    <xf numFmtId="165" fontId="0" fillId="0" borderId="1" xfId="0" applyNumberFormat="1" applyBorder="1"/>
    <xf numFmtId="166" fontId="0" fillId="0" borderId="1" xfId="0" applyNumberFormat="1" applyBorder="1"/>
    <xf numFmtId="164" fontId="0" fillId="0" borderId="1" xfId="0" applyNumberFormat="1" applyBorder="1"/>
    <xf numFmtId="3" fontId="0" fillId="0" borderId="1" xfId="0" applyNumberFormat="1" applyBorder="1"/>
    <xf numFmtId="0" fontId="0" fillId="0" borderId="1" xfId="0" pivotButton="1" applyBorder="1"/>
    <xf numFmtId="0" fontId="0" fillId="0" borderId="1" xfId="0" applyBorder="1"/>
    <xf numFmtId="167" fontId="0" fillId="0" borderId="0" xfId="0" applyNumberFormat="1"/>
    <xf numFmtId="168" fontId="0" fillId="0" borderId="1" xfId="0" applyNumberFormat="1" applyBorder="1"/>
    <xf numFmtId="168" fontId="0" fillId="0" borderId="0" xfId="0" applyNumberFormat="1"/>
    <xf numFmtId="0" fontId="4" fillId="0" borderId="0" xfId="0" applyFont="1"/>
    <xf numFmtId="169" fontId="0" fillId="0" borderId="1" xfId="0" applyNumberFormat="1" applyBorder="1"/>
    <xf numFmtId="0" fontId="0" fillId="3" borderId="0" xfId="0" applyFill="1"/>
    <xf numFmtId="0" fontId="5" fillId="4" borderId="1" xfId="0" applyFont="1" applyFill="1" applyBorder="1"/>
    <xf numFmtId="167" fontId="0" fillId="0" borderId="1" xfId="0" applyNumberFormat="1" applyBorder="1"/>
    <xf numFmtId="0" fontId="5" fillId="4" borderId="0" xfId="0" applyFont="1" applyFill="1"/>
    <xf numFmtId="167" fontId="5" fillId="4" borderId="0" xfId="0" applyNumberFormat="1" applyFont="1" applyFill="1"/>
  </cellXfs>
  <cellStyles count="1">
    <cellStyle name="Normal" xfId="0" builtinId="0"/>
  </cellStyles>
  <dxfs count="35">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font>
        <b/>
        <color theme="1"/>
      </font>
      <border>
        <bottom style="thin">
          <color theme="4"/>
        </bottom>
        <vertical/>
        <horizontal/>
      </border>
    </dxf>
    <dxf>
      <font>
        <color theme="1"/>
      </font>
      <fill>
        <patternFill patternType="solid">
          <bgColor theme="0" tint="-0.1499679555650502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2"/>
        </patternFill>
      </fill>
      <border diagonalUp="0" diagonalDown="0">
        <left/>
        <right/>
        <top/>
        <bottom/>
        <vertical/>
        <horizontal/>
      </border>
    </dxf>
  </dxfs>
  <tableStyles count="2" defaultTableStyle="TableStyleMedium2" defaultPivotStyle="PivotStyleLight16">
    <tableStyle name="SlicerStyleLight1 2" pivot="0" table="0" count="10" xr9:uid="{9EA6B1C1-0A48-4397-945D-D79D54BC7317}">
      <tableStyleElement type="wholeTable" dxfId="34"/>
      <tableStyleElement type="headerRow" dxfId="33"/>
    </tableStyle>
    <tableStyle name="SlicerStyleLight1 2 2" pivot="0" table="0" count="10" xr9:uid="{8AF9B305-6957-45FB-8245-420C1804F814}">
      <tableStyleElement type="wholeTable" dxfId="32"/>
      <tableStyleElement type="headerRow" dxfId="31"/>
    </tableStyle>
  </tableStyles>
  <colors>
    <mruColors>
      <color rgb="FF4DC1F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9" Type="http://schemas.openxmlformats.org/officeDocument/2006/relationships/customXml" Target="../customXml/item22.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microsoft.com/office/2007/relationships/slicerCache" Target="slicerCaches/slicerCache1.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824771786375804E-2"/>
          <c:y val="0.45276344660105933"/>
          <c:w val="0.91783380018674132"/>
          <c:h val="0.39163307639326977"/>
        </c:manualLayout>
      </c:layout>
      <c:barChart>
        <c:barDir val="col"/>
        <c:grouping val="clustered"/>
        <c:varyColors val="0"/>
        <c:ser>
          <c:idx val="0"/>
          <c:order val="0"/>
          <c:tx>
            <c:strRef>
              <c:f>'Analysis 1'!$C$24</c:f>
              <c:strCache>
                <c:ptCount val="1"/>
                <c:pt idx="0">
                  <c:v>Year</c:v>
                </c:pt>
              </c:strCache>
            </c:strRef>
          </c:tx>
          <c:spPr>
            <a:solidFill>
              <a:schemeClr val="accent1"/>
            </a:solidFill>
            <a:ln>
              <a:noFill/>
            </a:ln>
            <a:effectLst/>
          </c:spPr>
          <c:invertIfNegative val="0"/>
          <c:cat>
            <c:numRef>
              <c:f>'Analysis 1'!$C$25:$C$28</c:f>
              <c:numCache>
                <c:formatCode>General</c:formatCode>
                <c:ptCount val="4"/>
                <c:pt idx="0">
                  <c:v>2005</c:v>
                </c:pt>
                <c:pt idx="1">
                  <c:v>2006</c:v>
                </c:pt>
                <c:pt idx="2">
                  <c:v>2007</c:v>
                </c:pt>
                <c:pt idx="3">
                  <c:v>2008</c:v>
                </c:pt>
              </c:numCache>
            </c:numRef>
          </c:cat>
          <c:val>
            <c:numRef>
              <c:f>'Analysis 1'!$C$25:$C$28</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3CF4-4452-92AA-05C9263E0325}"/>
            </c:ext>
          </c:extLst>
        </c:ser>
        <c:ser>
          <c:idx val="1"/>
          <c:order val="1"/>
          <c:tx>
            <c:strRef>
              <c:f>'Analysis 1'!$D$24</c:f>
              <c:strCache>
                <c:ptCount val="1"/>
                <c:pt idx="0">
                  <c:v>  Profit</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1'!$C$25:$C$28</c:f>
              <c:numCache>
                <c:formatCode>General</c:formatCode>
                <c:ptCount val="4"/>
                <c:pt idx="0">
                  <c:v>2005</c:v>
                </c:pt>
                <c:pt idx="1">
                  <c:v>2006</c:v>
                </c:pt>
                <c:pt idx="2">
                  <c:v>2007</c:v>
                </c:pt>
                <c:pt idx="3">
                  <c:v>2008</c:v>
                </c:pt>
              </c:numCache>
            </c:numRef>
          </c:cat>
          <c:val>
            <c:numRef>
              <c:f>'Analysis 1'!$D$25:$D$28</c:f>
              <c:numCache>
                <c:formatCode>[&lt;999999]#,\ "K";[&lt;999999999]\ #,,\ "M";#\ "B"</c:formatCode>
                <c:ptCount val="4"/>
                <c:pt idx="0">
                  <c:v>13403626.559800046</c:v>
                </c:pt>
                <c:pt idx="1">
                  <c:v>28177776.42630003</c:v>
                </c:pt>
                <c:pt idx="2">
                  <c:v>42547110.664200306</c:v>
                </c:pt>
                <c:pt idx="3">
                  <c:v>42162063.995700456</c:v>
                </c:pt>
              </c:numCache>
            </c:numRef>
          </c:val>
          <c:extLst>
            <c:ext xmlns:c16="http://schemas.microsoft.com/office/drawing/2014/chart" uri="{C3380CC4-5D6E-409C-BE32-E72D297353CC}">
              <c16:uniqueId val="{00000001-3CF4-4452-92AA-05C9263E0325}"/>
            </c:ext>
          </c:extLst>
        </c:ser>
        <c:ser>
          <c:idx val="3"/>
          <c:order val="3"/>
          <c:tx>
            <c:strRef>
              <c:f>'Analysis 1'!$F$24</c:f>
              <c:strCache>
                <c:ptCount val="1"/>
                <c:pt idx="0">
                  <c:v>Above Average</c:v>
                </c:pt>
              </c:strCache>
            </c:strRef>
          </c:tx>
          <c:spPr>
            <a:solidFill>
              <a:schemeClr val="accent1">
                <a:lumMod val="75000"/>
              </a:schemeClr>
            </a:solidFill>
            <a:ln>
              <a:noFill/>
            </a:ln>
            <a:effectLst/>
          </c:spPr>
          <c:invertIfNegative val="0"/>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CF4-4452-92AA-05C9263E0325}"/>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3CF4-4452-92AA-05C9263E0325}"/>
              </c:ext>
            </c:extLst>
          </c:dPt>
          <c:val>
            <c:numRef>
              <c:f>'Analysis 1'!$F$25:$F$28</c:f>
              <c:numCache>
                <c:formatCode>General</c:formatCode>
                <c:ptCount val="4"/>
                <c:pt idx="0">
                  <c:v>0</c:v>
                </c:pt>
                <c:pt idx="1">
                  <c:v>0</c:v>
                </c:pt>
                <c:pt idx="2" formatCode="0.0">
                  <c:v>42547110.664200306</c:v>
                </c:pt>
                <c:pt idx="3">
                  <c:v>42162063.995700456</c:v>
                </c:pt>
              </c:numCache>
            </c:numRef>
          </c:val>
          <c:extLst>
            <c:ext xmlns:c16="http://schemas.microsoft.com/office/drawing/2014/chart" uri="{C3380CC4-5D6E-409C-BE32-E72D297353CC}">
              <c16:uniqueId val="{00000003-3CF4-4452-92AA-05C9263E0325}"/>
            </c:ext>
          </c:extLst>
        </c:ser>
        <c:dLbls>
          <c:showLegendKey val="0"/>
          <c:showVal val="0"/>
          <c:showCatName val="0"/>
          <c:showSerName val="0"/>
          <c:showPercent val="0"/>
          <c:showBubbleSize val="0"/>
        </c:dLbls>
        <c:gapWidth val="219"/>
        <c:overlap val="100"/>
        <c:axId val="637376560"/>
        <c:axId val="913695440"/>
      </c:barChart>
      <c:lineChart>
        <c:grouping val="standard"/>
        <c:varyColors val="0"/>
        <c:ser>
          <c:idx val="2"/>
          <c:order val="2"/>
          <c:tx>
            <c:strRef>
              <c:f>'Analysis 1'!$E$24</c:f>
              <c:strCache>
                <c:ptCount val="1"/>
                <c:pt idx="0">
                  <c:v>Average  Profit</c:v>
                </c:pt>
              </c:strCache>
            </c:strRef>
          </c:tx>
          <c:spPr>
            <a:ln w="12700" cap="rnd">
              <a:solidFill>
                <a:schemeClr val="accent3"/>
              </a:solidFill>
              <a:round/>
            </a:ln>
            <a:effectLst/>
          </c:spPr>
          <c:marker>
            <c:symbol val="none"/>
          </c:marker>
          <c:val>
            <c:numRef>
              <c:f>'Analysis 1'!$E$25:$E$28</c:f>
              <c:numCache>
                <c:formatCode>#,##0</c:formatCode>
                <c:ptCount val="4"/>
                <c:pt idx="0">
                  <c:v>31572644.411500208</c:v>
                </c:pt>
                <c:pt idx="1">
                  <c:v>31572644.411500208</c:v>
                </c:pt>
                <c:pt idx="2">
                  <c:v>31572644.411500208</c:v>
                </c:pt>
                <c:pt idx="3">
                  <c:v>31572644.411500208</c:v>
                </c:pt>
              </c:numCache>
            </c:numRef>
          </c:val>
          <c:smooth val="0"/>
          <c:extLst>
            <c:ext xmlns:c16="http://schemas.microsoft.com/office/drawing/2014/chart" uri="{C3380CC4-5D6E-409C-BE32-E72D297353CC}">
              <c16:uniqueId val="{00000002-3CF4-4452-92AA-05C9263E0325}"/>
            </c:ext>
          </c:extLst>
        </c:ser>
        <c:dLbls>
          <c:showLegendKey val="0"/>
          <c:showVal val="0"/>
          <c:showCatName val="0"/>
          <c:showSerName val="0"/>
          <c:showPercent val="0"/>
          <c:showBubbleSize val="0"/>
        </c:dLbls>
        <c:marker val="1"/>
        <c:smooth val="0"/>
        <c:axId val="637376560"/>
        <c:axId val="913695440"/>
      </c:lineChart>
      <c:catAx>
        <c:axId val="63737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695440"/>
        <c:crosses val="autoZero"/>
        <c:auto val="1"/>
        <c:lblAlgn val="ctr"/>
        <c:lblOffset val="100"/>
        <c:noMultiLvlLbl val="0"/>
      </c:catAx>
      <c:valAx>
        <c:axId val="91369544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37376560"/>
        <c:crosses val="autoZero"/>
        <c:crossBetween val="between"/>
      </c:valAx>
      <c:spPr>
        <a:noFill/>
        <a:ln>
          <a:solidFill>
            <a:srgbClr val="4472C4">
              <a:shade val="15000"/>
              <a:alpha val="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E$12"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374648</xdr:colOff>
      <xdr:row>4</xdr:row>
      <xdr:rowOff>152399</xdr:rowOff>
    </xdr:from>
    <xdr:to>
      <xdr:col>16</xdr:col>
      <xdr:colOff>371475</xdr:colOff>
      <xdr:row>18</xdr:row>
      <xdr:rowOff>6350</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374648" y="876299"/>
          <a:ext cx="9750427" cy="2387601"/>
        </a:xfrm>
        <a:prstGeom prst="roundRect">
          <a:avLst>
            <a:gd name="adj" fmla="val 8114"/>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301625</xdr:colOff>
      <xdr:row>4</xdr:row>
      <xdr:rowOff>152400</xdr:rowOff>
    </xdr:from>
    <xdr:to>
      <xdr:col>24</xdr:col>
      <xdr:colOff>34925</xdr:colOff>
      <xdr:row>18</xdr:row>
      <xdr:rowOff>15875</xdr:rowOff>
    </xdr:to>
    <xdr:sp macro="" textlink="">
      <xdr:nvSpPr>
        <xdr:cNvPr id="23" name="Rectangle: Rounded Corners 22">
          <a:extLst>
            <a:ext uri="{FF2B5EF4-FFF2-40B4-BE49-F238E27FC236}">
              <a16:creationId xmlns:a16="http://schemas.microsoft.com/office/drawing/2014/main" id="{00000000-0008-0000-0300-000017000000}"/>
            </a:ext>
          </a:extLst>
        </xdr:cNvPr>
        <xdr:cNvSpPr/>
      </xdr:nvSpPr>
      <xdr:spPr>
        <a:xfrm>
          <a:off x="10664825" y="876300"/>
          <a:ext cx="4000500" cy="2397125"/>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76200</xdr:colOff>
      <xdr:row>7</xdr:row>
      <xdr:rowOff>161925</xdr:rowOff>
    </xdr:from>
    <xdr:to>
      <xdr:col>5</xdr:col>
      <xdr:colOff>295275</xdr:colOff>
      <xdr:row>16</xdr:row>
      <xdr:rowOff>66750</xdr:rowOff>
    </xdr:to>
    <xdr:sp macro="" textlink="">
      <xdr:nvSpPr>
        <xdr:cNvPr id="25" name="Rectangle: Rounded Corners 24">
          <a:extLst>
            <a:ext uri="{FF2B5EF4-FFF2-40B4-BE49-F238E27FC236}">
              <a16:creationId xmlns:a16="http://schemas.microsoft.com/office/drawing/2014/main" id="{00000000-0008-0000-0300-000019000000}"/>
            </a:ext>
          </a:extLst>
        </xdr:cNvPr>
        <xdr:cNvSpPr/>
      </xdr:nvSpPr>
      <xdr:spPr>
        <a:xfrm>
          <a:off x="1905000" y="1428750"/>
          <a:ext cx="1438275" cy="153360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11</xdr:col>
      <xdr:colOff>600075</xdr:colOff>
      <xdr:row>7</xdr:row>
      <xdr:rowOff>158750</xdr:rowOff>
    </xdr:from>
    <xdr:to>
      <xdr:col>14</xdr:col>
      <xdr:colOff>209550</xdr:colOff>
      <xdr:row>16</xdr:row>
      <xdr:rowOff>66750</xdr:rowOff>
    </xdr:to>
    <xdr:sp macro="" textlink="">
      <xdr:nvSpPr>
        <xdr:cNvPr id="30" name="Rectangle: Rounded Corners 29">
          <a:extLst>
            <a:ext uri="{FF2B5EF4-FFF2-40B4-BE49-F238E27FC236}">
              <a16:creationId xmlns:a16="http://schemas.microsoft.com/office/drawing/2014/main" id="{00000000-0008-0000-0300-00001E000000}"/>
            </a:ext>
          </a:extLst>
        </xdr:cNvPr>
        <xdr:cNvSpPr/>
      </xdr:nvSpPr>
      <xdr:spPr>
        <a:xfrm>
          <a:off x="7305675" y="1425575"/>
          <a:ext cx="1438275" cy="153677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9</xdr:col>
      <xdr:colOff>19050</xdr:colOff>
      <xdr:row>7</xdr:row>
      <xdr:rowOff>161925</xdr:rowOff>
    </xdr:from>
    <xdr:to>
      <xdr:col>11</xdr:col>
      <xdr:colOff>234950</xdr:colOff>
      <xdr:row>16</xdr:row>
      <xdr:rowOff>66750</xdr:rowOff>
    </xdr:to>
    <xdr:sp macro="" textlink="">
      <xdr:nvSpPr>
        <xdr:cNvPr id="31" name="Rectangle: Rounded Corners 30">
          <a:extLst>
            <a:ext uri="{FF2B5EF4-FFF2-40B4-BE49-F238E27FC236}">
              <a16:creationId xmlns:a16="http://schemas.microsoft.com/office/drawing/2014/main" id="{00000000-0008-0000-0300-00001F000000}"/>
            </a:ext>
          </a:extLst>
        </xdr:cNvPr>
        <xdr:cNvSpPr/>
      </xdr:nvSpPr>
      <xdr:spPr>
        <a:xfrm>
          <a:off x="5505450" y="1428750"/>
          <a:ext cx="1435100" cy="153360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47625</xdr:colOff>
      <xdr:row>7</xdr:row>
      <xdr:rowOff>158750</xdr:rowOff>
    </xdr:from>
    <xdr:to>
      <xdr:col>8</xdr:col>
      <xdr:colOff>266700</xdr:colOff>
      <xdr:row>16</xdr:row>
      <xdr:rowOff>66750</xdr:rowOff>
    </xdr:to>
    <xdr:sp macro="" textlink="">
      <xdr:nvSpPr>
        <xdr:cNvPr id="33" name="Rectangle: Rounded Corners 32">
          <a:extLst>
            <a:ext uri="{FF2B5EF4-FFF2-40B4-BE49-F238E27FC236}">
              <a16:creationId xmlns:a16="http://schemas.microsoft.com/office/drawing/2014/main" id="{00000000-0008-0000-0300-000021000000}"/>
            </a:ext>
          </a:extLst>
        </xdr:cNvPr>
        <xdr:cNvSpPr/>
      </xdr:nvSpPr>
      <xdr:spPr>
        <a:xfrm>
          <a:off x="3705225" y="1425575"/>
          <a:ext cx="1438275" cy="153677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568325</xdr:colOff>
      <xdr:row>8</xdr:row>
      <xdr:rowOff>9525</xdr:rowOff>
    </xdr:from>
    <xdr:to>
      <xdr:col>17</xdr:col>
      <xdr:colOff>114300</xdr:colOff>
      <xdr:row>16</xdr:row>
      <xdr:rowOff>92150</xdr:rowOff>
    </xdr:to>
    <xdr:sp macro="" textlink="">
      <xdr:nvSpPr>
        <xdr:cNvPr id="34" name="Rectangle: Rounded Corners 33">
          <a:extLst>
            <a:ext uri="{FF2B5EF4-FFF2-40B4-BE49-F238E27FC236}">
              <a16:creationId xmlns:a16="http://schemas.microsoft.com/office/drawing/2014/main" id="{00000000-0008-0000-0300-000022000000}"/>
            </a:ext>
          </a:extLst>
        </xdr:cNvPr>
        <xdr:cNvSpPr/>
      </xdr:nvSpPr>
      <xdr:spPr>
        <a:xfrm>
          <a:off x="9102725" y="1457325"/>
          <a:ext cx="1374775" cy="1530425"/>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171450</xdr:colOff>
      <xdr:row>7</xdr:row>
      <xdr:rowOff>158750</xdr:rowOff>
    </xdr:from>
    <xdr:to>
      <xdr:col>2</xdr:col>
      <xdr:colOff>320675</xdr:colOff>
      <xdr:row>16</xdr:row>
      <xdr:rowOff>66750</xdr:rowOff>
    </xdr:to>
    <xdr:sp macro="" textlink="">
      <xdr:nvSpPr>
        <xdr:cNvPr id="35" name="Rectangle: Rounded Corners 34">
          <a:extLst>
            <a:ext uri="{FF2B5EF4-FFF2-40B4-BE49-F238E27FC236}">
              <a16:creationId xmlns:a16="http://schemas.microsoft.com/office/drawing/2014/main" id="{00000000-0008-0000-0300-000023000000}"/>
            </a:ext>
          </a:extLst>
        </xdr:cNvPr>
        <xdr:cNvSpPr/>
      </xdr:nvSpPr>
      <xdr:spPr>
        <a:xfrm>
          <a:off x="171450" y="1425575"/>
          <a:ext cx="1368425" cy="1536775"/>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295275</xdr:colOff>
      <xdr:row>9</xdr:row>
      <xdr:rowOff>123825</xdr:rowOff>
    </xdr:from>
    <xdr:to>
      <xdr:col>4</xdr:col>
      <xdr:colOff>587375</xdr:colOff>
      <xdr:row>11</xdr:row>
      <xdr:rowOff>101600</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2124075" y="1752600"/>
          <a:ext cx="901700"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ysClr val="windowText" lastClr="000000"/>
              </a:solidFill>
            </a:rPr>
            <a:t>Total COGS</a:t>
          </a:r>
        </a:p>
      </xdr:txBody>
    </xdr:sp>
    <xdr:clientData/>
  </xdr:twoCellAnchor>
  <xdr:twoCellAnchor>
    <xdr:from>
      <xdr:col>6</xdr:col>
      <xdr:colOff>226440</xdr:colOff>
      <xdr:row>9</xdr:row>
      <xdr:rowOff>142875</xdr:rowOff>
    </xdr:from>
    <xdr:to>
      <xdr:col>8</xdr:col>
      <xdr:colOff>57149</xdr:colOff>
      <xdr:row>11</xdr:row>
      <xdr:rowOff>120650</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3884040" y="1771650"/>
          <a:ext cx="1049909"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ysClr val="windowText" lastClr="000000"/>
              </a:solidFill>
            </a:rPr>
            <a:t>Total Revenue</a:t>
          </a:r>
        </a:p>
      </xdr:txBody>
    </xdr:sp>
    <xdr:clientData/>
  </xdr:twoCellAnchor>
  <xdr:twoCellAnchor>
    <xdr:from>
      <xdr:col>9</xdr:col>
      <xdr:colOff>187325</xdr:colOff>
      <xdr:row>9</xdr:row>
      <xdr:rowOff>133350</xdr:rowOff>
    </xdr:from>
    <xdr:to>
      <xdr:col>11</xdr:col>
      <xdr:colOff>18034</xdr:colOff>
      <xdr:row>11</xdr:row>
      <xdr:rowOff>111125</xdr:rowOff>
    </xdr:to>
    <xdr:sp macro="" textlink="">
      <xdr:nvSpPr>
        <xdr:cNvPr id="11" name="TextBox 10">
          <a:extLst>
            <a:ext uri="{FF2B5EF4-FFF2-40B4-BE49-F238E27FC236}">
              <a16:creationId xmlns:a16="http://schemas.microsoft.com/office/drawing/2014/main" id="{00000000-0008-0000-0300-00000B000000}"/>
            </a:ext>
          </a:extLst>
        </xdr:cNvPr>
        <xdr:cNvSpPr txBox="1"/>
      </xdr:nvSpPr>
      <xdr:spPr>
        <a:xfrm>
          <a:off x="5673725" y="1762125"/>
          <a:ext cx="1049909" cy="33972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rPr>
            <a:t>Total Profit</a:t>
          </a:r>
        </a:p>
      </xdr:txBody>
    </xdr:sp>
    <xdr:clientData/>
  </xdr:twoCellAnchor>
  <xdr:twoCellAnchor>
    <xdr:from>
      <xdr:col>12</xdr:col>
      <xdr:colOff>152400</xdr:colOff>
      <xdr:row>9</xdr:row>
      <xdr:rowOff>158750</xdr:rowOff>
    </xdr:from>
    <xdr:to>
      <xdr:col>14</xdr:col>
      <xdr:colOff>57150</xdr:colOff>
      <xdr:row>11</xdr:row>
      <xdr:rowOff>123825</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7467600" y="1787525"/>
          <a:ext cx="1123950" cy="32702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rPr>
            <a:t>% Profit Margin</a:t>
          </a:r>
        </a:p>
      </xdr:txBody>
    </xdr:sp>
    <xdr:clientData/>
  </xdr:twoCellAnchor>
  <xdr:twoCellAnchor>
    <xdr:from>
      <xdr:col>12</xdr:col>
      <xdr:colOff>419776</xdr:colOff>
      <xdr:row>6</xdr:row>
      <xdr:rowOff>122002</xdr:rowOff>
    </xdr:from>
    <xdr:to>
      <xdr:col>13</xdr:col>
      <xdr:colOff>393025</xdr:colOff>
      <xdr:row>9</xdr:row>
      <xdr:rowOff>158751</xdr:rowOff>
    </xdr:to>
    <xdr:sp macro="" textlink="">
      <xdr:nvSpPr>
        <xdr:cNvPr id="61" name="Oval 60">
          <a:extLst>
            <a:ext uri="{FF2B5EF4-FFF2-40B4-BE49-F238E27FC236}">
              <a16:creationId xmlns:a16="http://schemas.microsoft.com/office/drawing/2014/main" id="{00000000-0008-0000-0300-00003D000000}"/>
            </a:ext>
          </a:extLst>
        </xdr:cNvPr>
        <xdr:cNvSpPr/>
      </xdr:nvSpPr>
      <xdr:spPr>
        <a:xfrm>
          <a:off x="7734976" y="1207852"/>
          <a:ext cx="582849" cy="579674"/>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447966</xdr:colOff>
      <xdr:row>6</xdr:row>
      <xdr:rowOff>58502</xdr:rowOff>
    </xdr:from>
    <xdr:to>
      <xdr:col>10</xdr:col>
      <xdr:colOff>421983</xdr:colOff>
      <xdr:row>9</xdr:row>
      <xdr:rowOff>95251</xdr:rowOff>
    </xdr:to>
    <xdr:sp macro="" textlink="">
      <xdr:nvSpPr>
        <xdr:cNvPr id="62" name="Oval 61">
          <a:extLst>
            <a:ext uri="{FF2B5EF4-FFF2-40B4-BE49-F238E27FC236}">
              <a16:creationId xmlns:a16="http://schemas.microsoft.com/office/drawing/2014/main" id="{00000000-0008-0000-0300-00003E000000}"/>
            </a:ext>
          </a:extLst>
        </xdr:cNvPr>
        <xdr:cNvSpPr/>
      </xdr:nvSpPr>
      <xdr:spPr>
        <a:xfrm>
          <a:off x="5934366" y="1144352"/>
          <a:ext cx="583617" cy="579674"/>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505117</xdr:colOff>
      <xdr:row>6</xdr:row>
      <xdr:rowOff>87077</xdr:rowOff>
    </xdr:from>
    <xdr:to>
      <xdr:col>4</xdr:col>
      <xdr:colOff>475959</xdr:colOff>
      <xdr:row>9</xdr:row>
      <xdr:rowOff>120651</xdr:rowOff>
    </xdr:to>
    <xdr:sp macro="" textlink="">
      <xdr:nvSpPr>
        <xdr:cNvPr id="64" name="Oval 63">
          <a:extLst>
            <a:ext uri="{FF2B5EF4-FFF2-40B4-BE49-F238E27FC236}">
              <a16:creationId xmlns:a16="http://schemas.microsoft.com/office/drawing/2014/main" id="{00000000-0008-0000-0300-000040000000}"/>
            </a:ext>
          </a:extLst>
        </xdr:cNvPr>
        <xdr:cNvSpPr/>
      </xdr:nvSpPr>
      <xdr:spPr>
        <a:xfrm>
          <a:off x="2333917" y="1172927"/>
          <a:ext cx="580442" cy="576499"/>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475723</xdr:colOff>
      <xdr:row>6</xdr:row>
      <xdr:rowOff>92658</xdr:rowOff>
    </xdr:from>
    <xdr:to>
      <xdr:col>7</xdr:col>
      <xdr:colOff>448203</xdr:colOff>
      <xdr:row>9</xdr:row>
      <xdr:rowOff>133350</xdr:rowOff>
    </xdr:to>
    <xdr:sp macro="" textlink="">
      <xdr:nvSpPr>
        <xdr:cNvPr id="65" name="Oval 64">
          <a:extLst>
            <a:ext uri="{FF2B5EF4-FFF2-40B4-BE49-F238E27FC236}">
              <a16:creationId xmlns:a16="http://schemas.microsoft.com/office/drawing/2014/main" id="{00000000-0008-0000-0300-000041000000}"/>
            </a:ext>
          </a:extLst>
        </xdr:cNvPr>
        <xdr:cNvSpPr/>
      </xdr:nvSpPr>
      <xdr:spPr>
        <a:xfrm>
          <a:off x="4133323" y="1178508"/>
          <a:ext cx="582080" cy="583617"/>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584150</xdr:colOff>
      <xdr:row>7</xdr:row>
      <xdr:rowOff>25400</xdr:rowOff>
    </xdr:from>
    <xdr:to>
      <xdr:col>7</xdr:col>
      <xdr:colOff>331461</xdr:colOff>
      <xdr:row>9</xdr:row>
      <xdr:rowOff>39984</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4241750" y="1292225"/>
          <a:ext cx="356911" cy="376534"/>
        </a:xfrm>
        <a:prstGeom prst="rect">
          <a:avLst/>
        </a:prstGeom>
      </xdr:spPr>
    </xdr:pic>
    <xdr:clientData/>
  </xdr:twoCellAnchor>
  <xdr:twoCellAnchor editAs="oneCell">
    <xdr:from>
      <xdr:col>4</xdr:col>
      <xdr:colOff>47625</xdr:colOff>
      <xdr:row>7</xdr:row>
      <xdr:rowOff>18526</xdr:rowOff>
    </xdr:from>
    <xdr:to>
      <xdr:col>4</xdr:col>
      <xdr:colOff>407693</xdr:colOff>
      <xdr:row>9</xdr:row>
      <xdr:rowOff>6351</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486025" y="1285351"/>
          <a:ext cx="360068" cy="349775"/>
        </a:xfrm>
        <a:prstGeom prst="rect">
          <a:avLst/>
        </a:prstGeom>
      </xdr:spPr>
    </xdr:pic>
    <xdr:clientData/>
  </xdr:twoCellAnchor>
  <xdr:twoCellAnchor editAs="oneCell">
    <xdr:from>
      <xdr:col>9</xdr:col>
      <xdr:colOff>545559</xdr:colOff>
      <xdr:row>6</xdr:row>
      <xdr:rowOff>139700</xdr:rowOff>
    </xdr:from>
    <xdr:to>
      <xdr:col>10</xdr:col>
      <xdr:colOff>332466</xdr:colOff>
      <xdr:row>9</xdr:row>
      <xdr:rowOff>1</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6031959" y="1225550"/>
          <a:ext cx="396507" cy="403226"/>
        </a:xfrm>
        <a:prstGeom prst="rect">
          <a:avLst/>
        </a:prstGeom>
      </xdr:spPr>
    </xdr:pic>
    <xdr:clientData/>
  </xdr:twoCellAnchor>
  <xdr:twoCellAnchor editAs="oneCell">
    <xdr:from>
      <xdr:col>12</xdr:col>
      <xdr:colOff>568326</xdr:colOff>
      <xdr:row>7</xdr:row>
      <xdr:rowOff>38100</xdr:rowOff>
    </xdr:from>
    <xdr:to>
      <xdr:col>13</xdr:col>
      <xdr:colOff>305290</xdr:colOff>
      <xdr:row>9</xdr:row>
      <xdr:rowOff>19050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7883526" y="1304925"/>
          <a:ext cx="346564" cy="342900"/>
        </a:xfrm>
        <a:prstGeom prst="rect">
          <a:avLst/>
        </a:prstGeom>
      </xdr:spPr>
    </xdr:pic>
    <xdr:clientData/>
  </xdr:twoCellAnchor>
  <xdr:twoCellAnchor>
    <xdr:from>
      <xdr:col>0</xdr:col>
      <xdr:colOff>396875</xdr:colOff>
      <xdr:row>8</xdr:row>
      <xdr:rowOff>161925</xdr:rowOff>
    </xdr:from>
    <xdr:to>
      <xdr:col>2</xdr:col>
      <xdr:colOff>85725</xdr:colOff>
      <xdr:row>10</xdr:row>
      <xdr:rowOff>139700</xdr:rowOff>
    </xdr:to>
    <xdr:sp macro="" textlink="">
      <xdr:nvSpPr>
        <xdr:cNvPr id="39" name="TextBox 38">
          <a:extLst>
            <a:ext uri="{FF2B5EF4-FFF2-40B4-BE49-F238E27FC236}">
              <a16:creationId xmlns:a16="http://schemas.microsoft.com/office/drawing/2014/main" id="{00000000-0008-0000-0300-000027000000}"/>
            </a:ext>
          </a:extLst>
        </xdr:cNvPr>
        <xdr:cNvSpPr txBox="1"/>
      </xdr:nvSpPr>
      <xdr:spPr>
        <a:xfrm>
          <a:off x="396875" y="1609725"/>
          <a:ext cx="908050" cy="33972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chemeClr val="bg1"/>
              </a:solidFill>
              <a:effectLst/>
              <a:uLnTx/>
              <a:uFillTx/>
              <a:latin typeface="Calibri" panose="020F0502020204030204"/>
              <a:ea typeface="+mn-ea"/>
              <a:cs typeface="+mn-cs"/>
            </a:rPr>
            <a:t>Total QTY</a:t>
          </a:r>
        </a:p>
      </xdr:txBody>
    </xdr:sp>
    <xdr:clientData/>
  </xdr:twoCellAnchor>
  <xdr:twoCellAnchor>
    <xdr:from>
      <xdr:col>15</xdr:col>
      <xdr:colOff>111125</xdr:colOff>
      <xdr:row>8</xdr:row>
      <xdr:rowOff>120650</xdr:rowOff>
    </xdr:from>
    <xdr:to>
      <xdr:col>16</xdr:col>
      <xdr:colOff>606425</xdr:colOff>
      <xdr:row>10</xdr:row>
      <xdr:rowOff>104775</xdr:rowOff>
    </xdr:to>
    <xdr:sp macro="" textlink="">
      <xdr:nvSpPr>
        <xdr:cNvPr id="40" name="TextBox 39">
          <a:extLst>
            <a:ext uri="{FF2B5EF4-FFF2-40B4-BE49-F238E27FC236}">
              <a16:creationId xmlns:a16="http://schemas.microsoft.com/office/drawing/2014/main" id="{00000000-0008-0000-0300-000028000000}"/>
            </a:ext>
          </a:extLst>
        </xdr:cNvPr>
        <xdr:cNvSpPr txBox="1"/>
      </xdr:nvSpPr>
      <xdr:spPr>
        <a:xfrm>
          <a:off x="9255125" y="1568450"/>
          <a:ext cx="1104900" cy="34607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chemeClr val="bg1"/>
              </a:solidFill>
              <a:effectLst/>
              <a:uLnTx/>
              <a:uFillTx/>
              <a:latin typeface="Calibri" panose="020F0502020204030204"/>
              <a:ea typeface="+mn-ea"/>
              <a:cs typeface="+mn-cs"/>
            </a:rPr>
            <a:t># Transactions</a:t>
          </a:r>
        </a:p>
      </xdr:txBody>
    </xdr:sp>
    <xdr:clientData/>
  </xdr:twoCellAnchor>
  <xdr:twoCellAnchor>
    <xdr:from>
      <xdr:col>3</xdr:col>
      <xdr:colOff>31749</xdr:colOff>
      <xdr:row>11</xdr:row>
      <xdr:rowOff>130175</xdr:rowOff>
    </xdr:from>
    <xdr:to>
      <xdr:col>5</xdr:col>
      <xdr:colOff>307974</xdr:colOff>
      <xdr:row>14</xdr:row>
      <xdr:rowOff>11369</xdr:rowOff>
    </xdr:to>
    <xdr:sp macro="" textlink="'Analysis 1'!$D$4">
      <xdr:nvSpPr>
        <xdr:cNvPr id="13" name="TextBox 12">
          <a:extLst>
            <a:ext uri="{FF2B5EF4-FFF2-40B4-BE49-F238E27FC236}">
              <a16:creationId xmlns:a16="http://schemas.microsoft.com/office/drawing/2014/main" id="{00000000-0008-0000-0300-00000D000000}"/>
            </a:ext>
          </a:extLst>
        </xdr:cNvPr>
        <xdr:cNvSpPr txBox="1"/>
      </xdr:nvSpPr>
      <xdr:spPr>
        <a:xfrm>
          <a:off x="1860549" y="2120900"/>
          <a:ext cx="1495425" cy="424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50E0CFA-FAC1-4E22-9DE0-CA2B0A96A554}" type="TxLink">
            <a:rPr lang="en-US" sz="2000" b="1" i="0" u="none" strike="noStrike">
              <a:solidFill>
                <a:srgbClr val="000000"/>
              </a:solidFill>
              <a:latin typeface="Arial" panose="020B0604020202020204" pitchFamily="34" charset="0"/>
              <a:cs typeface="Arial" panose="020B0604020202020204" pitchFamily="34" charset="0"/>
            </a:rPr>
            <a:pPr algn="ctr"/>
            <a:t> $41.31 M</a:t>
          </a:fld>
          <a:endParaRPr lang="en-US" sz="2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578865</xdr:colOff>
      <xdr:row>11</xdr:row>
      <xdr:rowOff>158751</xdr:rowOff>
    </xdr:from>
    <xdr:to>
      <xdr:col>8</xdr:col>
      <xdr:colOff>206375</xdr:colOff>
      <xdr:row>14</xdr:row>
      <xdr:rowOff>38101</xdr:rowOff>
    </xdr:to>
    <xdr:sp macro="" textlink="'Analysis 1'!$E$4">
      <xdr:nvSpPr>
        <xdr:cNvPr id="14" name="TextBox 13">
          <a:extLst>
            <a:ext uri="{FF2B5EF4-FFF2-40B4-BE49-F238E27FC236}">
              <a16:creationId xmlns:a16="http://schemas.microsoft.com/office/drawing/2014/main" id="{00000000-0008-0000-0300-00000E000000}"/>
            </a:ext>
          </a:extLst>
        </xdr:cNvPr>
        <xdr:cNvSpPr txBox="1"/>
      </xdr:nvSpPr>
      <xdr:spPr>
        <a:xfrm>
          <a:off x="3626865" y="2149476"/>
          <a:ext cx="1456310" cy="422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52779DF-7CC6-4EE8-AC8A-8ABB200D6C3C}" type="TxLink">
            <a:rPr lang="en-US" sz="2000" b="1" i="0" u="none" strike="noStrike">
              <a:solidFill>
                <a:srgbClr val="000000"/>
              </a:solidFill>
              <a:latin typeface="Arial" panose="020B0604020202020204" pitchFamily="34" charset="0"/>
              <a:cs typeface="Arial" panose="020B0604020202020204" pitchFamily="34" charset="0"/>
            </a:rPr>
            <a:pPr algn="ctr"/>
            <a:t> $69.48 M</a:t>
          </a:fld>
          <a:endParaRPr lang="en-US" sz="2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9</xdr:col>
      <xdr:colOff>9525</xdr:colOff>
      <xdr:row>11</xdr:row>
      <xdr:rowOff>114299</xdr:rowOff>
    </xdr:from>
    <xdr:to>
      <xdr:col>11</xdr:col>
      <xdr:colOff>178501</xdr:colOff>
      <xdr:row>13</xdr:row>
      <xdr:rowOff>170370</xdr:rowOff>
    </xdr:to>
    <xdr:sp macro="" textlink="'Analysis 1'!$G$4">
      <xdr:nvSpPr>
        <xdr:cNvPr id="15" name="TextBox 14">
          <a:extLst>
            <a:ext uri="{FF2B5EF4-FFF2-40B4-BE49-F238E27FC236}">
              <a16:creationId xmlns:a16="http://schemas.microsoft.com/office/drawing/2014/main" id="{00000000-0008-0000-0300-00000F000000}"/>
            </a:ext>
          </a:extLst>
        </xdr:cNvPr>
        <xdr:cNvSpPr txBox="1"/>
      </xdr:nvSpPr>
      <xdr:spPr>
        <a:xfrm>
          <a:off x="5495925" y="2105024"/>
          <a:ext cx="1388176" cy="41802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7D3BD402-1191-41D9-B2E4-3F9E86F29E4C}"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 $28.18 M</a:t>
          </a:fld>
          <a:endParaRPr kumimoji="0" lang="en-US" sz="20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12</xdr:col>
      <xdr:colOff>190499</xdr:colOff>
      <xdr:row>11</xdr:row>
      <xdr:rowOff>142874</xdr:rowOff>
    </xdr:from>
    <xdr:to>
      <xdr:col>14</xdr:col>
      <xdr:colOff>76201</xdr:colOff>
      <xdr:row>14</xdr:row>
      <xdr:rowOff>7542</xdr:rowOff>
    </xdr:to>
    <xdr:sp macro="" textlink="'Analysis 1'!$F$4">
      <xdr:nvSpPr>
        <xdr:cNvPr id="16" name="TextBox 15">
          <a:extLst>
            <a:ext uri="{FF2B5EF4-FFF2-40B4-BE49-F238E27FC236}">
              <a16:creationId xmlns:a16="http://schemas.microsoft.com/office/drawing/2014/main" id="{00000000-0008-0000-0300-000010000000}"/>
            </a:ext>
          </a:extLst>
        </xdr:cNvPr>
        <xdr:cNvSpPr txBox="1"/>
      </xdr:nvSpPr>
      <xdr:spPr>
        <a:xfrm>
          <a:off x="7505699" y="2133599"/>
          <a:ext cx="1104902" cy="40759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42D6F61-EF35-4CF0-85AA-3C25330C67C3}"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40.6%</a:t>
          </a:fld>
          <a:endParaRPr kumimoji="0" lang="en-US" sz="20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15</xdr:col>
      <xdr:colOff>107949</xdr:colOff>
      <xdr:row>11</xdr:row>
      <xdr:rowOff>34925</xdr:rowOff>
    </xdr:from>
    <xdr:to>
      <xdr:col>17</xdr:col>
      <xdr:colOff>6350</xdr:colOff>
      <xdr:row>13</xdr:row>
      <xdr:rowOff>9525</xdr:rowOff>
    </xdr:to>
    <xdr:sp macro="" textlink="'Analysis 1'!$C$4">
      <xdr:nvSpPr>
        <xdr:cNvPr id="21" name="TextBox 20">
          <a:extLst>
            <a:ext uri="{FF2B5EF4-FFF2-40B4-BE49-F238E27FC236}">
              <a16:creationId xmlns:a16="http://schemas.microsoft.com/office/drawing/2014/main" id="{00000000-0008-0000-0300-000015000000}"/>
            </a:ext>
          </a:extLst>
        </xdr:cNvPr>
        <xdr:cNvSpPr txBox="1"/>
      </xdr:nvSpPr>
      <xdr:spPr>
        <a:xfrm>
          <a:off x="9251949" y="2025650"/>
          <a:ext cx="1117601" cy="33655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8E718E12-7A2F-49AD-8697-729C5CA8B320}" type="TxLink">
            <a:rPr kumimoji="0" lang="en-US" sz="20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2.68 K</a:t>
          </a:fld>
          <a:endParaRPr kumimoji="0" lang="en-US" sz="20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0</xdr:col>
      <xdr:colOff>355599</xdr:colOff>
      <xdr:row>11</xdr:row>
      <xdr:rowOff>95250</xdr:rowOff>
    </xdr:from>
    <xdr:to>
      <xdr:col>2</xdr:col>
      <xdr:colOff>151533</xdr:colOff>
      <xdr:row>13</xdr:row>
      <xdr:rowOff>63500</xdr:rowOff>
    </xdr:to>
    <xdr:sp macro="" textlink="'Analysis 1'!$K$4">
      <xdr:nvSpPr>
        <xdr:cNvPr id="20" name="TextBox 19">
          <a:extLst>
            <a:ext uri="{FF2B5EF4-FFF2-40B4-BE49-F238E27FC236}">
              <a16:creationId xmlns:a16="http://schemas.microsoft.com/office/drawing/2014/main" id="{00000000-0008-0000-0300-000014000000}"/>
            </a:ext>
          </a:extLst>
        </xdr:cNvPr>
        <xdr:cNvSpPr txBox="1"/>
      </xdr:nvSpPr>
      <xdr:spPr>
        <a:xfrm>
          <a:off x="355599" y="2085975"/>
          <a:ext cx="1015134" cy="33020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7DE08130-D017-4827-A4BC-8A06447A0E43}"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550</a:t>
          </a:fld>
          <a:endParaRPr kumimoji="0" lang="en-US" sz="20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xdr:col>
      <xdr:colOff>511176</xdr:colOff>
      <xdr:row>13</xdr:row>
      <xdr:rowOff>9747</xdr:rowOff>
    </xdr:from>
    <xdr:to>
      <xdr:col>2</xdr:col>
      <xdr:colOff>501651</xdr:colOff>
      <xdr:row>16</xdr:row>
      <xdr:rowOff>76201</xdr:rowOff>
    </xdr:to>
    <xdr:sp macro="" textlink="">
      <xdr:nvSpPr>
        <xdr:cNvPr id="66" name="Oval 65">
          <a:extLst>
            <a:ext uri="{FF2B5EF4-FFF2-40B4-BE49-F238E27FC236}">
              <a16:creationId xmlns:a16="http://schemas.microsoft.com/office/drawing/2014/main" id="{00000000-0008-0000-0300-000042000000}"/>
            </a:ext>
          </a:extLst>
        </xdr:cNvPr>
        <xdr:cNvSpPr/>
      </xdr:nvSpPr>
      <xdr:spPr>
        <a:xfrm>
          <a:off x="1120776" y="2362422"/>
          <a:ext cx="600075" cy="609379"/>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39347</xdr:colOff>
      <xdr:row>13</xdr:row>
      <xdr:rowOff>154951</xdr:rowOff>
    </xdr:from>
    <xdr:to>
      <xdr:col>2</xdr:col>
      <xdr:colOff>409575</xdr:colOff>
      <xdr:row>15</xdr:row>
      <xdr:rowOff>145633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58547" y="2507626"/>
          <a:ext cx="370228" cy="352632"/>
        </a:xfrm>
        <a:prstGeom prst="rect">
          <a:avLst/>
        </a:prstGeom>
      </xdr:spPr>
    </xdr:pic>
    <xdr:clientData/>
  </xdr:twoCellAnchor>
  <xdr:twoCellAnchor>
    <xdr:from>
      <xdr:col>14</xdr:col>
      <xdr:colOff>339725</xdr:colOff>
      <xdr:row>13</xdr:row>
      <xdr:rowOff>82550</xdr:rowOff>
    </xdr:from>
    <xdr:to>
      <xdr:col>15</xdr:col>
      <xdr:colOff>330200</xdr:colOff>
      <xdr:row>16</xdr:row>
      <xdr:rowOff>152179</xdr:rowOff>
    </xdr:to>
    <xdr:sp macro="" textlink="">
      <xdr:nvSpPr>
        <xdr:cNvPr id="41" name="Oval 40">
          <a:extLst>
            <a:ext uri="{FF2B5EF4-FFF2-40B4-BE49-F238E27FC236}">
              <a16:creationId xmlns:a16="http://schemas.microsoft.com/office/drawing/2014/main" id="{00000000-0008-0000-0300-000029000000}"/>
            </a:ext>
          </a:extLst>
        </xdr:cNvPr>
        <xdr:cNvSpPr/>
      </xdr:nvSpPr>
      <xdr:spPr>
        <a:xfrm>
          <a:off x="8874125" y="2435225"/>
          <a:ext cx="600075" cy="612554"/>
        </a:xfrm>
        <a:prstGeom prst="ellipse">
          <a:avLst/>
        </a:prstGeom>
        <a:solidFill>
          <a:sysClr val="window" lastClr="FFFFFF"/>
        </a:solidFill>
        <a:ln w="12700" cap="flat" cmpd="sng" algn="ctr">
          <a:solidFill>
            <a:srgbClr val="4472C4">
              <a:shade val="1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14</xdr:col>
      <xdr:colOff>465341</xdr:colOff>
      <xdr:row>14</xdr:row>
      <xdr:rowOff>36180</xdr:rowOff>
    </xdr:from>
    <xdr:to>
      <xdr:col>15</xdr:col>
      <xdr:colOff>225577</xdr:colOff>
      <xdr:row>16</xdr:row>
      <xdr:rowOff>44450</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cstate="print">
          <a:alphaModFix/>
          <a:extLst>
            <a:ext uri="{28A0092B-C50C-407E-A947-70E740481C1C}">
              <a14:useLocalDpi xmlns:a14="http://schemas.microsoft.com/office/drawing/2010/main" val="0"/>
            </a:ext>
          </a:extLst>
        </a:blip>
        <a:stretch>
          <a:fillRect/>
        </a:stretch>
      </xdr:blipFill>
      <xdr:spPr>
        <a:xfrm>
          <a:off x="8999741" y="2569830"/>
          <a:ext cx="369836" cy="3702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18</xdr:col>
          <xdr:colOff>19050</xdr:colOff>
          <xdr:row>5</xdr:row>
          <xdr:rowOff>76200</xdr:rowOff>
        </xdr:from>
        <xdr:to>
          <xdr:col>19</xdr:col>
          <xdr:colOff>431800</xdr:colOff>
          <xdr:row>6</xdr:row>
          <xdr:rowOff>107950</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317500</xdr:colOff>
          <xdr:row>5</xdr:row>
          <xdr:rowOff>76200</xdr:rowOff>
        </xdr:from>
        <xdr:to>
          <xdr:col>21</xdr:col>
          <xdr:colOff>114300</xdr:colOff>
          <xdr:row>6</xdr:row>
          <xdr:rowOff>107950</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03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0</xdr:colOff>
          <xdr:row>5</xdr:row>
          <xdr:rowOff>76200</xdr:rowOff>
        </xdr:from>
        <xdr:to>
          <xdr:col>22</xdr:col>
          <xdr:colOff>400050</xdr:colOff>
          <xdr:row>6</xdr:row>
          <xdr:rowOff>114300</xdr:rowOff>
        </xdr:to>
        <xdr:sp macro="" textlink="">
          <xdr:nvSpPr>
            <xdr:cNvPr id="1030" name="Option Button 6" hidden="1">
              <a:extLst>
                <a:ext uri="{63B3BB69-23CF-44E3-9099-C40C66FF867C}">
                  <a14:compatExt spid="_x0000_s1030"/>
                </a:ext>
                <a:ext uri="{FF2B5EF4-FFF2-40B4-BE49-F238E27FC236}">
                  <a16:creationId xmlns:a16="http://schemas.microsoft.com/office/drawing/2014/main" id="{00000000-0008-0000-03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18</xdr:col>
      <xdr:colOff>44450</xdr:colOff>
      <xdr:row>7</xdr:row>
      <xdr:rowOff>88716</xdr:rowOff>
    </xdr:from>
    <xdr:to>
      <xdr:col>23</xdr:col>
      <xdr:colOff>390525</xdr:colOff>
      <xdr:row>15</xdr:row>
      <xdr:rowOff>123042</xdr:rowOff>
    </xdr:to>
    <xdr:graphicFrame macro="">
      <xdr:nvGraphicFramePr>
        <xdr:cNvPr id="42" name="Chart 41">
          <a:extLst>
            <a:ext uri="{FF2B5EF4-FFF2-40B4-BE49-F238E27FC236}">
              <a16:creationId xmlns:a16="http://schemas.microsoft.com/office/drawing/2014/main" id="{00000000-0008-0000-03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238125</xdr:colOff>
      <xdr:row>14</xdr:row>
      <xdr:rowOff>130175</xdr:rowOff>
    </xdr:from>
    <xdr:to>
      <xdr:col>23</xdr:col>
      <xdr:colOff>381000</xdr:colOff>
      <xdr:row>17</xdr:row>
      <xdr:rowOff>53975</xdr:rowOff>
    </xdr:to>
    <mc:AlternateContent xmlns:mc="http://schemas.openxmlformats.org/markup-compatibility/2006">
      <mc:Choice xmlns:a14="http://schemas.microsoft.com/office/drawing/2010/main" Requires="a14">
        <xdr:graphicFrame macro="">
          <xdr:nvGraphicFramePr>
            <xdr:cNvPr id="44" name="Year">
              <a:extLst>
                <a:ext uri="{FF2B5EF4-FFF2-40B4-BE49-F238E27FC236}">
                  <a16:creationId xmlns:a16="http://schemas.microsoft.com/office/drawing/2014/main" id="{00000000-0008-0000-0300-00002C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207750" y="2663825"/>
              <a:ext cx="3194050" cy="466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63501</xdr:colOff>
      <xdr:row>6</xdr:row>
      <xdr:rowOff>60324</xdr:rowOff>
    </xdr:from>
    <xdr:to>
      <xdr:col>21</xdr:col>
      <xdr:colOff>381000</xdr:colOff>
      <xdr:row>8</xdr:row>
      <xdr:rowOff>12699</xdr:rowOff>
    </xdr:to>
    <xdr:sp macro="" textlink="'Analysis 1'!$C$33">
      <xdr:nvSpPr>
        <xdr:cNvPr id="5" name="TextBox 4">
          <a:extLst>
            <a:ext uri="{FF2B5EF4-FFF2-40B4-BE49-F238E27FC236}">
              <a16:creationId xmlns:a16="http://schemas.microsoft.com/office/drawing/2014/main" id="{00000000-0008-0000-0300-000005000000}"/>
            </a:ext>
          </a:extLst>
        </xdr:cNvPr>
        <xdr:cNvSpPr txBox="1"/>
      </xdr:nvSpPr>
      <xdr:spPr>
        <a:xfrm>
          <a:off x="11036301" y="1146174"/>
          <a:ext cx="2146299" cy="314325"/>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93E60947-C416-47EA-93AC-2CEB398C68FB}" type="TxLink">
            <a:rPr kumimoji="0" lang="en-US" sz="1600" b="1" i="0" u="none" strike="noStrike" kern="0" cap="none" spc="0" normalizeH="0" baseline="0" noProof="0">
              <a:ln>
                <a:noFill/>
              </a:ln>
              <a:solidFill>
                <a:schemeClr val="accent1">
                  <a:lumMod val="75000"/>
                </a:schemeClr>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67.1%</a:t>
          </a:fld>
          <a:endParaRPr kumimoji="0" lang="en-US" sz="16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18</xdr:col>
      <xdr:colOff>9525</xdr:colOff>
      <xdr:row>7</xdr:row>
      <xdr:rowOff>123825</xdr:rowOff>
    </xdr:from>
    <xdr:to>
      <xdr:col>21</xdr:col>
      <xdr:colOff>600077</xdr:colOff>
      <xdr:row>9</xdr:row>
      <xdr:rowOff>123825</xdr:rowOff>
    </xdr:to>
    <xdr:sp macro="" textlink="'Analysis 1'!$E$32">
      <xdr:nvSpPr>
        <xdr:cNvPr id="8" name="TextBox 7">
          <a:extLst>
            <a:ext uri="{FF2B5EF4-FFF2-40B4-BE49-F238E27FC236}">
              <a16:creationId xmlns:a16="http://schemas.microsoft.com/office/drawing/2014/main" id="{00000000-0008-0000-0300-000008000000}"/>
            </a:ext>
          </a:extLst>
        </xdr:cNvPr>
        <xdr:cNvSpPr txBox="1"/>
      </xdr:nvSpPr>
      <xdr:spPr>
        <a:xfrm>
          <a:off x="10982325" y="1390650"/>
          <a:ext cx="2419352" cy="361950"/>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E33DEB91-DF7E-4F9E-93F1-1C1A9AD51CED}"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  Profit came from 2007 &amp; 2008</a:t>
          </a:fld>
          <a:endParaRPr kumimoji="0" lang="en-US" sz="16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18</xdr:col>
      <xdr:colOff>57151</xdr:colOff>
      <xdr:row>8</xdr:row>
      <xdr:rowOff>161925</xdr:rowOff>
    </xdr:from>
    <xdr:to>
      <xdr:col>20</xdr:col>
      <xdr:colOff>139700</xdr:colOff>
      <xdr:row>10</xdr:row>
      <xdr:rowOff>85725</xdr:rowOff>
    </xdr:to>
    <xdr:sp macro="" textlink="'Analysis 1'!$E$25">
      <xdr:nvSpPr>
        <xdr:cNvPr id="9" name="TextBox 8">
          <a:extLst>
            <a:ext uri="{FF2B5EF4-FFF2-40B4-BE49-F238E27FC236}">
              <a16:creationId xmlns:a16="http://schemas.microsoft.com/office/drawing/2014/main" id="{00000000-0008-0000-0300-000009000000}"/>
            </a:ext>
          </a:extLst>
        </xdr:cNvPr>
        <xdr:cNvSpPr txBox="1"/>
      </xdr:nvSpPr>
      <xdr:spPr>
        <a:xfrm>
          <a:off x="11029951" y="1609725"/>
          <a:ext cx="1301749" cy="285750"/>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B2AF2C3E-3555-44E7-A453-11785E6DC094}" type="TxLink">
            <a:rPr kumimoji="0" lang="en-US" sz="1100" b="1"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31,572,644</a:t>
          </a:fld>
          <a:endParaRPr kumimoji="0" lang="en-US" sz="16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18</xdr:col>
      <xdr:colOff>66676</xdr:colOff>
      <xdr:row>9</xdr:row>
      <xdr:rowOff>123825</xdr:rowOff>
    </xdr:from>
    <xdr:to>
      <xdr:col>20</xdr:col>
      <xdr:colOff>292100</xdr:colOff>
      <xdr:row>11</xdr:row>
      <xdr:rowOff>47625</xdr:rowOff>
    </xdr:to>
    <xdr:sp macro="" textlink="'Analysis 1'!E24">
      <xdr:nvSpPr>
        <xdr:cNvPr id="10" name="TextBox 9">
          <a:extLst>
            <a:ext uri="{FF2B5EF4-FFF2-40B4-BE49-F238E27FC236}">
              <a16:creationId xmlns:a16="http://schemas.microsoft.com/office/drawing/2014/main" id="{00000000-0008-0000-0300-00000A000000}"/>
            </a:ext>
          </a:extLst>
        </xdr:cNvPr>
        <xdr:cNvSpPr txBox="1"/>
      </xdr:nvSpPr>
      <xdr:spPr>
        <a:xfrm>
          <a:off x="11039476" y="1752600"/>
          <a:ext cx="1444624" cy="285750"/>
        </a:xfrm>
        <a:prstGeom prst="rect">
          <a:avLst/>
        </a:prstGeom>
        <a:no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508B077B-B185-42AA-AF82-9555A96067CE}" type="TxLink">
            <a:rPr kumimoji="0" lang="en-US" sz="1100" b="0" i="0" u="none" strike="noStrike" kern="0" cap="none" spc="0" normalizeH="0" baseline="0" noProof="0">
              <a:ln>
                <a:noFill/>
              </a:ln>
              <a:solidFill>
                <a:srgbClr val="000000"/>
              </a:solidFill>
              <a:effectLst/>
              <a:uLnTx/>
              <a:uFillTx/>
              <a:latin typeface="Calibri"/>
              <a:ea typeface="+mn-ea"/>
              <a:cs typeface="Calibri"/>
            </a:rPr>
            <a:pPr marL="0" marR="0" lvl="0" indent="0" algn="l" defTabSz="914400" eaLnBrk="1" fontAlgn="auto" latinLnBrk="0" hangingPunct="1">
              <a:lnSpc>
                <a:spcPct val="100000"/>
              </a:lnSpc>
              <a:spcBef>
                <a:spcPts val="0"/>
              </a:spcBef>
              <a:spcAft>
                <a:spcPts val="0"/>
              </a:spcAft>
              <a:buClrTx/>
              <a:buSzTx/>
              <a:buFontTx/>
              <a:buNone/>
              <a:tabLst/>
              <a:defRPr/>
            </a:pPr>
            <a:t>Average  Profit</a:t>
          </a:fld>
          <a:endParaRPr kumimoji="0" lang="en-US" sz="12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4.010195254632" backgroundQuery="1" createdVersion="8" refreshedVersion="8" minRefreshableVersion="3" recordCount="0" supportSubquery="1" supportAdvancedDrill="1" xr:uid="{BF4946E1-7BDD-4A0B-87A2-61B03E080A00}">
  <cacheSource type="external" connectionId="8"/>
  <cacheFields count="4">
    <cacheField name="[Measures].[Total Transactions]" caption="Total Transactions" numFmtId="0" hierarchy="45" level="32767"/>
    <cacheField name="[Measures].[Sum of Total Revenue]" caption="Sum of Total Revenue" numFmtId="0" hierarchy="42" level="32767"/>
    <cacheField name="[Measures].[Sum of Total Profit]" caption="Sum of Total Profit" numFmtId="0" hierarchy="43"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8.974850115737" backgroundQuery="1" createdVersion="8" refreshedVersion="8" minRefreshableVersion="3" recordCount="0" supportSubquery="1" supportAdvancedDrill="1" xr:uid="{50A5462C-5842-48C1-8519-7634A7E5148B}">
  <cacheSource type="external" connectionId="8"/>
  <cacheFields count="7">
    <cacheField name="[Measures].[Total Transactions]" caption="Total Transactions" numFmtId="0" hierarchy="45" level="32767"/>
    <cacheField name="[Measures].[Sum of COGS]" caption="Sum of COGS" numFmtId="0" hierarchy="41" level="32767"/>
    <cacheField name="[Measures].[Sum of Total Revenue]" caption="Sum of Total Revenue" numFmtId="0" hierarchy="42" level="32767"/>
    <cacheField name="[Measures].[Sum of Total Profit]" caption="Sum of Total Profit" numFmtId="0" hierarchy="43" level="32767"/>
    <cacheField name="[Measures].[Sum of OrderQuantity]" caption="Sum of OrderQuantity" numFmtId="0" hierarchy="44" level="32767"/>
    <cacheField name="[Measures].[%Profit Margain]" caption="%Profit Margain" numFmtId="0" hierarchy="49"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oneField="1">
      <fieldsUsage count="1">
        <fieldUsage x="5"/>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8.989972800926" backgroundQuery="1" createdVersion="8" refreshedVersion="8" minRefreshableVersion="3" recordCount="0" supportSubquery="1" supportAdvancedDrill="1" xr:uid="{E72808ED-AEBA-4A04-B965-E5DE0E6FE47F}">
  <cacheSource type="external" connectionId="8"/>
  <cacheFields count="10">
    <cacheField name="[Measures].[Total Transactions]" caption="Total Transactions" numFmtId="0" hierarchy="45" level="32767"/>
    <cacheField name="[Measures].[Sum of COGS]" caption="Sum of COGS" numFmtId="0" hierarchy="41" level="32767"/>
    <cacheField name="[Measures].[Sum of Total Revenue]" caption="Sum of Total Revenue" numFmtId="0" hierarchy="42" level="32767"/>
    <cacheField name="[Measures].[Sum of Total Profit]" caption="Sum of Total Profit" numFmtId="0" hierarchy="43" level="32767"/>
    <cacheField name="[Measures].[Sum of OrderQuantity]" caption="Sum of OrderQuantity" numFmtId="0" hierarchy="44" level="32767"/>
    <cacheField name="[Measures].[All Products]" caption="All Products" numFmtId="0" hierarchy="46" level="32767"/>
    <cacheField name="[Measures].[Sold Products]" caption="Sold Products" numFmtId="0" hierarchy="47" level="32767"/>
    <cacheField name="[Measures].[Unsold Products]" caption="Unsold Products" numFmtId="0" hierarchy="48" level="32767"/>
    <cacheField name="[Measures].[%Profit Margain]" caption="%Profit Margain" numFmtId="0" hierarchy="49" level="32767"/>
    <cacheField name="[DimDate].[Year].[Year]" caption="Year" numFmtId="0" hierarchy="8" level="1">
      <sharedItems containsSemiMixedTypes="0" containsNonDate="0" containsString="0"/>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Profit Margain]" caption="%Profit Marga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8.989973148149" backgroundQuery="1" createdVersion="8" refreshedVersion="8" minRefreshableVersion="3" recordCount="0" supportSubquery="1" supportAdvancedDrill="1" xr:uid="{3AC5F94A-A60A-4236-98AC-A40B145B5244}">
  <cacheSource type="external" connectionId="8"/>
  <cacheFields count="1">
    <cacheField name="[DimDate].[Year].[Year]" caption="Year" numFmtId="0" hierarchy="8" level="1">
      <sharedItems containsSemiMixedTypes="0" containsString="0" containsNumber="1" containsInteger="1" minValue="2006" maxValue="2006" count="1">
        <n v="2006"/>
      </sharedItems>
      <extLst>
        <ext xmlns:x15="http://schemas.microsoft.com/office/spreadsheetml/2010/11/main" uri="{4F2E5C28-24EA-4eb8-9CBF-B6C8F9C3D259}">
          <x15:cachedUniqueNames>
            <x15:cachedUniqueName index="0" name="[DimDate].[Year].&amp;[2006]"/>
          </x15:cachedUniqueNames>
        </ext>
      </extLst>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4.01159652778" backgroundQuery="1" createdVersion="3" refreshedVersion="8" minRefreshableVersion="3" recordCount="0" supportSubquery="1" supportAdvancedDrill="1" xr:uid="{14341D54-AA92-46F4-8A3A-C38D46017082}">
  <cacheSource type="external" connectionId="8">
    <extLst>
      <ext xmlns:x14="http://schemas.microsoft.com/office/spreadsheetml/2009/9/main" uri="{F057638F-6D5F-4e77-A914-E7F072B9BCA8}">
        <x14:sourceConnection name="ThisWorkbookDataModel"/>
      </ext>
    </extLst>
  </cacheSource>
  <cacheFields count="0"/>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303621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50D4E2-5966-41CB-9C15-B3A362E26EEE}" name="PivotTable7" cacheId="73" applyNumberFormats="0" applyBorderFormats="0" applyFontFormats="0" applyPatternFormats="0" applyAlignmentFormats="0" applyWidthHeightFormats="1" dataCaption="Values" tag="81b5374e-2c92-4112-ac21-523472a6a71d" updatedVersion="8" minRefreshableVersion="3" useAutoFormatting="1" subtotalHiddenItems="1" rowGrandTotals="0" colGrandTotals="0" itemPrintTitles="1" createdVersion="8" indent="0" compact="0" compactData="0" multipleFieldFilters="0">
  <location ref="P4:V8" firstHeaderRow="0" firstDataRow="1" firstDataCol="1"/>
  <pivotFields count="7">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1">
    <field x="6"/>
  </rowFields>
  <rowItems count="4">
    <i>
      <x/>
    </i>
    <i>
      <x v="1"/>
    </i>
    <i>
      <x v="2"/>
    </i>
    <i>
      <x v="3"/>
    </i>
  </rowItems>
  <colFields count="1">
    <field x="-2"/>
  </colFields>
  <colItems count="6">
    <i>
      <x/>
    </i>
    <i i="1">
      <x v="1"/>
    </i>
    <i i="2">
      <x v="2"/>
    </i>
    <i i="3">
      <x v="3"/>
    </i>
    <i i="4">
      <x v="4"/>
    </i>
    <i i="5">
      <x v="5"/>
    </i>
  </colItems>
  <dataFields count="6">
    <dataField fld="0" subtotal="count" baseField="0" baseItem="0" numFmtId="165"/>
    <dataField name=" COGS" fld="1" baseField="0" baseItem="0" numFmtId="166"/>
    <dataField name=" Total Revenue" fld="2" baseField="0" baseItem="0" numFmtId="166"/>
    <dataField fld="5" subtotal="count" baseField="0" baseItem="0"/>
    <dataField name=" Total Profit" fld="3" baseField="0" baseItem="0" numFmtId="166"/>
    <dataField name=" OrderQuantity" fld="4" baseField="0" baseItem="0" numFmtId="165"/>
  </dataFields>
  <formats count="9">
    <format dxfId="0">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5"/>
          </reference>
        </references>
      </pivotArea>
    </format>
    <format dxfId="2">
      <pivotArea outline="0" collapsedLevelsAreSubtotals="1" fieldPosition="0">
        <references count="1">
          <reference field="4294967294" count="1" selected="0">
            <x v="2"/>
          </reference>
        </references>
      </pivotArea>
    </format>
    <format dxfId="3">
      <pivotArea outline="0" collapsedLevelsAreSubtotals="1" fieldPosition="0">
        <references count="1">
          <reference field="4294967294" count="1" selected="0">
            <x v="1"/>
          </reference>
        </references>
      </pivotArea>
    </format>
    <format dxfId="4">
      <pivotArea outline="0" collapsedLevelsAreSubtotals="1" fieldPosition="0">
        <references count="1">
          <reference field="4294967294" count="1" selected="0">
            <x v="4"/>
          </reference>
        </references>
      </pivotArea>
    </format>
    <format dxfId="5">
      <pivotArea dataOnly="0" labelOnly="1" outline="0" fieldPosition="0">
        <references count="1">
          <reference field="4294967294" count="6">
            <x v="0"/>
            <x v="1"/>
            <x v="2"/>
            <x v="3"/>
            <x v="4"/>
            <x v="5"/>
          </reference>
        </references>
      </pivotArea>
    </format>
    <format dxfId="6">
      <pivotArea type="all" dataOnly="0" outline="0" fieldPosition="0"/>
    </format>
    <format dxfId="7">
      <pivotArea outline="0" collapsedLevelsAreSubtotals="1" fieldPosition="0"/>
    </format>
    <format dxfId="8">
      <pivotArea dataOnly="0" labelOnly="1" outline="0" fieldPosition="0">
        <references count="1">
          <reference field="4294967294" count="6">
            <x v="0"/>
            <x v="1"/>
            <x v="2"/>
            <x v="3"/>
            <x v="4"/>
            <x v="5"/>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0F4698-3BD0-4163-A3BC-247505CC7519}" name="PivotTable4" cacheId="151" applyNumberFormats="0" applyBorderFormats="0" applyFontFormats="0" applyPatternFormats="0" applyAlignmentFormats="0" applyWidthHeightFormats="1" dataCaption="Values" tag="81b5374e-2c92-4112-ac21-523472a6a71d" updatedVersion="8" minRefreshableVersion="3" useAutoFormatting="1" subtotalHiddenItems="1" rowGrandTotals="0" colGrandTotals="0" itemPrintTitles="1" createdVersion="8" indent="0" compact="0" compactData="0" multipleFieldFilters="0">
  <location ref="X4:X5"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4">
    <format dxfId="9">
      <pivotArea type="all" dataOnly="0" outline="0" fieldPosition="0"/>
    </format>
    <format dxfId="10">
      <pivotArea outline="0" collapsedLevelsAreSubtotals="1" fieldPosition="0"/>
    </format>
    <format dxfId="11">
      <pivotArea field="0" type="button" dataOnly="0" labelOnly="1" outline="0" axis="axisRow" fieldPosition="0"/>
    </format>
    <format dxfId="12">
      <pivotArea dataOnly="0" labelOnly="1" outline="0" fieldPosition="0">
        <references count="1">
          <reference field="0" count="0"/>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Revenue"/>
    <pivotHierarchy dragToData="1" caption="  Profit"/>
    <pivotHierarchy dragToData="1" caption=" OrderQuantity"/>
    <pivotHierarchy dragToRow="0" dragToCol="0" dragToPage="0" dragToData="1" caption=" 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D03D4B-A22B-441B-ACC9-FE8C47BB6895}" name="PivotTable2" cacheId="0" applyNumberFormats="0" applyBorderFormats="0" applyFontFormats="0" applyPatternFormats="0" applyAlignmentFormats="0" applyWidthHeightFormats="1" dataCaption="Values" tag="81b5374e-2c92-4112-ac21-523472a6a71d" updatedVersion="8" minRefreshableVersion="3" useAutoFormatting="1" subtotalHiddenItems="1" rowGrandTotals="0" colGrandTotals="0" itemPrintTitles="1" createdVersion="8" indent="0" compact="0" compactData="0" multipleFieldFilters="0">
  <location ref="C16:F20"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2"/>
  </colFields>
  <colItems count="3">
    <i>
      <x/>
    </i>
    <i i="1">
      <x v="1"/>
    </i>
    <i i="2">
      <x v="2"/>
    </i>
  </colItems>
  <dataFields count="3">
    <dataField name="  Revenue" fld="1" baseField="0" baseItem="0" numFmtId="166"/>
    <dataField name="  Profit" fld="2" baseField="0" baseItem="0" numFmtId="166"/>
    <dataField name=" Transactions" fld="0" subtotal="count" baseField="0" baseItem="0" numFmtId="165"/>
  </dataFields>
  <formats count="9">
    <format dxfId="30">
      <pivotArea outline="0" collapsedLevelsAreSubtotals="1" fieldPosition="0">
        <references count="1">
          <reference field="4294967294" count="1" selected="0">
            <x v="2"/>
          </reference>
        </references>
      </pivotArea>
    </format>
    <format dxfId="29">
      <pivotArea outline="0" collapsedLevelsAreSubtotals="1" fieldPosition="0">
        <references count="1">
          <reference field="4294967294" count="1" selected="0">
            <x v="0"/>
          </reference>
        </references>
      </pivotArea>
    </format>
    <format dxfId="28">
      <pivotArea outline="0" collapsedLevelsAreSubtotals="1" fieldPosition="0">
        <references count="1">
          <reference field="4294967294" count="1" selected="0">
            <x v="1"/>
          </reference>
        </references>
      </pivotArea>
    </format>
    <format dxfId="27">
      <pivotArea dataOnly="0" labelOnly="1" outline="0" fieldPosition="0">
        <references count="1">
          <reference field="4294967294" count="3">
            <x v="0"/>
            <x v="1"/>
            <x v="2"/>
          </reference>
        </references>
      </pivotArea>
    </format>
    <format dxfId="26">
      <pivotArea type="all" dataOnly="0" outline="0" fieldPosition="0"/>
    </format>
    <format dxfId="25">
      <pivotArea outline="0" collapsedLevelsAreSubtotals="1" fieldPosition="0"/>
    </format>
    <format dxfId="24">
      <pivotArea field="3" type="button" dataOnly="0" labelOnly="1" outline="0" axis="axisRow" fieldPosition="0"/>
    </format>
    <format dxfId="23">
      <pivotArea dataOnly="0" labelOnly="1" outline="0" fieldPosition="0">
        <references count="1">
          <reference field="3" count="0"/>
        </references>
      </pivotArea>
    </format>
    <format dxfId="22">
      <pivotArea dataOnly="0" labelOnly="1" outline="0" fieldPosition="0">
        <references count="1">
          <reference field="4294967294" count="3">
            <x v="0"/>
            <x v="1"/>
            <x v="2"/>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Revenue"/>
    <pivotHierarchy dragToData="1" caption="  Profit"/>
    <pivotHierarchy dragToData="1" caption=" OrderQuantity"/>
    <pivotHierarchy dragToRow="0" dragToCol="0" dragToPage="0" dragToData="1" caption=" 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49BB3C-32A4-49A5-9280-F059E603FECC}" name="PivotTable1" cacheId="148" applyNumberFormats="0" applyBorderFormats="0" applyFontFormats="0" applyPatternFormats="0" applyAlignmentFormats="0" applyWidthHeightFormats="1" dataCaption="Values" tag="81b5374e-2c92-4112-ac21-523472a6a71d" updatedVersion="8" minRefreshableVersion="3" useAutoFormatting="1" subtotalHiddenItems="1" itemPrintTitles="1" createdVersion="8" indent="0" outline="1" outlineData="1" multipleFieldFilters="0">
  <location ref="C3:K4"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COGS" fld="1" baseField="0" baseItem="0" numFmtId="166"/>
    <dataField name=" Total Revenue" fld="2" baseField="0" baseItem="0" numFmtId="166"/>
    <dataField fld="8" subtotal="count" baseField="0" baseItem="0"/>
    <dataField name=" Total Profit" fld="3" baseField="0" baseItem="0" numFmtId="166"/>
    <dataField name=" OrderQuantity" fld="4" baseField="0" baseItem="0" numFmtId="165"/>
    <dataField fld="5" subtotal="count" baseField="0" baseItem="0"/>
    <dataField fld="6" subtotal="count" baseField="0" baseItem="0"/>
    <dataField fld="7" subtotal="count" baseField="0" baseItem="0"/>
  </dataFields>
  <formats count="9">
    <format dxfId="13">
      <pivotArea outline="0" collapsedLevelsAreSubtotals="1" fieldPosition="0">
        <references count="1">
          <reference field="4294967294" count="1" selected="0">
            <x v="0"/>
          </reference>
        </references>
      </pivotArea>
    </format>
    <format dxfId="14">
      <pivotArea outline="0" collapsedLevelsAreSubtotals="1" fieldPosition="0">
        <references count="1">
          <reference field="4294967294" count="1" selected="0">
            <x v="5"/>
          </reference>
        </references>
      </pivotArea>
    </format>
    <format dxfId="15">
      <pivotArea outline="0" collapsedLevelsAreSubtotals="1" fieldPosition="0">
        <references count="1">
          <reference field="4294967294" count="1" selected="0">
            <x v="2"/>
          </reference>
        </references>
      </pivotArea>
    </format>
    <format dxfId="16">
      <pivotArea outline="0" collapsedLevelsAreSubtotals="1" fieldPosition="0">
        <references count="1">
          <reference field="4294967294" count="1" selected="0">
            <x v="1"/>
          </reference>
        </references>
      </pivotArea>
    </format>
    <format dxfId="17">
      <pivotArea outline="0" collapsedLevelsAreSubtotals="1" fieldPosition="0">
        <references count="1">
          <reference field="4294967294" count="1" selected="0">
            <x v="4"/>
          </reference>
        </references>
      </pivotArea>
    </format>
    <format dxfId="18">
      <pivotArea dataOnly="0" labelOnly="1" outline="0" fieldPosition="0">
        <references count="1">
          <reference field="4294967294" count="9">
            <x v="0"/>
            <x v="1"/>
            <x v="2"/>
            <x v="3"/>
            <x v="4"/>
            <x v="5"/>
            <x v="6"/>
            <x v="7"/>
            <x v="8"/>
          </reference>
        </references>
      </pivotArea>
    </format>
    <format dxfId="19">
      <pivotArea type="all" dataOnly="0" outline="0" fieldPosition="0"/>
    </format>
    <format dxfId="20">
      <pivotArea outline="0" collapsedLevelsAreSubtotals="1" fieldPosition="0"/>
    </format>
    <format dxfId="21">
      <pivotArea dataOnly="0" labelOnly="1" outline="0" fieldPosition="0">
        <references count="1">
          <reference field="4294967294" count="9">
            <x v="0"/>
            <x v="1"/>
            <x v="2"/>
            <x v="3"/>
            <x v="4"/>
            <x v="5"/>
            <x v="6"/>
            <x v="7"/>
            <x v="8"/>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6]"/>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8822AA6-D499-451C-897D-D1386B48DCBA}" sourceName="[DimDate].[Year]">
  <pivotTables>
    <pivotTable tabId="3" name="PivotTable1"/>
    <pivotTable tabId="3" name="PivotTable4"/>
  </pivotTables>
  <data>
    <olap pivotCacheId="830362140">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6]"/>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F73CE9F-6D40-4573-96EE-567A4CDDBC93}" cache="Slicer_Year" caption="Year" columnCount="4" showCaption="0" level="1" style="SlicerStyleLight1 2"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63E24-ACDA-40D2-A229-29C300B9EBE4}">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270E1-829D-40DD-B425-72D27AD1A14B}">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BF62A-CCB1-435C-9D5A-010809508E85}">
  <dimension ref="B3:AC33"/>
  <sheetViews>
    <sheetView tabSelected="1" topLeftCell="J1" workbookViewId="0">
      <selection activeCell="AA10" sqref="AA10"/>
    </sheetView>
  </sheetViews>
  <sheetFormatPr defaultRowHeight="14.5" x14ac:dyDescent="0.35"/>
  <cols>
    <col min="2" max="2" width="15.36328125" bestFit="1" customWidth="1"/>
    <col min="3" max="3" width="16.26953125" bestFit="1" customWidth="1"/>
    <col min="4" max="4" width="9" bestFit="1" customWidth="1"/>
    <col min="5" max="5" width="13.6328125" bestFit="1" customWidth="1"/>
    <col min="6" max="6" width="14.7265625" bestFit="1" customWidth="1"/>
    <col min="7" max="7" width="10.7265625" bestFit="1" customWidth="1"/>
    <col min="8" max="8" width="13.7265625" bestFit="1" customWidth="1"/>
    <col min="9" max="9" width="11" bestFit="1" customWidth="1"/>
    <col min="10" max="10" width="12.54296875" bestFit="1" customWidth="1"/>
    <col min="11" max="11" width="14.81640625" bestFit="1" customWidth="1"/>
    <col min="13" max="13" width="5.54296875" style="15" customWidth="1"/>
    <col min="15" max="16" width="7.08984375" bestFit="1" customWidth="1"/>
    <col min="17" max="17" width="16.26953125" bestFit="1" customWidth="1"/>
    <col min="18" max="18" width="9" bestFit="1" customWidth="1"/>
    <col min="19" max="19" width="13.6328125" bestFit="1" customWidth="1"/>
    <col min="20" max="20" width="14.7265625" bestFit="1" customWidth="1"/>
    <col min="21" max="21" width="10.7265625" bestFit="1" customWidth="1"/>
    <col min="22" max="22" width="13.7265625" bestFit="1" customWidth="1"/>
    <col min="23" max="24" width="7.08984375" bestFit="1" customWidth="1"/>
    <col min="26" max="26" width="18.08984375" bestFit="1" customWidth="1"/>
    <col min="28" max="28" width="10.81640625" bestFit="1" customWidth="1"/>
    <col min="29" max="29" width="10.453125" bestFit="1" customWidth="1"/>
  </cols>
  <sheetData>
    <row r="3" spans="3:29" x14ac:dyDescent="0.35">
      <c r="C3" s="3" t="s">
        <v>0</v>
      </c>
      <c r="D3" s="3" t="s">
        <v>5</v>
      </c>
      <c r="E3" s="3" t="s">
        <v>6</v>
      </c>
      <c r="F3" s="3" t="s">
        <v>4</v>
      </c>
      <c r="G3" s="3" t="s">
        <v>7</v>
      </c>
      <c r="H3" s="3" t="s">
        <v>8</v>
      </c>
      <c r="I3" s="3" t="s">
        <v>1</v>
      </c>
      <c r="J3" s="3" t="s">
        <v>2</v>
      </c>
      <c r="K3" s="3" t="s">
        <v>3</v>
      </c>
    </row>
    <row r="4" spans="3:29" x14ac:dyDescent="0.35">
      <c r="C4" s="4">
        <v>2677</v>
      </c>
      <c r="D4" s="5">
        <v>41306746.774300002</v>
      </c>
      <c r="E4" s="5">
        <v>69484523.200599909</v>
      </c>
      <c r="F4" s="6">
        <v>0.40552593769624773</v>
      </c>
      <c r="G4" s="5">
        <v>28177776.426299959</v>
      </c>
      <c r="H4" s="4">
        <v>28413</v>
      </c>
      <c r="I4" s="7">
        <v>606</v>
      </c>
      <c r="J4" s="7">
        <v>56</v>
      </c>
      <c r="K4" s="7">
        <v>550</v>
      </c>
      <c r="P4" s="8" t="s">
        <v>9</v>
      </c>
      <c r="Q4" s="3" t="s">
        <v>0</v>
      </c>
      <c r="R4" s="3" t="s">
        <v>5</v>
      </c>
      <c r="S4" s="3" t="s">
        <v>6</v>
      </c>
      <c r="T4" s="3" t="s">
        <v>4</v>
      </c>
      <c r="U4" s="3" t="s">
        <v>7</v>
      </c>
      <c r="V4" s="3" t="s">
        <v>8</v>
      </c>
      <c r="X4" s="8" t="s">
        <v>9</v>
      </c>
      <c r="Z4" t="s">
        <v>20</v>
      </c>
    </row>
    <row r="5" spans="3:29" x14ac:dyDescent="0.35">
      <c r="P5" s="9">
        <v>2005</v>
      </c>
      <c r="Q5" s="4">
        <v>1013</v>
      </c>
      <c r="R5" s="5">
        <v>19966565.611399997</v>
      </c>
      <c r="S5" s="5">
        <v>33370192.171199914</v>
      </c>
      <c r="T5" s="6">
        <v>0.40166465002763818</v>
      </c>
      <c r="U5" s="5">
        <v>13403626.559800046</v>
      </c>
      <c r="V5" s="4">
        <v>10400</v>
      </c>
      <c r="X5" s="9">
        <v>2006</v>
      </c>
      <c r="Z5">
        <f>COUNTA(X5:X8)</f>
        <v>1</v>
      </c>
    </row>
    <row r="6" spans="3:29" x14ac:dyDescent="0.35">
      <c r="P6" s="9">
        <v>2006</v>
      </c>
      <c r="Q6" s="4">
        <v>2677</v>
      </c>
      <c r="R6" s="5">
        <v>41306746.774300002</v>
      </c>
      <c r="S6" s="5">
        <v>69484523.200599909</v>
      </c>
      <c r="T6" s="6">
        <v>0.40552593769624773</v>
      </c>
      <c r="U6" s="5">
        <v>28177776.426299959</v>
      </c>
      <c r="V6" s="4">
        <v>28413</v>
      </c>
    </row>
    <row r="7" spans="3:29" x14ac:dyDescent="0.35">
      <c r="P7" s="9">
        <v>2007</v>
      </c>
      <c r="Q7" s="4">
        <v>24443</v>
      </c>
      <c r="R7" s="5">
        <v>59832502.452100649</v>
      </c>
      <c r="S7" s="5">
        <v>102379613.11629985</v>
      </c>
      <c r="T7" s="6">
        <v>0.41558186604854741</v>
      </c>
      <c r="U7" s="5">
        <v>42547110.664200231</v>
      </c>
      <c r="V7" s="4">
        <v>255715</v>
      </c>
    </row>
    <row r="8" spans="3:29" x14ac:dyDescent="0.35">
      <c r="P8" s="9">
        <v>2008</v>
      </c>
      <c r="Q8" s="4">
        <v>32265</v>
      </c>
      <c r="R8" s="5">
        <v>59696552.714297675</v>
      </c>
      <c r="S8" s="5">
        <v>101858616.70999517</v>
      </c>
      <c r="T8" s="6">
        <v>0.41392731766367274</v>
      </c>
      <c r="U8" s="5">
        <v>42162063.995700456</v>
      </c>
      <c r="V8" s="4">
        <v>337392</v>
      </c>
    </row>
    <row r="9" spans="3:29" x14ac:dyDescent="0.35">
      <c r="Z9" s="16" t="s">
        <v>21</v>
      </c>
      <c r="AA9" s="16" t="s">
        <v>9</v>
      </c>
      <c r="AB9" s="16" t="s">
        <v>24</v>
      </c>
      <c r="AC9" s="16" t="s">
        <v>12</v>
      </c>
    </row>
    <row r="10" spans="3:29" x14ac:dyDescent="0.35">
      <c r="Z10" s="9" t="s">
        <v>22</v>
      </c>
      <c r="AA10" s="9">
        <f>IF(Z5=1,X5,0)</f>
        <v>2006</v>
      </c>
      <c r="AB10" s="5">
        <f>IFERROR(VLOOKUP(AA10,LookTable,6,0),0)</f>
        <v>28177776.426299959</v>
      </c>
      <c r="AC10" s="17">
        <f>AB10/SUM($AB$10:$AB$11)</f>
        <v>0.67765333545189277</v>
      </c>
    </row>
    <row r="11" spans="3:29" x14ac:dyDescent="0.35">
      <c r="Z11" s="9" t="s">
        <v>23</v>
      </c>
      <c r="AA11" s="9">
        <f>IF(OR(X5=2009,Z5&gt;1),0,X5-1)</f>
        <v>2005</v>
      </c>
      <c r="AB11" s="5">
        <f>IFERROR(VLOOKUP(AA11,LookTable,6,0),0)</f>
        <v>13403626.559800046</v>
      </c>
      <c r="AC11" s="17">
        <f>AB11/SUM($AB$10:$AB$11)</f>
        <v>0.32234666454810734</v>
      </c>
    </row>
    <row r="12" spans="3:29" x14ac:dyDescent="0.35">
      <c r="D12" s="2" t="s">
        <v>10</v>
      </c>
      <c r="E12" s="1">
        <v>2</v>
      </c>
    </row>
    <row r="14" spans="3:29" x14ac:dyDescent="0.35">
      <c r="Z14" s="18" t="s">
        <v>25</v>
      </c>
      <c r="AA14" s="18"/>
      <c r="AB14" s="18"/>
      <c r="AC14" s="19">
        <f>AC10-AC11</f>
        <v>0.35530667090378543</v>
      </c>
    </row>
    <row r="16" spans="3:29" x14ac:dyDescent="0.35">
      <c r="C16" s="8" t="s">
        <v>9</v>
      </c>
      <c r="D16" s="3" t="s">
        <v>16</v>
      </c>
      <c r="E16" s="3" t="s">
        <v>17</v>
      </c>
      <c r="F16" s="3" t="s">
        <v>18</v>
      </c>
    </row>
    <row r="17" spans="2:19" x14ac:dyDescent="0.35">
      <c r="C17" s="9">
        <v>2005</v>
      </c>
      <c r="D17" s="5">
        <v>33370192.171199914</v>
      </c>
      <c r="E17" s="5">
        <v>13403626.559800046</v>
      </c>
      <c r="F17" s="4">
        <v>1013</v>
      </c>
    </row>
    <row r="18" spans="2:19" x14ac:dyDescent="0.35">
      <c r="C18" s="9">
        <v>2006</v>
      </c>
      <c r="D18" s="5">
        <v>69484523.200600073</v>
      </c>
      <c r="E18" s="5">
        <v>28177776.42630003</v>
      </c>
      <c r="F18" s="4">
        <v>2677</v>
      </c>
    </row>
    <row r="19" spans="2:19" x14ac:dyDescent="0.35">
      <c r="C19" s="9">
        <v>2007</v>
      </c>
      <c r="D19" s="5">
        <v>102379613.11629641</v>
      </c>
      <c r="E19" s="5">
        <v>42547110.664200306</v>
      </c>
      <c r="F19" s="4">
        <v>24443</v>
      </c>
    </row>
    <row r="20" spans="2:19" x14ac:dyDescent="0.35">
      <c r="C20" s="9">
        <v>2008</v>
      </c>
      <c r="D20" s="5">
        <v>101858616.70999517</v>
      </c>
      <c r="E20" s="5">
        <v>42162063.995700456</v>
      </c>
      <c r="F20" s="4">
        <v>32265</v>
      </c>
    </row>
    <row r="24" spans="2:19" x14ac:dyDescent="0.35">
      <c r="C24" s="9" t="str">
        <f>C16</f>
        <v>Year</v>
      </c>
      <c r="D24" s="7" t="str" cm="1">
        <f t="array" ref="D24">_xlfn.IFS($E$12=1,D16,$E$12=2,E16,$E$12=3,F16)</f>
        <v xml:space="preserve">  Profit</v>
      </c>
      <c r="E24" s="9" t="str">
        <f>"Average" &amp; D24</f>
        <v>Average  Profit</v>
      </c>
      <c r="F24" s="9" t="s">
        <v>11</v>
      </c>
    </row>
    <row r="25" spans="2:19" x14ac:dyDescent="0.35">
      <c r="C25" s="9">
        <f t="shared" ref="C25:C28" si="0">C17</f>
        <v>2005</v>
      </c>
      <c r="D25" s="14" cm="1">
        <f t="array" ref="D25">_xlfn.IFS($E$12=1,D17,$E$12=2,E17,$E$12=3,F17)</f>
        <v>13403626.559800046</v>
      </c>
      <c r="E25" s="7">
        <f>AVERAGE($D$25:$D$28)</f>
        <v>31572644.411500208</v>
      </c>
      <c r="F25" s="9" t="str">
        <f>IF(D25&gt;E25,D25,"")</f>
        <v/>
      </c>
    </row>
    <row r="26" spans="2:19" x14ac:dyDescent="0.35">
      <c r="C26" s="9">
        <f t="shared" si="0"/>
        <v>2006</v>
      </c>
      <c r="D26" s="14" cm="1">
        <f t="array" ref="D26">_xlfn.IFS($E$12=1,D18,$E$12=2,E18,$E$12=3,F18)</f>
        <v>28177776.42630003</v>
      </c>
      <c r="E26" s="7">
        <f t="shared" ref="E26:E28" si="1">AVERAGE($D$25:$D$28)</f>
        <v>31572644.411500208</v>
      </c>
      <c r="F26" s="9" t="str">
        <f t="shared" ref="F26:F28" si="2">IF(D26&gt;E26,D26,"")</f>
        <v/>
      </c>
    </row>
    <row r="27" spans="2:19" x14ac:dyDescent="0.35">
      <c r="C27" s="9">
        <f t="shared" si="0"/>
        <v>2007</v>
      </c>
      <c r="D27" s="14" cm="1">
        <f t="array" ref="D27">_xlfn.IFS($E$12=1,D19,$E$12=2,E19,$E$12=3,F19)</f>
        <v>42547110.664200306</v>
      </c>
      <c r="E27" s="7">
        <f t="shared" si="1"/>
        <v>31572644.411500208</v>
      </c>
      <c r="F27" s="11">
        <f t="shared" si="2"/>
        <v>42547110.664200306</v>
      </c>
    </row>
    <row r="28" spans="2:19" x14ac:dyDescent="0.35">
      <c r="C28" s="9">
        <f t="shared" si="0"/>
        <v>2008</v>
      </c>
      <c r="D28" s="14" cm="1">
        <f t="array" ref="D28">_xlfn.IFS($E$12=1,D20,$E$12=2,E20,$E$12=3,F20)</f>
        <v>42162063.995700456</v>
      </c>
      <c r="E28" s="7">
        <f t="shared" si="1"/>
        <v>31572644.411500208</v>
      </c>
      <c r="F28" s="9">
        <f t="shared" si="2"/>
        <v>42162063.995700456</v>
      </c>
    </row>
    <row r="29" spans="2:19" x14ac:dyDescent="0.35">
      <c r="S29" t="s">
        <v>19</v>
      </c>
    </row>
    <row r="31" spans="2:19" x14ac:dyDescent="0.35">
      <c r="C31" t="s">
        <v>13</v>
      </c>
      <c r="E31" t="s">
        <v>15</v>
      </c>
    </row>
    <row r="32" spans="2:19" x14ac:dyDescent="0.35">
      <c r="B32" t="s">
        <v>14</v>
      </c>
      <c r="C32" s="12">
        <f>SUM(F25:F28)</f>
        <v>84709174.659900755</v>
      </c>
      <c r="E32" t="str">
        <f>D24&amp;" came from 2007 &amp; 2008"</f>
        <v xml:space="preserve">  Profit came from 2007 &amp; 2008</v>
      </c>
    </row>
    <row r="33" spans="2:3" x14ac:dyDescent="0.35">
      <c r="B33" t="s">
        <v>12</v>
      </c>
      <c r="C33" s="10">
        <f>C32/SUM(D25:D28)</f>
        <v>0.67074817645814444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33919-6158-431B-AC84-A8CBD4736ACD}">
  <dimension ref="U23"/>
  <sheetViews>
    <sheetView showGridLines="0" showRowColHeaders="0" topLeftCell="A3" workbookViewId="0">
      <selection activeCell="Z6" sqref="Z6"/>
    </sheetView>
  </sheetViews>
  <sheetFormatPr defaultRowHeight="14.5" x14ac:dyDescent="0.35"/>
  <sheetData>
    <row r="23" spans="21:21" x14ac:dyDescent="0.35">
      <c r="U23" s="13"/>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8" r:id="rId3" name="Option Button 4">
              <controlPr defaultSize="0" autoFill="0" autoLine="0" autoPict="0">
                <anchor moveWithCells="1">
                  <from>
                    <xdr:col>18</xdr:col>
                    <xdr:colOff>19050</xdr:colOff>
                    <xdr:row>5</xdr:row>
                    <xdr:rowOff>76200</xdr:rowOff>
                  </from>
                  <to>
                    <xdr:col>19</xdr:col>
                    <xdr:colOff>431800</xdr:colOff>
                    <xdr:row>6</xdr:row>
                    <xdr:rowOff>107950</xdr:rowOff>
                  </to>
                </anchor>
              </controlPr>
            </control>
          </mc:Choice>
        </mc:AlternateContent>
        <mc:AlternateContent xmlns:mc="http://schemas.openxmlformats.org/markup-compatibility/2006">
          <mc:Choice Requires="x14">
            <control shapeId="1029" r:id="rId4" name="Option Button 5">
              <controlPr defaultSize="0" autoFill="0" autoLine="0" autoPict="0">
                <anchor moveWithCells="1">
                  <from>
                    <xdr:col>19</xdr:col>
                    <xdr:colOff>317500</xdr:colOff>
                    <xdr:row>5</xdr:row>
                    <xdr:rowOff>76200</xdr:rowOff>
                  </from>
                  <to>
                    <xdr:col>21</xdr:col>
                    <xdr:colOff>114300</xdr:colOff>
                    <xdr:row>6</xdr:row>
                    <xdr:rowOff>107950</xdr:rowOff>
                  </to>
                </anchor>
              </controlPr>
            </control>
          </mc:Choice>
        </mc:AlternateContent>
        <mc:AlternateContent xmlns:mc="http://schemas.openxmlformats.org/markup-compatibility/2006">
          <mc:Choice Requires="x14">
            <control shapeId="1030" r:id="rId5" name="Option Button 6">
              <controlPr defaultSize="0" autoFill="0" autoLine="0" autoPict="0">
                <anchor moveWithCells="1">
                  <from>
                    <xdr:col>21</xdr:col>
                    <xdr:colOff>0</xdr:colOff>
                    <xdr:row>5</xdr:row>
                    <xdr:rowOff>76200</xdr:rowOff>
                  </from>
                  <to>
                    <xdr:col>22</xdr:col>
                    <xdr:colOff>400050</xdr:colOff>
                    <xdr:row>6</xdr:row>
                    <xdr:rowOff>114300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AA341394-0771-4C3E-A31F-E2E1874BFEED}">
  <ds:schemaRefs/>
</ds:datastoreItem>
</file>

<file path=customXml/itemProps2.xml><?xml version="1.0" encoding="utf-8"?>
<ds:datastoreItem xmlns:ds="http://schemas.openxmlformats.org/officeDocument/2006/customXml" ds:itemID="{E5B760B8-8709-4ED0-828B-E558947AF9E0}">
  <ds:schemaRefs/>
</ds:datastoreItem>
</file>

<file path=customXml/itemProps3.xml><?xml version="1.0" encoding="utf-8"?>
<ds:datastoreItem xmlns:ds="http://schemas.openxmlformats.org/officeDocument/2006/customXml" ds:itemID="{1F35E5CC-7FEC-4760-9F08-7F794947D023}">
  <ds:schemaRefs/>
</ds:datastoreItem>
</file>

<file path=customXml/itemProps4.xml><?xml version="1.0" encoding="utf-8"?>
<ds:datastoreItem xmlns:ds="http://schemas.openxmlformats.org/officeDocument/2006/customXml" ds:itemID="{8968E3A4-9077-4EB3-9741-8B1DC9997D8F}">
  <ds:schemaRefs/>
</ds:datastoreItem>
</file>

<file path=customXml/itemProps5.xml><?xml version="1.0" encoding="utf-8"?>
<ds:datastoreItem xmlns:ds="http://schemas.openxmlformats.org/officeDocument/2006/customXml" ds:itemID="{BB98914E-1AB1-4803-9367-A76C820AA0AA}">
  <ds:schemaRefs/>
</ds:datastoreItem>
</file>

<file path=customXml/itemProps6.xml><?xml version="1.0" encoding="utf-8"?>
<ds:datastoreItem xmlns:ds="http://schemas.openxmlformats.org/officeDocument/2006/customXml" ds:itemID="{50FD66E2-0EF7-4A26-B2E2-E5DB35C6C560}">
  <ds:schemaRefs/>
</ds:datastoreItem>
</file>

<file path=customXml/itemProps7.xml><?xml version="1.0" encoding="utf-8"?>
<ds:datastoreItem xmlns:ds="http://schemas.openxmlformats.org/officeDocument/2006/customXml" ds:itemID="{2F671526-4A08-4694-B9EA-33021B9CECC4}">
  <ds:schemaRefs/>
</ds:datastoreItem>
</file>

<file path=customXml/itemProps8.xml><?xml version="1.0" encoding="utf-8"?>
<ds:datastoreItem xmlns:ds="http://schemas.openxmlformats.org/officeDocument/2006/customXml" ds:itemID="{4E5AA03B-45E0-4683-8B9D-D98958FEC729}">
  <ds:schemaRefs/>
</ds:datastoreItem>
</file>

<file path=customXml/itemProps9.xml><?xml version="1.0" encoding="utf-8"?>
<ds:datastoreItem xmlns:ds="http://schemas.openxmlformats.org/officeDocument/2006/customXml" ds:itemID="{8159B9F8-BB91-4EA6-9BF5-C806735080C2}">
  <ds:schemaRefs/>
</ds:datastoreItem>
</file>

<file path=customXml/itemProps10.xml><?xml version="1.0" encoding="utf-8"?>
<ds:datastoreItem xmlns:ds="http://schemas.openxmlformats.org/officeDocument/2006/customXml" ds:itemID="{B802403E-39F4-4811-BC08-6A06F7F8BDB7}">
  <ds:schemaRefs/>
</ds:datastoreItem>
</file>

<file path=customXml/itemProps11.xml><?xml version="1.0" encoding="utf-8"?>
<ds:datastoreItem xmlns:ds="http://schemas.openxmlformats.org/officeDocument/2006/customXml" ds:itemID="{9462ECB2-DB4D-4446-B439-4D0549EFEAEC}">
  <ds:schemaRefs/>
</ds:datastoreItem>
</file>

<file path=customXml/itemProps12.xml><?xml version="1.0" encoding="utf-8"?>
<ds:datastoreItem xmlns:ds="http://schemas.openxmlformats.org/officeDocument/2006/customXml" ds:itemID="{698E9DE6-19F3-4AFA-826F-3AC78F222BCB}">
  <ds:schemaRefs/>
</ds:datastoreItem>
</file>

<file path=customXml/itemProps13.xml><?xml version="1.0" encoding="utf-8"?>
<ds:datastoreItem xmlns:ds="http://schemas.openxmlformats.org/officeDocument/2006/customXml" ds:itemID="{E9DA593E-D9B1-472C-A944-172B8E8C9123}">
  <ds:schemaRefs/>
</ds:datastoreItem>
</file>

<file path=customXml/itemProps14.xml><?xml version="1.0" encoding="utf-8"?>
<ds:datastoreItem xmlns:ds="http://schemas.openxmlformats.org/officeDocument/2006/customXml" ds:itemID="{C36B8658-28F6-4ADA-9845-4B193A4C70DB}">
  <ds:schemaRefs/>
</ds:datastoreItem>
</file>

<file path=customXml/itemProps15.xml><?xml version="1.0" encoding="utf-8"?>
<ds:datastoreItem xmlns:ds="http://schemas.openxmlformats.org/officeDocument/2006/customXml" ds:itemID="{6664AC4D-39CB-4B05-B262-DF7915D8D35B}">
  <ds:schemaRefs/>
</ds:datastoreItem>
</file>

<file path=customXml/itemProps16.xml><?xml version="1.0" encoding="utf-8"?>
<ds:datastoreItem xmlns:ds="http://schemas.openxmlformats.org/officeDocument/2006/customXml" ds:itemID="{8766224A-F22C-49BE-A3C4-CB81B61E41D9}">
  <ds:schemaRefs/>
</ds:datastoreItem>
</file>

<file path=customXml/itemProps17.xml><?xml version="1.0" encoding="utf-8"?>
<ds:datastoreItem xmlns:ds="http://schemas.openxmlformats.org/officeDocument/2006/customXml" ds:itemID="{0847CA89-198C-4390-8370-558BB825782F}">
  <ds:schemaRefs/>
</ds:datastoreItem>
</file>

<file path=customXml/itemProps18.xml><?xml version="1.0" encoding="utf-8"?>
<ds:datastoreItem xmlns:ds="http://schemas.openxmlformats.org/officeDocument/2006/customXml" ds:itemID="{9F047489-76D4-475F-9B88-2DF99D44E7E2}">
  <ds:schemaRefs/>
</ds:datastoreItem>
</file>

<file path=customXml/itemProps19.xml><?xml version="1.0" encoding="utf-8"?>
<ds:datastoreItem xmlns:ds="http://schemas.openxmlformats.org/officeDocument/2006/customXml" ds:itemID="{CCE3F8BF-4D09-4431-BBF8-764EDF30045F}">
  <ds:schemaRefs/>
</ds:datastoreItem>
</file>

<file path=customXml/itemProps20.xml><?xml version="1.0" encoding="utf-8"?>
<ds:datastoreItem xmlns:ds="http://schemas.openxmlformats.org/officeDocument/2006/customXml" ds:itemID="{28DDAF49-E9D9-4607-8FE9-2807270415BF}">
  <ds:schemaRefs/>
</ds:datastoreItem>
</file>

<file path=customXml/itemProps21.xml><?xml version="1.0" encoding="utf-8"?>
<ds:datastoreItem xmlns:ds="http://schemas.openxmlformats.org/officeDocument/2006/customXml" ds:itemID="{C353C957-4517-4AB5-A881-1EB7FF6DE3C1}">
  <ds:schemaRefs/>
</ds:datastoreItem>
</file>

<file path=customXml/itemProps22.xml><?xml version="1.0" encoding="utf-8"?>
<ds:datastoreItem xmlns:ds="http://schemas.openxmlformats.org/officeDocument/2006/customXml" ds:itemID="{6A247909-D8B1-4F09-B921-D4901D908F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Analysis</vt:lpstr>
      <vt:lpstr>Dashboard</vt:lpstr>
      <vt:lpstr>Analysis 1</vt:lpstr>
      <vt:lpstr>Time Series Dashboard</vt:lpstr>
      <vt:lpstr>LookTable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Huynh, Amelia</dc:creator>
  <cp:lastModifiedBy>Huynh, Amelia</cp:lastModifiedBy>
  <dcterms:created xsi:type="dcterms:W3CDTF">2024-02-27T02:31:18Z</dcterms:created>
  <dcterms:modified xsi:type="dcterms:W3CDTF">2024-03-08T07:52:32Z</dcterms:modified>
</cp:coreProperties>
</file>