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CED40C73-B6EE-497B-B511-346641164F50}" xr6:coauthVersionLast="47" xr6:coauthVersionMax="47" xr10:uidLastSave="{00000000-0000-0000-0000-000000000000}"/>
  <bookViews>
    <workbookView xWindow="-28920" yWindow="-120" windowWidth="29040" windowHeight="15840" activeTab="3" xr2:uid="{380CCCE6-251B-45F3-A80C-0A5ED8D1AEFC}"/>
  </bookViews>
  <sheets>
    <sheet name="Analysis" sheetId="1" r:id="rId1"/>
    <sheet name="Dashboard" sheetId="2" r:id="rId2"/>
    <sheet name="Analysis 1" sheetId="3" r:id="rId3"/>
    <sheet name="Time Series Dashboard" sheetId="4" r:id="rId4"/>
  </sheets>
  <definedNames>
    <definedName name="Slicer_Year">#N/A</definedName>
  </definedNames>
  <calcPr calcId="191029"/>
  <pivotCaches>
    <pivotCache cacheId="0" r:id="rId5"/>
    <pivotCache cacheId="26"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5" i="3" l="1" a="1"/>
  <c r="D25" i="3" s="1"/>
  <c r="D26" i="3" a="1"/>
  <c r="D26" i="3" s="1"/>
  <c r="D27" i="3" a="1"/>
  <c r="D27" i="3" s="1"/>
  <c r="D28" i="3" a="1"/>
  <c r="D28" i="3" s="1"/>
  <c r="D24" i="3" a="1"/>
  <c r="D24" i="3" s="1"/>
  <c r="C25" i="3"/>
  <c r="C26" i="3"/>
  <c r="C27" i="3"/>
  <c r="C28" i="3"/>
  <c r="C24" i="3"/>
  <c r="E28" i="3" l="1"/>
  <c r="F28" i="3" s="1"/>
  <c r="E27" i="3"/>
  <c r="F27" i="3" s="1"/>
  <c r="E26" i="3"/>
  <c r="F26" i="3" s="1"/>
  <c r="E25" i="3"/>
  <c r="F25" i="3" s="1"/>
  <c r="C32" i="3" l="1"/>
  <c r="C3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x15:oledbPr connection="Provider=Microsoft.Mashup.OleDb.1;Data Source=$Workbook$;Location=DimDate;Extended Properties=&quot;&quot;">
            <x15:dbTables>
              <x15:dbTable name="DimDate"/>
            </x15:dbTables>
          </x15:oledbPr>
        </x15:connection>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<sst xmlns="http://schemas.openxmlformats.org/spreadsheetml/2006/main" count="19" uniqueCount="16">
  <si>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</si>
  <si>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</si>
  <si>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</si>
  <si>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</si>
  <si>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</si>
  <si>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</si>
  <si>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</si>
  <si>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</si>
  <si>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</si>
  <si>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</si>
  <si>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</si>
  <si>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Average Total Profit</t>
  </si>
  <si>
    <t>Above Average</t>
  </si>
  <si>
    <t>Percentage</t>
  </si>
  <si>
    <t>Above Average (Max Years)</t>
  </si>
  <si>
    <t>Total Transaction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</si>
</sst>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s>
  <fonts count="4"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cellXfs>
  <cellStyles count="1">
    <cellStyle name="Normal" xfId="0" builtinId="0"/>
  </cellStyles>
  <dxfs count="2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21"/>
      <tableStyleElement type="headerRow" dxfId="20"/>
    </tableStyle>
    <tableStyle name="SlicerStyleLight1 2 2" pivot="0" table="0" count="10" xr9:uid="{8AF9B305-6957-45FB-8245-420C1804F814}">
      <tableStyleElement type="wholeTable" dxfId="19"/>
      <tableStyleElement type="headerRow" dxfId="18"/>
    </tableStyle>
  </tableStyles>
  <colors>
    <mruColors>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84752373246E-2"/>
          <c:y val="0.33025388583566545"/>
          <c:w val="0.91783380018674132"/>
          <c:h val="0.51989018769759865"/>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Total Profit</c:v>
                </c:pt>
              </c:strCache>
            </c:strRef>
          </c:tx>
          <c:spPr>
            <a:solidFill>
              <a:schemeClr val="bg1">
                <a:lumMod val="95000"/>
              </a:schemeClr>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1'!$D$25:$D$28</c:f>
              <c:numCache>
                <c:formatCode>#,##0</c:formatCode>
                <c:ptCount val="4"/>
                <c:pt idx="0">
                  <c:v>13403626.559800046</c:v>
                </c:pt>
                <c:pt idx="1">
                  <c:v>28177776.42630003</c:v>
                </c:pt>
                <c:pt idx="2">
                  <c:v>42547110.664200306</c:v>
                </c:pt>
                <c:pt idx="3">
                  <c:v>42162063.995700456</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42547110.664200306</c:v>
                </c:pt>
                <c:pt idx="3">
                  <c:v>42162063.995700456</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Total Profit</c:v>
                </c:pt>
              </c:strCache>
            </c:strRef>
          </c:tx>
          <c:spPr>
            <a:ln w="12700" cap="rnd">
              <a:solidFill>
                <a:schemeClr val="accent3"/>
              </a:solidFill>
              <a:round/>
            </a:ln>
            <a:effectLst/>
          </c:spPr>
          <c:marker>
            <c:symbol val="none"/>
          </c:marker>
          <c:val>
            <c:numRef>
              <c:f>'Analysis 1'!$E$25:$E$28</c:f>
              <c:numCache>
                <c:formatCode>#,##0</c:formatCode>
                <c:ptCount val="4"/>
                <c:pt idx="0">
                  <c:v>31572644.411500208</c:v>
                </c:pt>
                <c:pt idx="1">
                  <c:v>31572644.411500208</c:v>
                </c:pt>
                <c:pt idx="2">
                  <c:v>31572644.411500208</c:v>
                </c:pt>
                <c:pt idx="3">
                  <c:v>31572644.411500208</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447673</xdr:colOff>
      <xdr:row>2</xdr:row>
      <xdr:rowOff>146049</xdr:rowOff>
    </xdr:from>
    <xdr:to>
      <xdr:col>16</xdr:col>
      <xdr:colOff>444500</xdr:colOff>
      <xdr:row>15</xdr:row>
      <xdr:rowOff>50799</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447673" y="507999"/>
          <a:ext cx="9750427" cy="2257425"/>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390525</xdr:colOff>
      <xdr:row>2</xdr:row>
      <xdr:rowOff>142875</xdr:rowOff>
    </xdr:from>
    <xdr:to>
      <xdr:col>24</xdr:col>
      <xdr:colOff>123825</xdr:colOff>
      <xdr:row>15</xdr:row>
      <xdr:rowOff>19050</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753725" y="504825"/>
          <a:ext cx="4000500" cy="2228850"/>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114300</xdr:colOff>
      <xdr:row>5</xdr:row>
      <xdr:rowOff>44450</xdr:rowOff>
    </xdr:from>
    <xdr:to>
      <xdr:col>5</xdr:col>
      <xdr:colOff>330200</xdr:colOff>
      <xdr:row>13</xdr:row>
      <xdr:rowOff>130250</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943100" y="949325"/>
          <a:ext cx="1435100"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12</xdr:col>
      <xdr:colOff>25400</xdr:colOff>
      <xdr:row>5</xdr:row>
      <xdr:rowOff>47625</xdr:rowOff>
    </xdr:from>
    <xdr:to>
      <xdr:col>14</xdr:col>
      <xdr:colOff>247650</xdr:colOff>
      <xdr:row>13</xdr:row>
      <xdr:rowOff>130250</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340600" y="952500"/>
          <a:ext cx="1441450"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57150</xdr:colOff>
      <xdr:row>5</xdr:row>
      <xdr:rowOff>44450</xdr:rowOff>
    </xdr:from>
    <xdr:to>
      <xdr:col>11</xdr:col>
      <xdr:colOff>276225</xdr:colOff>
      <xdr:row>13</xdr:row>
      <xdr:rowOff>130250</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543550" y="949325"/>
          <a:ext cx="1438275"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82550</xdr:colOff>
      <xdr:row>5</xdr:row>
      <xdr:rowOff>47625</xdr:rowOff>
    </xdr:from>
    <xdr:to>
      <xdr:col>8</xdr:col>
      <xdr:colOff>304800</xdr:colOff>
      <xdr:row>13</xdr:row>
      <xdr:rowOff>130250</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740150" y="952500"/>
          <a:ext cx="1441450" cy="153042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15</xdr:col>
      <xdr:colOff>0</xdr:colOff>
      <xdr:row>5</xdr:row>
      <xdr:rowOff>47625</xdr:rowOff>
    </xdr:from>
    <xdr:to>
      <xdr:col>17</xdr:col>
      <xdr:colOff>149225</xdr:colOff>
      <xdr:row>13</xdr:row>
      <xdr:rowOff>130250</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9144000" y="952500"/>
          <a:ext cx="1368425" cy="153042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206375</xdr:colOff>
      <xdr:row>5</xdr:row>
      <xdr:rowOff>44450</xdr:rowOff>
    </xdr:from>
    <xdr:to>
      <xdr:col>2</xdr:col>
      <xdr:colOff>361950</xdr:colOff>
      <xdr:row>13</xdr:row>
      <xdr:rowOff>130250</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206375" y="949325"/>
          <a:ext cx="1374775" cy="1533600"/>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330200</xdr:colOff>
      <xdr:row>7</xdr:row>
      <xdr:rowOff>9525</xdr:rowOff>
    </xdr:from>
    <xdr:to>
      <xdr:col>5</xdr:col>
      <xdr:colOff>15875</xdr:colOff>
      <xdr:row>8</xdr:row>
      <xdr:rowOff>171450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2159000" y="1276350"/>
          <a:ext cx="9048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COGS</a:t>
          </a:r>
        </a:p>
      </xdr:txBody>
    </xdr:sp>
    <xdr:clientData/>
  </xdr:twoCellAnchor>
  <xdr:twoCellAnchor>
    <xdr:from>
      <xdr:col>6</xdr:col>
      <xdr:colOff>264540</xdr:colOff>
      <xdr:row>7</xdr:row>
      <xdr:rowOff>28575</xdr:rowOff>
    </xdr:from>
    <xdr:to>
      <xdr:col>8</xdr:col>
      <xdr:colOff>95249</xdr:colOff>
      <xdr:row>9</xdr:row>
      <xdr:rowOff>6350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922140" y="1295400"/>
          <a:ext cx="104990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Revenue</a:t>
          </a:r>
        </a:p>
      </xdr:txBody>
    </xdr:sp>
    <xdr:clientData/>
  </xdr:twoCellAnchor>
  <xdr:twoCellAnchor>
    <xdr:from>
      <xdr:col>9</xdr:col>
      <xdr:colOff>225425</xdr:colOff>
      <xdr:row>7</xdr:row>
      <xdr:rowOff>15875</xdr:rowOff>
    </xdr:from>
    <xdr:to>
      <xdr:col>11</xdr:col>
      <xdr:colOff>56134</xdr:colOff>
      <xdr:row>9</xdr:row>
      <xdr:rowOff>0</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711825" y="1282700"/>
          <a:ext cx="1049909"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12</xdr:col>
      <xdr:colOff>187325</xdr:colOff>
      <xdr:row>7</xdr:row>
      <xdr:rowOff>19050</xdr:rowOff>
    </xdr:from>
    <xdr:to>
      <xdr:col>14</xdr:col>
      <xdr:colOff>92075</xdr:colOff>
      <xdr:row>8</xdr:row>
      <xdr:rowOff>161925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502525" y="1285875"/>
          <a:ext cx="1123950" cy="3238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454701</xdr:colOff>
      <xdr:row>3</xdr:row>
      <xdr:rowOff>160102</xdr:rowOff>
    </xdr:from>
    <xdr:to>
      <xdr:col>13</xdr:col>
      <xdr:colOff>427950</xdr:colOff>
      <xdr:row>7</xdr:row>
      <xdr:rowOff>19051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769901" y="703027"/>
          <a:ext cx="582849" cy="582849"/>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482891</xdr:colOff>
      <xdr:row>3</xdr:row>
      <xdr:rowOff>125177</xdr:rowOff>
    </xdr:from>
    <xdr:to>
      <xdr:col>10</xdr:col>
      <xdr:colOff>460083</xdr:colOff>
      <xdr:row>6</xdr:row>
      <xdr:rowOff>161926</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969291" y="668102"/>
          <a:ext cx="586792"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540042</xdr:colOff>
      <xdr:row>3</xdr:row>
      <xdr:rowOff>150577</xdr:rowOff>
    </xdr:from>
    <xdr:to>
      <xdr:col>4</xdr:col>
      <xdr:colOff>514059</xdr:colOff>
      <xdr:row>7</xdr:row>
      <xdr:rowOff>6351</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368842" y="693502"/>
          <a:ext cx="583617"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513823</xdr:colOff>
      <xdr:row>3</xdr:row>
      <xdr:rowOff>159333</xdr:rowOff>
    </xdr:from>
    <xdr:to>
      <xdr:col>7</xdr:col>
      <xdr:colOff>483128</xdr:colOff>
      <xdr:row>7</xdr:row>
      <xdr:rowOff>15875</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4171423" y="702258"/>
          <a:ext cx="578905" cy="580442"/>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9475</xdr:colOff>
      <xdr:row>4</xdr:row>
      <xdr:rowOff>95250</xdr:rowOff>
    </xdr:from>
    <xdr:to>
      <xdr:col>7</xdr:col>
      <xdr:colOff>372736</xdr:colOff>
      <xdr:row>6</xdr:row>
      <xdr:rowOff>106659</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276675" y="819150"/>
          <a:ext cx="360086" cy="370184"/>
        </a:xfrm>
        <a:prstGeom prst="rect">
          <a:avLst/>
        </a:prstGeom>
      </xdr:spPr>
    </xdr:pic>
    <xdr:clientData/>
  </xdr:twoCellAnchor>
  <xdr:twoCellAnchor editAs="oneCell">
    <xdr:from>
      <xdr:col>4</xdr:col>
      <xdr:colOff>82550</xdr:colOff>
      <xdr:row>4</xdr:row>
      <xdr:rowOff>85201</xdr:rowOff>
    </xdr:from>
    <xdr:to>
      <xdr:col>4</xdr:col>
      <xdr:colOff>448968</xdr:colOff>
      <xdr:row>6</xdr:row>
      <xdr:rowOff>76201</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520950" y="809101"/>
          <a:ext cx="363243" cy="352950"/>
        </a:xfrm>
        <a:prstGeom prst="rect">
          <a:avLst/>
        </a:prstGeom>
      </xdr:spPr>
    </xdr:pic>
    <xdr:clientData/>
  </xdr:twoCellAnchor>
  <xdr:twoCellAnchor editAs="oneCell">
    <xdr:from>
      <xdr:col>9</xdr:col>
      <xdr:colOff>580484</xdr:colOff>
      <xdr:row>4</xdr:row>
      <xdr:rowOff>25400</xdr:rowOff>
    </xdr:from>
    <xdr:to>
      <xdr:col>10</xdr:col>
      <xdr:colOff>373741</xdr:colOff>
      <xdr:row>6</xdr:row>
      <xdr:rowOff>63501</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066884" y="749300"/>
          <a:ext cx="399682" cy="403226"/>
        </a:xfrm>
        <a:prstGeom prst="rect">
          <a:avLst/>
        </a:prstGeom>
      </xdr:spPr>
    </xdr:pic>
    <xdr:clientData/>
  </xdr:twoCellAnchor>
  <xdr:twoCellAnchor editAs="oneCell">
    <xdr:from>
      <xdr:col>13</xdr:col>
      <xdr:colOff>1</xdr:colOff>
      <xdr:row>4</xdr:row>
      <xdr:rowOff>76200</xdr:rowOff>
    </xdr:from>
    <xdr:to>
      <xdr:col>13</xdr:col>
      <xdr:colOff>340215</xdr:colOff>
      <xdr:row>6</xdr:row>
      <xdr:rowOff>57150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924801" y="800100"/>
          <a:ext cx="340214" cy="342900"/>
        </a:xfrm>
        <a:prstGeom prst="rect">
          <a:avLst/>
        </a:prstGeom>
      </xdr:spPr>
    </xdr:pic>
    <xdr:clientData/>
  </xdr:twoCellAnchor>
  <xdr:twoCellAnchor>
    <xdr:from>
      <xdr:col>0</xdr:col>
      <xdr:colOff>438150</xdr:colOff>
      <xdr:row>6</xdr:row>
      <xdr:rowOff>47625</xdr:rowOff>
    </xdr:from>
    <xdr:to>
      <xdr:col>2</xdr:col>
      <xdr:colOff>120650</xdr:colOff>
      <xdr:row>8</xdr:row>
      <xdr:rowOff>25400</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438150" y="1133475"/>
          <a:ext cx="901700"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15</xdr:col>
      <xdr:colOff>152400</xdr:colOff>
      <xdr:row>5</xdr:row>
      <xdr:rowOff>158750</xdr:rowOff>
    </xdr:from>
    <xdr:to>
      <xdr:col>17</xdr:col>
      <xdr:colOff>38100</xdr:colOff>
      <xdr:row>7</xdr:row>
      <xdr:rowOff>142875</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9296400" y="1063625"/>
          <a:ext cx="1104900"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3</xdr:col>
      <xdr:colOff>66674</xdr:colOff>
      <xdr:row>9</xdr:row>
      <xdr:rowOff>19050</xdr:rowOff>
    </xdr:from>
    <xdr:to>
      <xdr:col>5</xdr:col>
      <xdr:colOff>346074</xdr:colOff>
      <xdr:row>11</xdr:row>
      <xdr:rowOff>74869</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895474" y="1647825"/>
          <a:ext cx="1498600" cy="417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t> $59.70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6</xdr:col>
      <xdr:colOff>35940</xdr:colOff>
      <xdr:row>9</xdr:row>
      <xdr:rowOff>15876</xdr:rowOff>
    </xdr:from>
    <xdr:to>
      <xdr:col>8</xdr:col>
      <xdr:colOff>276225</xdr:colOff>
      <xdr:row>11</xdr:row>
      <xdr:rowOff>73026</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693540" y="1644651"/>
          <a:ext cx="145948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t> $101.86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44450</xdr:colOff>
      <xdr:row>9</xdr:row>
      <xdr:rowOff>3174</xdr:rowOff>
    </xdr:from>
    <xdr:to>
      <xdr:col>11</xdr:col>
      <xdr:colOff>219776</xdr:colOff>
      <xdr:row>11</xdr:row>
      <xdr:rowOff>56070</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530850" y="1631949"/>
          <a:ext cx="1394526" cy="414846"/>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3BD402-1191-41D9-B2E4-3F9E86F29E4C}"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 $42.16 M</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12</xdr:col>
      <xdr:colOff>231774</xdr:colOff>
      <xdr:row>9</xdr:row>
      <xdr:rowOff>3174</xdr:rowOff>
    </xdr:from>
    <xdr:to>
      <xdr:col>14</xdr:col>
      <xdr:colOff>111126</xdr:colOff>
      <xdr:row>11</xdr:row>
      <xdr:rowOff>45642</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546974" y="1631949"/>
          <a:ext cx="1098552" cy="40441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41.4%</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15</xdr:col>
      <xdr:colOff>142874</xdr:colOff>
      <xdr:row>8</xdr:row>
      <xdr:rowOff>73025</xdr:rowOff>
    </xdr:from>
    <xdr:to>
      <xdr:col>17</xdr:col>
      <xdr:colOff>47625</xdr:colOff>
      <xdr:row>10</xdr:row>
      <xdr:rowOff>47625</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9286874" y="1520825"/>
          <a:ext cx="1123951" cy="3365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32.27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390524</xdr:colOff>
      <xdr:row>8</xdr:row>
      <xdr:rowOff>158750</xdr:rowOff>
    </xdr:from>
    <xdr:to>
      <xdr:col>2</xdr:col>
      <xdr:colOff>192808</xdr:colOff>
      <xdr:row>10</xdr:row>
      <xdr:rowOff>133350</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390524" y="1606550"/>
          <a:ext cx="1021484" cy="3365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504</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549276</xdr:colOff>
      <xdr:row>10</xdr:row>
      <xdr:rowOff>73247</xdr:rowOff>
    </xdr:from>
    <xdr:to>
      <xdr:col>2</xdr:col>
      <xdr:colOff>542926</xdr:colOff>
      <xdr:row>13</xdr:row>
      <xdr:rowOff>142876</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158876" y="1882997"/>
          <a:ext cx="603250" cy="612554"/>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74272</xdr:colOff>
      <xdr:row>11</xdr:row>
      <xdr:rowOff>40651</xdr:rowOff>
    </xdr:from>
    <xdr:to>
      <xdr:col>2</xdr:col>
      <xdr:colOff>444500</xdr:colOff>
      <xdr:row>13</xdr:row>
      <xdr:rowOff>31333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3472" y="2031376"/>
          <a:ext cx="373403" cy="355807"/>
        </a:xfrm>
        <a:prstGeom prst="rect">
          <a:avLst/>
        </a:prstGeom>
      </xdr:spPr>
    </xdr:pic>
    <xdr:clientData/>
  </xdr:twoCellAnchor>
  <xdr:twoCellAnchor>
    <xdr:from>
      <xdr:col>14</xdr:col>
      <xdr:colOff>381000</xdr:colOff>
      <xdr:row>10</xdr:row>
      <xdr:rowOff>120650</xdr:rowOff>
    </xdr:from>
    <xdr:to>
      <xdr:col>15</xdr:col>
      <xdr:colOff>371475</xdr:colOff>
      <xdr:row>14</xdr:row>
      <xdr:rowOff>12479</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915400" y="1930400"/>
          <a:ext cx="600075" cy="615729"/>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506616</xdr:colOff>
      <xdr:row>11</xdr:row>
      <xdr:rowOff>74280</xdr:rowOff>
    </xdr:from>
    <xdr:to>
      <xdr:col>15</xdr:col>
      <xdr:colOff>266852</xdr:colOff>
      <xdr:row>13</xdr:row>
      <xdr:rowOff>82550</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9041016" y="2065005"/>
          <a:ext cx="369836" cy="3733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18</xdr:col>
          <xdr:colOff>69850</xdr:colOff>
          <xdr:row>3</xdr:row>
          <xdr:rowOff>152400</xdr:rowOff>
        </xdr:from>
        <xdr:to>
          <xdr:col>19</xdr:col>
          <xdr:colOff>476250</xdr:colOff>
          <xdr:row>5</xdr:row>
          <xdr:rowOff>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361950</xdr:colOff>
          <xdr:row>3</xdr:row>
          <xdr:rowOff>152400</xdr:rowOff>
        </xdr:from>
        <xdr:to>
          <xdr:col>21</xdr:col>
          <xdr:colOff>165100</xdr:colOff>
          <xdr:row>5</xdr:row>
          <xdr:rowOff>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50800</xdr:colOff>
          <xdr:row>3</xdr:row>
          <xdr:rowOff>152400</xdr:rowOff>
        </xdr:from>
        <xdr:to>
          <xdr:col>22</xdr:col>
          <xdr:colOff>444500</xdr:colOff>
          <xdr:row>5</xdr:row>
          <xdr:rowOff>6350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18</xdr:col>
      <xdr:colOff>28575</xdr:colOff>
      <xdr:row>5</xdr:row>
      <xdr:rowOff>0</xdr:rowOff>
    </xdr:from>
    <xdr:to>
      <xdr:col>23</xdr:col>
      <xdr:colOff>504825</xdr:colOff>
      <xdr:row>13</xdr:row>
      <xdr:rowOff>94468</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266700</xdr:colOff>
      <xdr:row>12</xdr:row>
      <xdr:rowOff>57150</xdr:rowOff>
    </xdr:from>
    <xdr:to>
      <xdr:col>23</xdr:col>
      <xdr:colOff>409575</xdr:colOff>
      <xdr:row>14</xdr:row>
      <xdr:rowOff>158750</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239500" y="2228850"/>
              <a:ext cx="3187700"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504826</xdr:colOff>
      <xdr:row>5</xdr:row>
      <xdr:rowOff>111125</xdr:rowOff>
    </xdr:from>
    <xdr:to>
      <xdr:col>19</xdr:col>
      <xdr:colOff>339726</xdr:colOff>
      <xdr:row>7</xdr:row>
      <xdr:rowOff>168275</xdr:rowOff>
    </xdr:to>
    <xdr:sp macro="" textlink="'Analysis 1'!$C$33">
      <xdr:nvSpPr>
        <xdr:cNvPr id="5" name="TextBox 4">
          <a:extLst>
            <a:ext uri="{FF2B5EF4-FFF2-40B4-BE49-F238E27FC236}">
              <a16:creationId xmlns:a16="http://schemas.microsoft.com/office/drawing/2014/main" id="{86EF4799-F37E-4564-9453-B2FD64155668}"/>
            </a:ext>
          </a:extLst>
        </xdr:cNvPr>
        <xdr:cNvSpPr txBox="1"/>
      </xdr:nvSpPr>
      <xdr:spPr>
        <a:xfrm>
          <a:off x="10868026" y="1016000"/>
          <a:ext cx="1054100" cy="41910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400" b="1" i="0" u="none" strike="noStrike" kern="0" cap="none" spc="0" normalizeH="0" baseline="0" noProof="0">
              <a:ln>
                <a:noFill/>
              </a:ln>
              <a:solidFill>
                <a:srgbClr val="4DC1F5"/>
              </a:solidFill>
              <a:effectLst/>
              <a:uLnTx/>
              <a:uFillTx/>
              <a:latin typeface="Calibri"/>
              <a:ea typeface="+mn-ea"/>
              <a:cs typeface="Calibri"/>
            </a:rPr>
            <a:t>67.1%</a:t>
          </a:fld>
          <a:endParaRPr kumimoji="0" lang="en-US" sz="1400" b="1" i="0" u="none" strike="noStrike" kern="0" cap="none" spc="0" normalizeH="0" baseline="0" noProof="0">
            <a:ln>
              <a:noFill/>
            </a:ln>
            <a:solidFill>
              <a:srgbClr val="4DC1F5"/>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0195254632" backgroundQuery="1" createdVersion="8" refreshedVersion="8" minRefreshableVersion="3" recordCount="0" supportSubquery="1" supportAdvancedDrill="1" xr:uid="{BF4946E1-7BDD-4A0B-87A2-61B03E080A00}">
  <cacheSource type="external" connectionId="8"/>
  <cacheFields count="4">
    <cacheField name="[Measures].[Total Transactions]" caption="Total Transactions" numFmtId="0" hierarchy="45" level="32767"/>
    <cacheField name="[Measures].[Sum of Total Revenue]" caption="Sum of Total Revenue" numFmtId="0" hierarchy="42" level="32767"/>
    <cacheField name="[Measures].[Sum of Total Profit]" caption="Sum of Total Profit" numFmtId="0" hierarchy="43"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7.830379166669" backgroundQuery="1" createdVersion="8" refreshedVersion="8" minRefreshableVersion="3" recordCount="0" supportSubquery="1" supportAdvancedDrill="1" xr:uid="{E72808ED-AEBA-4A04-B965-E5DE0E6FE47F}">
  <cacheSource type="external" connectionId="8"/>
  <cacheFields count="10">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All Products]" caption="All Products" numFmtId="0" hierarchy="46" level="32767"/>
    <cacheField name="[Measures].[Sold Products]" caption="Sold Products" numFmtId="0" hierarchy="47" level="32767"/>
    <cacheField name="[Measures].[Unsold Products]" caption="Unsold Products" numFmtId="0" hierarchy="48" level="32767"/>
    <cacheField name="[Measures].[%Profit Margain]" caption="%Profit Margain" numFmtId="0" hierarchy="49" level="32767"/>
    <cacheField name="[DimDate].[Year].[Year]" caption="Year" numFmtId="0" hierarchy="8"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159652778" backgroundQuery="1" createdVersion="3" refreshedVersion="8" minRefreshableVersion="3" recordCount="0" supportSubquery="1" supportAdvancedDrill="1" xr:uid="{14341D54-AA92-46F4-8A3A-C38D46017082}">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03621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26" applyNumberFormats="0" applyBorderFormats="0" applyFontFormats="0" applyPatternFormats="0" applyAlignmentFormats="0" applyWidthHeightFormats="1" dataCaption="Values" tag="81b5374e-2c92-4112-ac21-523472a6a71d" updatedVersion="8" minRefreshableVersion="3" useAutoFormatting="1" itemPrintTitles="1" createdVersion="8" indent="0" outline="1" outlineData="1" multipleFieldFilters="0">
  <location ref="C3:K4"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5"/>
          </reference>
        </references>
      </pivotArea>
    </format>
    <format dxfId="6">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4"/>
          </reference>
        </references>
      </pivotArea>
    </format>
    <format dxfId="3">
      <pivotArea dataOnly="0" labelOnly="1" outline="0" fieldPosition="0">
        <references count="1">
          <reference field="4294967294" count="9">
            <x v="0"/>
            <x v="1"/>
            <x v="2"/>
            <x v="3"/>
            <x v="4"/>
            <x v="5"/>
            <x v="6"/>
            <x v="7"/>
            <x v="8"/>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0"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C16:F20"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 Total Revenue" fld="1" baseField="0" baseItem="0" numFmtId="166"/>
    <dataField name=" Total Profit" fld="2" baseField="0" baseItem="0" numFmtId="166"/>
    <dataField fld="0" subtotal="count" baseField="0" baseItem="0" numFmtId="165"/>
  </dataFields>
  <formats count="9">
    <format dxfId="17">
      <pivotArea outline="0" collapsedLevelsAreSubtotals="1" fieldPosition="0">
        <references count="1">
          <reference field="4294967294" count="1" selected="0">
            <x v="2"/>
          </reference>
        </references>
      </pivotArea>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1"/>
          </reference>
        </references>
      </pivotArea>
    </format>
    <format dxfId="14">
      <pivotArea dataOnly="0" labelOnly="1" outline="0" fieldPosition="0">
        <references count="1">
          <reference field="4294967294" count="3">
            <x v="0"/>
            <x v="1"/>
            <x v="2"/>
          </reference>
        </references>
      </pivotArea>
    </format>
    <format dxfId="13">
      <pivotArea type="all" dataOnly="0" outline="0" fieldPosition="0"/>
    </format>
    <format dxfId="12">
      <pivotArea outline="0" collapsedLevelsAreSubtotals="1" fieldPosition="0"/>
    </format>
    <format dxfId="11">
      <pivotArea field="3" type="button" dataOnly="0" labelOnly="1" outline="0" axis="axisRow" fieldPosition="0"/>
    </format>
    <format dxfId="10">
      <pivotArea dataOnly="0" labelOnly="1" outline="0" fieldPosition="0">
        <references count="1">
          <reference field="3" count="0"/>
        </references>
      </pivotArea>
    </format>
    <format dxfId="9">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s>
  <data>
    <olap pivotCacheId="830362140">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8]"/>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K33"/>
  <sheetViews>
    <sheetView workbookViewId="0">
      <selection activeCell="B33" sqref="B33"/>
    </sheetView>
  </sheetViews>
  <sheetFormatPr defaultRowHeight="14.5" x14ac:dyDescent="0.35"/>
  <cols>
    <col min="2" max="2" width="15.36328125" bestFit="1" customWidth="1"/>
    <col min="3" max="3" width="24.54296875" bestFit="1" customWidth="1"/>
    <col min="4" max="4" width="13.6328125" bestFit="1" customWidth="1"/>
    <col min="5" max="5" width="18"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s>
  <sheetData>
    <row r="3" spans="3:11" x14ac:dyDescent="0.35">
      <c r="C3" s="3" t="s">
        <v>0</v>
      </c>
      <c r="D3" s="3" t="s">
        <v>5</v>
      </c>
      <c r="E3" s="3" t="s">
        <v>6</v>
      </c>
      <c r="F3" s="3" t="s">
        <v>4</v>
      </c>
      <c r="G3" s="3" t="s">
        <v>7</v>
      </c>
      <c r="H3" s="3" t="s">
        <v>8</v>
      </c>
      <c r="I3" s="3" t="s">
        <v>1</v>
      </c>
      <c r="J3" s="3" t="s">
        <v>2</v>
      </c>
      <c r="K3" s="3" t="s">
        <v>3</v>
      </c>
    </row>
    <row r="4" spans="3:11" x14ac:dyDescent="0.35">
      <c r="C4" s="4">
        <v>32265</v>
      </c>
      <c r="D4" s="5">
        <v>59696552.714300886</v>
      </c>
      <c r="E4" s="5">
        <v>101858616.70999962</v>
      </c>
      <c r="F4" s="6">
        <v>0.4139273176636511</v>
      </c>
      <c r="G4" s="5">
        <v>42162063.995700091</v>
      </c>
      <c r="H4" s="4">
        <v>337392</v>
      </c>
      <c r="I4" s="7">
        <v>606</v>
      </c>
      <c r="J4" s="7">
        <v>102</v>
      </c>
      <c r="K4" s="7">
        <v>504</v>
      </c>
    </row>
    <row r="12" spans="3:11" x14ac:dyDescent="0.35">
      <c r="D12" s="2" t="s">
        <v>10</v>
      </c>
      <c r="E12" s="1">
        <v>2</v>
      </c>
    </row>
    <row r="16" spans="3:11" x14ac:dyDescent="0.35">
      <c r="C16" s="8" t="s">
        <v>9</v>
      </c>
      <c r="D16" s="3" t="s">
        <v>6</v>
      </c>
      <c r="E16" s="3" t="s">
        <v>7</v>
      </c>
      <c r="F16" s="3" t="s">
        <v>0</v>
      </c>
    </row>
    <row r="17" spans="2:6" x14ac:dyDescent="0.35">
      <c r="C17" s="9">
        <v>2005</v>
      </c>
      <c r="D17" s="5">
        <v>33370192.171199914</v>
      </c>
      <c r="E17" s="5">
        <v>13403626.559800046</v>
      </c>
      <c r="F17" s="4">
        <v>1013</v>
      </c>
    </row>
    <row r="18" spans="2:6" x14ac:dyDescent="0.35">
      <c r="C18" s="9">
        <v>2006</v>
      </c>
      <c r="D18" s="5">
        <v>69484523.200600073</v>
      </c>
      <c r="E18" s="5">
        <v>28177776.42630003</v>
      </c>
      <c r="F18" s="4">
        <v>2677</v>
      </c>
    </row>
    <row r="19" spans="2:6" x14ac:dyDescent="0.35">
      <c r="C19" s="9">
        <v>2007</v>
      </c>
      <c r="D19" s="5">
        <v>102379613.11629641</v>
      </c>
      <c r="E19" s="5">
        <v>42547110.664200306</v>
      </c>
      <c r="F19" s="4">
        <v>24443</v>
      </c>
    </row>
    <row r="20" spans="2:6" x14ac:dyDescent="0.35">
      <c r="C20" s="9">
        <v>2008</v>
      </c>
      <c r="D20" s="5">
        <v>101858616.70999517</v>
      </c>
      <c r="E20" s="5">
        <v>42162063.995700456</v>
      </c>
      <c r="F20" s="4">
        <v>32265</v>
      </c>
    </row>
    <row r="24" spans="2:6" x14ac:dyDescent="0.35">
      <c r="C24" s="9" t="str">
        <f>C16</f>
        <v>Year</v>
      </c>
      <c r="D24" s="7" t="str" cm="1">
        <f t="array" ref="D24">_xlfn.IFS($E$12=1,D16,$E$12=2,E16,$E$12=3,F16)</f>
        <v xml:space="preserve"> Total Profit</v>
      </c>
      <c r="E24" s="9" t="s">
        <v>11</v>
      </c>
      <c r="F24" s="9" t="s">
        <v>12</v>
      </c>
    </row>
    <row r="25" spans="2:6" x14ac:dyDescent="0.35">
      <c r="C25" s="9">
        <f t="shared" ref="C25:C28" si="0">C17</f>
        <v>2005</v>
      </c>
      <c r="D25" s="7" cm="1">
        <f t="array" ref="D25">_xlfn.IFS($E$12=1,D17,$E$12=2,E17,$E$12=3,F17)</f>
        <v>13403626.559800046</v>
      </c>
      <c r="E25" s="7">
        <f>AVERAGE($D$25:$D$28)</f>
        <v>31572644.411500208</v>
      </c>
      <c r="F25" s="9" t="str">
        <f>IF(D25&gt;E25,D25,"")</f>
        <v/>
      </c>
    </row>
    <row r="26" spans="2:6" x14ac:dyDescent="0.35">
      <c r="C26" s="9">
        <f t="shared" si="0"/>
        <v>2006</v>
      </c>
      <c r="D26" s="7" cm="1">
        <f t="array" ref="D26">_xlfn.IFS($E$12=1,D18,$E$12=2,E18,$E$12=3,F18)</f>
        <v>28177776.42630003</v>
      </c>
      <c r="E26" s="7">
        <f t="shared" ref="E26:E28" si="1">AVERAGE($D$25:$D$28)</f>
        <v>31572644.411500208</v>
      </c>
      <c r="F26" s="9" t="str">
        <f t="shared" ref="F26:F28" si="2">IF(D26&gt;E26,D26,"")</f>
        <v/>
      </c>
    </row>
    <row r="27" spans="2:6" x14ac:dyDescent="0.35">
      <c r="C27" s="9">
        <f t="shared" si="0"/>
        <v>2007</v>
      </c>
      <c r="D27" s="7" cm="1">
        <f t="array" ref="D27">_xlfn.IFS($E$12=1,D19,$E$12=2,E19,$E$12=3,F19)</f>
        <v>42547110.664200306</v>
      </c>
      <c r="E27" s="7">
        <f t="shared" si="1"/>
        <v>31572644.411500208</v>
      </c>
      <c r="F27" s="11">
        <f t="shared" si="2"/>
        <v>42547110.664200306</v>
      </c>
    </row>
    <row r="28" spans="2:6" x14ac:dyDescent="0.35">
      <c r="C28" s="9">
        <f t="shared" si="0"/>
        <v>2008</v>
      </c>
      <c r="D28" s="7" cm="1">
        <f t="array" ref="D28">_xlfn.IFS($E$12=1,D20,$E$12=2,E20,$E$12=3,F20)</f>
        <v>42162063.995700456</v>
      </c>
      <c r="E28" s="7">
        <f t="shared" si="1"/>
        <v>31572644.411500208</v>
      </c>
      <c r="F28" s="9">
        <f t="shared" si="2"/>
        <v>42162063.995700456</v>
      </c>
    </row>
    <row r="31" spans="2:6" x14ac:dyDescent="0.35">
      <c r="C31" t="s">
        <v>14</v>
      </c>
    </row>
    <row r="32" spans="2:6" x14ac:dyDescent="0.35">
      <c r="B32" t="s">
        <v>15</v>
      </c>
      <c r="C32" s="12">
        <f>SUM(F25:F28)</f>
        <v>84709174.659900755</v>
      </c>
    </row>
    <row r="33" spans="2:3" x14ac:dyDescent="0.35">
      <c r="B33" t="s">
        <v>13</v>
      </c>
      <c r="C33" s="10">
        <f>C32/SUM(D25:D28)</f>
        <v>0.67074817645814444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A1"/>
  <sheetViews>
    <sheetView showGridLines="0" showRowColHeaders="0" tabSelected="1" topLeftCell="A3" workbookViewId="0">
      <selection activeCell="X24" sqref="X24"/>
    </sheetView>
  </sheetViews>
  <sheetFormatPr defaultRowHeight="14.5" x14ac:dyDescent="0.3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18</xdr:col>
                    <xdr:colOff>69850</xdr:colOff>
                    <xdr:row>3</xdr:row>
                    <xdr:rowOff>152400</xdr:rowOff>
                  </from>
                  <to>
                    <xdr:col>19</xdr:col>
                    <xdr:colOff>476250</xdr:colOff>
                    <xdr:row>5</xdr:row>
                    <xdr:rowOff>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19</xdr:col>
                    <xdr:colOff>361950</xdr:colOff>
                    <xdr:row>3</xdr:row>
                    <xdr:rowOff>152400</xdr:rowOff>
                  </from>
                  <to>
                    <xdr:col>21</xdr:col>
                    <xdr:colOff>165100</xdr:colOff>
                    <xdr:row>5</xdr:row>
                    <xdr:rowOff>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21</xdr:col>
                    <xdr:colOff>50800</xdr:colOff>
                    <xdr:row>3</xdr:row>
                    <xdr:rowOff>152400</xdr:rowOff>
                  </from>
                  <to>
                    <xdr:col>22</xdr:col>
                    <xdr:colOff>444500</xdr:colOff>
                    <xdr:row>5</xdr:row>
                    <xdr:rowOff>6350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CE3F8BF-4D09-4431-BBF8-764EDF30045F}">
  <ds:schemaRefs/>
</ds:datastoreItem>
</file>

<file path=customXml/itemProps2.xml><?xml version="1.0" encoding="utf-8"?>
<ds:datastoreItem xmlns:ds="http://schemas.openxmlformats.org/officeDocument/2006/customXml" ds:itemID="{8766224A-F22C-49BE-A3C4-CB81B61E41D9}">
  <ds:schemaRefs/>
</ds:datastoreItem>
</file>

<file path=customXml/itemProps3.xml><?xml version="1.0" encoding="utf-8"?>
<ds:datastoreItem xmlns:ds="http://schemas.openxmlformats.org/officeDocument/2006/customXml" ds:itemID="{6A247909-D8B1-4F09-B921-D4901D908FF2}">
  <ds:schemaRefs>
    <ds:schemaRef ds:uri="http://schemas.microsoft.com/DataMashup"/>
  </ds:schemaRefs>
</ds:datastoreItem>
</file>

<file path=customXml/itemProps4.xml><?xml version="1.0" encoding="utf-8"?>
<ds:datastoreItem xmlns:ds="http://schemas.openxmlformats.org/officeDocument/2006/customXml" ds:itemID="{2F671526-4A08-4694-B9EA-33021B9CECC4}">
  <ds:schemaRefs/>
</ds:datastoreItem>
</file>

<file path=customXml/itemProps5.xml><?xml version="1.0" encoding="utf-8"?>
<ds:datastoreItem xmlns:ds="http://schemas.openxmlformats.org/officeDocument/2006/customXml" ds:itemID="{28DDAF49-E9D9-4607-8FE9-2807270415BF}">
  <ds:schemaRefs/>
</ds:datastoreItem>
</file>

<file path=customXml/itemProps6.xml><?xml version="1.0" encoding="utf-8"?>
<ds:datastoreItem xmlns:ds="http://schemas.openxmlformats.org/officeDocument/2006/customXml" ds:itemID="{C36B8658-28F6-4ADA-9845-4B193A4C70DB}">
  <ds:schemaRefs/>
</ds:datastoreItem>
</file>

<file path=customXml/itemProps7.xml><?xml version="1.0" encoding="utf-8"?>
<ds:datastoreItem xmlns:ds="http://schemas.openxmlformats.org/officeDocument/2006/customXml" ds:itemID="{8159B9F8-BB91-4EA6-9BF5-C806735080C2}">
  <ds:schemaRefs/>
</ds:datastoreItem>
</file>

<file path=customXml/itemProps8.xml><?xml version="1.0" encoding="utf-8"?>
<ds:datastoreItem xmlns:ds="http://schemas.openxmlformats.org/officeDocument/2006/customXml" ds:itemID="{8968E3A4-9077-4EB3-9741-8B1DC9997D8F}">
  <ds:schemaRefs/>
</ds:datastoreItem>
</file>

<file path=customXml/itemProps9.xml><?xml version="1.0" encoding="utf-8"?>
<ds:datastoreItem xmlns:ds="http://schemas.openxmlformats.org/officeDocument/2006/customXml" ds:itemID="{AA341394-0771-4C3E-A31F-E2E1874BFEED}">
  <ds:schemaRefs/>
</ds:datastoreItem>
</file>

<file path=customXml/itemProps10.xml><?xml version="1.0" encoding="utf-8"?>
<ds:datastoreItem xmlns:ds="http://schemas.openxmlformats.org/officeDocument/2006/customXml" ds:itemID="{0847CA89-198C-4390-8370-558BB825782F}">
  <ds:schemaRefs/>
</ds:datastoreItem>
</file>

<file path=customXml/itemProps11.xml><?xml version="1.0" encoding="utf-8"?>
<ds:datastoreItem xmlns:ds="http://schemas.openxmlformats.org/officeDocument/2006/customXml" ds:itemID="{E9DA593E-D9B1-472C-A944-172B8E8C9123}">
  <ds:schemaRefs/>
</ds:datastoreItem>
</file>

<file path=customXml/itemProps12.xml><?xml version="1.0" encoding="utf-8"?>
<ds:datastoreItem xmlns:ds="http://schemas.openxmlformats.org/officeDocument/2006/customXml" ds:itemID="{B802403E-39F4-4811-BC08-6A06F7F8BDB7}">
  <ds:schemaRefs/>
</ds:datastoreItem>
</file>

<file path=customXml/itemProps13.xml><?xml version="1.0" encoding="utf-8"?>
<ds:datastoreItem xmlns:ds="http://schemas.openxmlformats.org/officeDocument/2006/customXml" ds:itemID="{BB98914E-1AB1-4803-9367-A76C820AA0AA}">
  <ds:schemaRefs/>
</ds:datastoreItem>
</file>

<file path=customXml/itemProps14.xml><?xml version="1.0" encoding="utf-8"?>
<ds:datastoreItem xmlns:ds="http://schemas.openxmlformats.org/officeDocument/2006/customXml" ds:itemID="{C353C957-4517-4AB5-A881-1EB7FF6DE3C1}">
  <ds:schemaRefs/>
</ds:datastoreItem>
</file>

<file path=customXml/itemProps15.xml><?xml version="1.0" encoding="utf-8"?>
<ds:datastoreItem xmlns:ds="http://schemas.openxmlformats.org/officeDocument/2006/customXml" ds:itemID="{9462ECB2-DB4D-4446-B439-4D0549EFEAEC}">
  <ds:schemaRefs/>
</ds:datastoreItem>
</file>

<file path=customXml/itemProps16.xml><?xml version="1.0" encoding="utf-8"?>
<ds:datastoreItem xmlns:ds="http://schemas.openxmlformats.org/officeDocument/2006/customXml" ds:itemID="{4E5AA03B-45E0-4683-8B9D-D98958FEC729}">
  <ds:schemaRefs/>
</ds:datastoreItem>
</file>

<file path=customXml/itemProps17.xml><?xml version="1.0" encoding="utf-8"?>
<ds:datastoreItem xmlns:ds="http://schemas.openxmlformats.org/officeDocument/2006/customXml" ds:itemID="{E5B760B8-8709-4ED0-828B-E558947AF9E0}">
  <ds:schemaRefs/>
</ds:datastoreItem>
</file>

<file path=customXml/itemProps18.xml><?xml version="1.0" encoding="utf-8"?>
<ds:datastoreItem xmlns:ds="http://schemas.openxmlformats.org/officeDocument/2006/customXml" ds:itemID="{9F047489-76D4-475F-9B88-2DF99D44E7E2}">
  <ds:schemaRefs/>
</ds:datastoreItem>
</file>

<file path=customXml/itemProps19.xml><?xml version="1.0" encoding="utf-8"?>
<ds:datastoreItem xmlns:ds="http://schemas.openxmlformats.org/officeDocument/2006/customXml" ds:itemID="{6664AC4D-39CB-4B05-B262-DF7915D8D35B}">
  <ds:schemaRefs/>
</ds:datastoreItem>
</file>

<file path=customXml/itemProps20.xml><?xml version="1.0" encoding="utf-8"?>
<ds:datastoreItem xmlns:ds="http://schemas.openxmlformats.org/officeDocument/2006/customXml" ds:itemID="{698E9DE6-19F3-4AFA-826F-3AC78F222BCB}">
  <ds:schemaRefs/>
</ds:datastoreItem>
</file>

<file path=customXml/itemProps21.xml><?xml version="1.0" encoding="utf-8"?>
<ds:datastoreItem xmlns:ds="http://schemas.openxmlformats.org/officeDocument/2006/customXml" ds:itemID="{50FD66E2-0EF7-4A26-B2E2-E5DB35C6C560}">
  <ds:schemaRefs/>
</ds:datastoreItem>
</file>

<file path=customXml/itemProps22.xml><?xml version="1.0" encoding="utf-8"?>
<ds:datastoreItem xmlns:ds="http://schemas.openxmlformats.org/officeDocument/2006/customXml" ds:itemID="{1F35E5CC-7FEC-4760-9F08-7F794947D0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Analysis 1</vt:lpstr>
      <vt:lpstr>Time Series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2024-03-07T05:26:22Z</dcterms:modified>
</cp:coreProperties>
</file>