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li\IDBM &amp; SSE at Aalto\Semester 1\Capstone Project Management &amp; Consulting\EY Parthenon's Case Exercise\"/>
    </mc:Choice>
  </mc:AlternateContent>
  <xr:revisionPtr revIDLastSave="0" documentId="13_ncr:1_{13759F72-2B71-4EE9-943B-56205C7375B6}" xr6:coauthVersionLast="47" xr6:coauthVersionMax="47" xr10:uidLastSave="{00000000-0000-0000-0000-000000000000}"/>
  <bookViews>
    <workbookView xWindow="-96" yWindow="-96" windowWidth="23232" windowHeight="12432" xr2:uid="{BDDFAAF2-5C1D-4CF3-BFC0-1A6768158674}"/>
  </bookViews>
  <sheets>
    <sheet name="Spin Off Co Data Analysis" sheetId="5" r:id="rId1"/>
  </sheets>
  <definedNames>
    <definedName name="solver_adj" localSheetId="0" hidden="1">'Spin Off Co Data Analysis'!$I$2:$I$10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'Spin Off Co Data Analysis'!$I$12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5" l="1"/>
  <c r="H12" i="5" s="1"/>
  <c r="C7" i="5"/>
  <c r="C8" i="5"/>
  <c r="C9" i="5"/>
  <c r="D7" i="5"/>
  <c r="E7" i="5"/>
  <c r="F7" i="5"/>
  <c r="D8" i="5"/>
  <c r="E8" i="5"/>
  <c r="F8" i="5"/>
  <c r="D9" i="5"/>
  <c r="E9" i="5"/>
  <c r="F9" i="5"/>
  <c r="F19" i="5"/>
  <c r="F18" i="5"/>
  <c r="F17" i="5"/>
  <c r="F20" i="5" s="1"/>
  <c r="F15" i="5"/>
  <c r="G15" i="5"/>
  <c r="B15" i="5"/>
  <c r="C5" i="5"/>
  <c r="C10" i="5" s="1"/>
  <c r="D5" i="5"/>
  <c r="E5" i="5"/>
  <c r="E10" i="5" s="1"/>
  <c r="F5" i="5"/>
  <c r="F10" i="5" s="1"/>
  <c r="B5" i="5"/>
  <c r="G3" i="5"/>
  <c r="H3" i="5"/>
  <c r="I3" i="5"/>
  <c r="K4" i="5"/>
  <c r="G2" i="5"/>
  <c r="J4" i="5"/>
  <c r="J3" i="5"/>
  <c r="I2" i="5"/>
  <c r="K3" i="5"/>
  <c r="J2" i="5"/>
  <c r="K2" i="5"/>
  <c r="I4" i="5"/>
  <c r="H4" i="5"/>
  <c r="G4" i="5"/>
  <c r="H2" i="5"/>
  <c r="H17" i="5" l="1"/>
  <c r="G19" i="5"/>
  <c r="H19" i="5"/>
  <c r="I19" i="5"/>
  <c r="K18" i="5"/>
  <c r="J18" i="5"/>
  <c r="J19" i="5"/>
  <c r="G17" i="5"/>
  <c r="K19" i="5"/>
  <c r="I18" i="5"/>
  <c r="H18" i="5"/>
  <c r="G18" i="5"/>
  <c r="D10" i="5"/>
  <c r="I7" i="5"/>
  <c r="H7" i="5"/>
  <c r="G7" i="5"/>
  <c r="I8" i="5"/>
  <c r="H8" i="5"/>
  <c r="G8" i="5"/>
  <c r="G9" i="5"/>
  <c r="H9" i="5"/>
  <c r="I9" i="5"/>
  <c r="K7" i="5"/>
  <c r="J7" i="5"/>
  <c r="K8" i="5"/>
  <c r="J8" i="5"/>
  <c r="J9" i="5"/>
  <c r="K9" i="5"/>
  <c r="I12" i="5"/>
  <c r="I17" i="5" s="1"/>
  <c r="H15" i="5"/>
  <c r="K5" i="5"/>
  <c r="J5" i="5"/>
  <c r="I5" i="5"/>
  <c r="H5" i="5"/>
  <c r="G5" i="5"/>
  <c r="G10" i="5" s="1"/>
  <c r="H20" i="5" l="1"/>
  <c r="G20" i="5"/>
  <c r="L8" i="5"/>
  <c r="J12" i="5"/>
  <c r="J17" i="5" s="1"/>
  <c r="I15" i="5"/>
  <c r="L7" i="5"/>
  <c r="L9" i="5"/>
  <c r="J10" i="5"/>
  <c r="I20" i="5"/>
  <c r="H10" i="5"/>
  <c r="I10" i="5"/>
  <c r="K10" i="5"/>
  <c r="L10" i="5" l="1"/>
  <c r="J15" i="5"/>
  <c r="K12" i="5"/>
  <c r="K17" i="5" s="1"/>
  <c r="J20" i="5"/>
  <c r="K15" i="5" l="1"/>
  <c r="K20" i="5"/>
</calcChain>
</file>

<file path=xl/sharedStrings.xml><?xml version="1.0" encoding="utf-8"?>
<sst xmlns="http://schemas.openxmlformats.org/spreadsheetml/2006/main" count="21" uniqueCount="13">
  <si>
    <t>Germany</t>
  </si>
  <si>
    <t>Spin Off Co. (Revenue)</t>
  </si>
  <si>
    <t>Sweden</t>
  </si>
  <si>
    <t>Finland</t>
  </si>
  <si>
    <t>Total</t>
  </si>
  <si>
    <t>Overall Growth Rate</t>
  </si>
  <si>
    <t>Market Size (mEUR)</t>
  </si>
  <si>
    <t>Avg. 2023-25</t>
  </si>
  <si>
    <t>Germany (AGR: 4.13%)</t>
  </si>
  <si>
    <t>Sweden (AGR: 2.84%)</t>
  </si>
  <si>
    <t>Finland (AGR: 5.66%)</t>
  </si>
  <si>
    <t>Spin Off Co. Market Share (%)</t>
  </si>
  <si>
    <t>Growth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</si>
</sst>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9" fontId="2" fillId="0" borderId="0" xfId="0" applyNumberFormat="1" applyFont="1"/>
    <xf numFmtId="9" fontId="0" fillId="3" borderId="0" xfId="1" applyFont="1" applyFill="1"/>
    <xf numFmtId="9" fontId="0" fillId="0" borderId="0" xfId="0" applyNumberFormat="1"/>
    <xf numFmtId="9" fontId="1" fillId="4" borderId="0" xfId="1" applyFont="1" applyFill="1"/>
    <xf numFmtId="9" fontId="2" fillId="4" borderId="0" xfId="1" applyFont="1" applyFill="1"/>
    <xf numFmtId="2" fontId="0" fillId="3" borderId="0" xfId="1" applyNumberFormat="1" applyFont="1" applyFill="1"/>
    <xf numFmtId="0" fontId="2" fillId="3" borderId="1" xfId="0" applyFont="1" applyFill="1" applyBorder="1"/>
    <xf numFmtId="0" fontId="2" fillId="2" borderId="1" xfId="0" applyFont="1" applyFill="1" applyBorder="1"/>
    <xf numFmtId="10" fontId="0" fillId="2" borderId="0" xfId="1" applyNumberFormat="1" applyFont="1" applyFill="1"/>
    <xf numFmtId="10" fontId="1" fillId="2" borderId="0" xfId="1" applyNumberFormat="1" applyFont="1" applyFill="1"/>
    <xf numFmtId="2" fontId="0" fillId="2" borderId="0" xfId="0" applyNumberFormat="1" applyFill="1"/>
    <xf numFmtId="0" fontId="2" fillId="0" borderId="1" xfId="0" applyFont="1" applyBorder="1"/>
    <xf numFmtId="2" fontId="2" fillId="2" borderId="1" xfId="1" applyNumberFormat="1" applyFont="1" applyFill="1" applyBorder="1"/>
    <xf numFmtId="0" fontId="0" fillId="3" borderId="1" xfId="0" applyFill="1" applyBorder="1"/>
    <xf numFmtId="0" fontId="2" fillId="0" borderId="2" xfId="0" applyFont="1" applyBorder="1"/>
    <xf numFmtId="0" fontId="2" fillId="3" borderId="2" xfId="0" applyFont="1" applyFill="1" applyBorder="1"/>
    <xf numFmtId="2" fontId="2" fillId="2" borderId="2" xfId="0" applyNumberFormat="1" applyFont="1" applyFill="1" applyBorder="1"/>
    <xf numFmtId="0" fontId="0" fillId="3" borderId="2" xfId="0" applyFill="1" applyBorder="1"/>
    <xf numFmtId="9" fontId="2" fillId="3" borderId="2" xfId="1" applyFont="1" applyFill="1" applyBorder="1"/>
    <xf numFmtId="10" fontId="2" fillId="2" borderId="2" xfId="1" applyNumberFormat="1" applyFont="1" applyFill="1" applyBorder="1"/>
    <xf numFmtId="2" fontId="2" fillId="2" borderId="2" xfId="1" applyNumberFormat="1" applyFont="1" applyFill="1" applyBorder="1"/>
    <xf numFmtId="2" fontId="2" fillId="3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D98E-683D-477B-A282-DD4E63156487}">
  <dimension ref="A1:M21"/>
  <sheetViews>
    <sheetView tabSelected="1" zoomScale="120" zoomScaleNormal="120" workbookViewId="0">
      <selection activeCell="C18" sqref="C18"/>
    </sheetView>
  </sheetViews>
  <sheetFormatPr defaultRowHeight="14.4" x14ac:dyDescent="0.55000000000000004"/>
  <cols>
    <col min="1" max="1" width="25.89453125" customWidth="1"/>
    <col min="2" max="11" width="7.578125" customWidth="1"/>
    <col min="12" max="12" width="8.83984375" customWidth="1"/>
  </cols>
  <sheetData>
    <row r="1" spans="1:13" ht="14.7" thickBot="1" x14ac:dyDescent="0.6">
      <c r="A1" s="16" t="s">
        <v>1</v>
      </c>
      <c r="B1" s="11">
        <v>2018</v>
      </c>
      <c r="C1" s="11">
        <v>2019</v>
      </c>
      <c r="D1" s="11">
        <v>2020</v>
      </c>
      <c r="E1" s="11">
        <v>2021</v>
      </c>
      <c r="F1" s="11">
        <v>2022</v>
      </c>
      <c r="G1" s="12">
        <v>2023</v>
      </c>
      <c r="H1" s="12">
        <v>2024</v>
      </c>
      <c r="I1" s="12">
        <v>2025</v>
      </c>
      <c r="J1" s="12">
        <v>2026</v>
      </c>
      <c r="K1" s="12">
        <v>2027</v>
      </c>
      <c r="L1" s="7" t="s">
        <v>7</v>
      </c>
    </row>
    <row r="2" spans="1:13" x14ac:dyDescent="0.55000000000000004">
      <c r="A2" t="s">
        <v>0</v>
      </c>
      <c r="B2" s="2">
        <v>3</v>
      </c>
      <c r="C2" s="2">
        <v>5.3</v>
      </c>
      <c r="D2" s="2">
        <v>7.8</v>
      </c>
      <c r="E2" s="2">
        <v>17.399999999999999</v>
      </c>
      <c r="F2" s="2">
        <v>22.6</v>
      </c>
      <c r="G2" s="15">
        <f>_xlfn.FORECAST.ETS(G1,$B$2:$F$2,$B$1:$F$1)</f>
        <v>27.388425387964428</v>
      </c>
      <c r="H2" s="15">
        <f t="shared" ref="H2:I2" si="0">_xlfn.FORECAST.ETS(H1,$B$2:$F$2,$B$1:$F$1)</f>
        <v>32.676462627246352</v>
      </c>
      <c r="I2" s="15">
        <f t="shared" si="0"/>
        <v>37.964499866528278</v>
      </c>
      <c r="J2" s="15">
        <f t="shared" ref="J2" si="1">_xlfn.FORECAST.ETS(J1,$B$2:$F$2,$B$1:$F$1)</f>
        <v>43.252537105810205</v>
      </c>
      <c r="K2" s="15">
        <f t="shared" ref="K2" si="2">_xlfn.FORECAST.ETS(K1,$B$2:$F$2,$B$1:$F$1)</f>
        <v>48.540574345092125</v>
      </c>
    </row>
    <row r="3" spans="1:13" x14ac:dyDescent="0.55000000000000004">
      <c r="A3" t="s">
        <v>2</v>
      </c>
      <c r="B3" s="2">
        <v>0.8</v>
      </c>
      <c r="C3" s="2">
        <v>1.5</v>
      </c>
      <c r="D3" s="2">
        <v>1.7</v>
      </c>
      <c r="E3" s="2">
        <v>2.4</v>
      </c>
      <c r="F3" s="2">
        <v>5.0999999999999996</v>
      </c>
      <c r="G3" s="15">
        <f>_xlfn.FORECAST.ETS(G1,$B$3:$F$3,$B$1:$F$1)</f>
        <v>5.4328636022860168</v>
      </c>
      <c r="H3" s="15">
        <f t="shared" ref="H3:K3" si="3">_xlfn.FORECAST.ETS(H1,$B$3:$F$3,$B$1:$F$1)</f>
        <v>6.43491731975507</v>
      </c>
      <c r="I3" s="15">
        <f t="shared" si="3"/>
        <v>7.4369710372241231</v>
      </c>
      <c r="J3" s="15">
        <f t="shared" si="3"/>
        <v>8.4390247546931754</v>
      </c>
      <c r="K3" s="15">
        <f t="shared" si="3"/>
        <v>9.4410784721622285</v>
      </c>
    </row>
    <row r="4" spans="1:13" x14ac:dyDescent="0.55000000000000004">
      <c r="A4" t="s">
        <v>3</v>
      </c>
      <c r="B4" s="2">
        <v>0.6</v>
      </c>
      <c r="C4" s="2">
        <v>0.9</v>
      </c>
      <c r="D4" s="2">
        <v>1.1000000000000001</v>
      </c>
      <c r="E4" s="2">
        <v>1.3</v>
      </c>
      <c r="F4" s="3">
        <v>2</v>
      </c>
      <c r="G4" s="15">
        <f>_xlfn.FORECAST.ETS(G1,$B$4:$F$4,$B$1:$F$1)</f>
        <v>2.2065819935202011</v>
      </c>
      <c r="H4" s="15">
        <f t="shared" ref="H4:K4" si="4">_xlfn.FORECAST.ETS(H1,$B$4:$F$4,$B$1:$F$1)</f>
        <v>2.5355591678521323</v>
      </c>
      <c r="I4" s="15">
        <f t="shared" si="4"/>
        <v>2.8645363421840631</v>
      </c>
      <c r="J4" s="15">
        <f t="shared" si="4"/>
        <v>3.1935135165159938</v>
      </c>
      <c r="K4" s="15">
        <f t="shared" si="4"/>
        <v>3.5224906908479245</v>
      </c>
    </row>
    <row r="5" spans="1:13" s="1" customFormat="1" x14ac:dyDescent="0.55000000000000004">
      <c r="A5" s="19" t="s">
        <v>4</v>
      </c>
      <c r="B5" s="20">
        <f>SUM(B2:B4)</f>
        <v>4.3999999999999995</v>
      </c>
      <c r="C5" s="20">
        <f t="shared" ref="C5:F5" si="5">SUM(C2:C4)</f>
        <v>7.7</v>
      </c>
      <c r="D5" s="20">
        <f t="shared" si="5"/>
        <v>10.6</v>
      </c>
      <c r="E5" s="20">
        <f t="shared" si="5"/>
        <v>21.099999999999998</v>
      </c>
      <c r="F5" s="20">
        <f t="shared" si="5"/>
        <v>29.700000000000003</v>
      </c>
      <c r="G5" s="25">
        <f t="shared" ref="G5" si="6">SUM(G2:G4)</f>
        <v>35.027870983770647</v>
      </c>
      <c r="H5" s="25">
        <f t="shared" ref="H5" si="7">SUM(H2:H4)</f>
        <v>41.646939114853559</v>
      </c>
      <c r="I5" s="25">
        <f t="shared" ref="I5" si="8">SUM(I2:I4)</f>
        <v>48.266007245936464</v>
      </c>
      <c r="J5" s="25">
        <f t="shared" ref="J5" si="9">SUM(J2:J4)</f>
        <v>54.885075377019376</v>
      </c>
      <c r="K5" s="25">
        <f t="shared" ref="K5" si="10">SUM(K2:K4)</f>
        <v>61.504143508102281</v>
      </c>
      <c r="M5" s="5"/>
    </row>
    <row r="6" spans="1:13" s="1" customFormat="1" ht="14.7" thickBot="1" x14ac:dyDescent="0.6">
      <c r="A6" s="16" t="s">
        <v>12</v>
      </c>
      <c r="B6" s="11"/>
      <c r="C6" s="11"/>
      <c r="D6" s="11"/>
      <c r="E6" s="11"/>
      <c r="F6" s="11"/>
      <c r="G6" s="17"/>
      <c r="H6" s="17"/>
      <c r="I6" s="17"/>
      <c r="J6" s="17"/>
      <c r="K6" s="17"/>
      <c r="M6" s="5"/>
    </row>
    <row r="7" spans="1:13" s="1" customFormat="1" x14ac:dyDescent="0.55000000000000004">
      <c r="A7" t="s">
        <v>0</v>
      </c>
      <c r="B7" s="2"/>
      <c r="C7" s="6">
        <f t="shared" ref="C7" si="11">(C2-B2)/B2</f>
        <v>0.76666666666666661</v>
      </c>
      <c r="D7" s="6">
        <f t="shared" ref="D7:F7" si="12">(D2-C2)/C2</f>
        <v>0.47169811320754718</v>
      </c>
      <c r="E7" s="6">
        <f t="shared" si="12"/>
        <v>1.2307692307692306</v>
      </c>
      <c r="F7" s="6">
        <f t="shared" si="12"/>
        <v>0.29885057471264387</v>
      </c>
      <c r="G7" s="14">
        <f>(G2-F2)/F2</f>
        <v>0.21187722955594809</v>
      </c>
      <c r="H7" s="14">
        <f t="shared" ref="H7:K7" si="13">(H2-G2)/G2</f>
        <v>0.19307562097402281</v>
      </c>
      <c r="I7" s="14">
        <f t="shared" si="13"/>
        <v>0.16183016196106384</v>
      </c>
      <c r="J7" s="14">
        <f t="shared" si="13"/>
        <v>0.13928900045761355</v>
      </c>
      <c r="K7" s="14">
        <f t="shared" si="13"/>
        <v>0.12225958505845815</v>
      </c>
      <c r="L7" s="8">
        <f>SUM(G7:K7)/5</f>
        <v>0.16566631960142125</v>
      </c>
    </row>
    <row r="8" spans="1:13" s="1" customFormat="1" x14ac:dyDescent="0.55000000000000004">
      <c r="A8" t="s">
        <v>2</v>
      </c>
      <c r="B8" s="2"/>
      <c r="C8" s="6">
        <f t="shared" ref="C8" si="14">(C3-B3)/B3</f>
        <v>0.87499999999999989</v>
      </c>
      <c r="D8" s="6">
        <f t="shared" ref="D8:F8" si="15">(D3-C3)/C3</f>
        <v>0.1333333333333333</v>
      </c>
      <c r="E8" s="6">
        <f t="shared" si="15"/>
        <v>0.41176470588235292</v>
      </c>
      <c r="F8" s="6">
        <f t="shared" si="15"/>
        <v>1.125</v>
      </c>
      <c r="G8" s="14">
        <f>(G3-F3)/F3</f>
        <v>6.526737299725828E-2</v>
      </c>
      <c r="H8" s="14">
        <f t="shared" ref="H8:K8" si="16">(H3-G3)/G3</f>
        <v>0.18444301032100519</v>
      </c>
      <c r="I8" s="14">
        <f t="shared" si="16"/>
        <v>0.155721304202739</v>
      </c>
      <c r="J8" s="14">
        <f t="shared" si="16"/>
        <v>0.1347394944061894</v>
      </c>
      <c r="K8" s="14">
        <f t="shared" si="16"/>
        <v>0.11874046428312506</v>
      </c>
      <c r="L8" s="8">
        <f t="shared" ref="L8:L10" si="17">SUM(G8:K8)/5</f>
        <v>0.13178232924206337</v>
      </c>
      <c r="M8" s="7"/>
    </row>
    <row r="9" spans="1:13" s="1" customFormat="1" x14ac:dyDescent="0.55000000000000004">
      <c r="A9" t="s">
        <v>3</v>
      </c>
      <c r="B9" s="2"/>
      <c r="C9" s="6">
        <f t="shared" ref="C9" si="18">(C4-B4)/B4</f>
        <v>0.50000000000000011</v>
      </c>
      <c r="D9" s="6">
        <f t="shared" ref="D9:F9" si="19">(D4-C4)/C4</f>
        <v>0.22222222222222229</v>
      </c>
      <c r="E9" s="6">
        <f t="shared" si="19"/>
        <v>0.18181818181818177</v>
      </c>
      <c r="F9" s="6">
        <f t="shared" si="19"/>
        <v>0.53846153846153844</v>
      </c>
      <c r="G9" s="14">
        <f>(G4-F4)/F4</f>
        <v>0.10329099676010056</v>
      </c>
      <c r="H9" s="14">
        <f t="shared" ref="H9:K9" si="20">(H4-G4)/G4</f>
        <v>0.1490890324030551</v>
      </c>
      <c r="I9" s="14">
        <f t="shared" si="20"/>
        <v>0.1297454141488667</v>
      </c>
      <c r="J9" s="14">
        <f t="shared" si="20"/>
        <v>0.11484482479321677</v>
      </c>
      <c r="K9" s="14">
        <f t="shared" si="20"/>
        <v>0.10301417940789954</v>
      </c>
      <c r="L9" s="8">
        <f t="shared" si="17"/>
        <v>0.11999688950262774</v>
      </c>
      <c r="M9" s="7"/>
    </row>
    <row r="10" spans="1:13" s="1" customFormat="1" x14ac:dyDescent="0.55000000000000004">
      <c r="A10" s="19" t="s">
        <v>5</v>
      </c>
      <c r="B10" s="22"/>
      <c r="C10" s="23">
        <f t="shared" ref="C10" si="21">(C5-B5)/B5</f>
        <v>0.75000000000000022</v>
      </c>
      <c r="D10" s="23">
        <f t="shared" ref="D10:F10" si="22">(D5-C5)/C5</f>
        <v>0.37662337662337653</v>
      </c>
      <c r="E10" s="23">
        <f>(E5-D5)/D5</f>
        <v>0.99056603773584895</v>
      </c>
      <c r="F10" s="23">
        <f t="shared" si="22"/>
        <v>0.40758293838862586</v>
      </c>
      <c r="G10" s="24">
        <f>(G5-F5)/F5</f>
        <v>0.179389595413153</v>
      </c>
      <c r="H10" s="24">
        <f>(H5-G5)/G5</f>
        <v>0.18896575627304624</v>
      </c>
      <c r="I10" s="24">
        <f>(I5-H5)/H5</f>
        <v>0.15893288370674488</v>
      </c>
      <c r="J10" s="24">
        <f>(J5-I5)/I5</f>
        <v>0.13713726302977286</v>
      </c>
      <c r="K10" s="24">
        <f>(K5-J5)/J5</f>
        <v>0.12059868890795654</v>
      </c>
      <c r="L10" s="9">
        <f t="shared" si="17"/>
        <v>0.15700483746613469</v>
      </c>
      <c r="M10" s="7"/>
    </row>
    <row r="11" spans="1:13" ht="14.7" thickBot="1" x14ac:dyDescent="0.6">
      <c r="A11" s="16" t="s">
        <v>6</v>
      </c>
      <c r="B11" s="18"/>
      <c r="C11" s="18"/>
      <c r="D11" s="18"/>
      <c r="E11" s="18"/>
      <c r="F11" s="11">
        <v>2022</v>
      </c>
      <c r="G11" s="12">
        <v>2023</v>
      </c>
      <c r="H11" s="12">
        <v>2024</v>
      </c>
      <c r="I11" s="12">
        <v>2025</v>
      </c>
      <c r="J11" s="12">
        <v>2026</v>
      </c>
      <c r="K11" s="12">
        <v>2027</v>
      </c>
    </row>
    <row r="12" spans="1:13" x14ac:dyDescent="0.55000000000000004">
      <c r="A12" t="s">
        <v>8</v>
      </c>
      <c r="B12" s="2"/>
      <c r="C12" s="2"/>
      <c r="D12" s="2"/>
      <c r="E12" s="2"/>
      <c r="F12" s="4">
        <v>6160</v>
      </c>
      <c r="G12" s="15">
        <f>F12*1.0413</f>
        <v>6414.4079999999994</v>
      </c>
      <c r="H12" s="15">
        <f t="shared" ref="H12:K12" si="23">G12*1.0413</f>
        <v>6679.3230503999985</v>
      </c>
      <c r="I12" s="15">
        <f t="shared" si="23"/>
        <v>6955.1790923815179</v>
      </c>
      <c r="J12" s="15">
        <f t="shared" si="23"/>
        <v>7242.427988896874</v>
      </c>
      <c r="K12" s="15">
        <f t="shared" si="23"/>
        <v>7541.5402648383142</v>
      </c>
    </row>
    <row r="13" spans="1:13" x14ac:dyDescent="0.55000000000000004">
      <c r="A13" t="s">
        <v>9</v>
      </c>
      <c r="B13" s="2"/>
      <c r="C13" s="2"/>
      <c r="D13" s="2"/>
      <c r="E13" s="2"/>
      <c r="F13" s="2">
        <v>228.7</v>
      </c>
      <c r="G13" s="15">
        <v>235.2</v>
      </c>
      <c r="H13" s="15">
        <v>241.9</v>
      </c>
      <c r="I13" s="15">
        <v>248.7</v>
      </c>
      <c r="J13" s="15">
        <v>255.8</v>
      </c>
      <c r="K13" s="15">
        <v>263</v>
      </c>
    </row>
    <row r="14" spans="1:13" x14ac:dyDescent="0.55000000000000004">
      <c r="A14" t="s">
        <v>10</v>
      </c>
      <c r="B14" s="2"/>
      <c r="C14" s="2"/>
      <c r="D14" s="2"/>
      <c r="E14" s="2"/>
      <c r="F14" s="2">
        <v>116.8</v>
      </c>
      <c r="G14" s="15">
        <v>123.4</v>
      </c>
      <c r="H14" s="15">
        <v>130.4</v>
      </c>
      <c r="I14" s="15">
        <v>137.80000000000001</v>
      </c>
      <c r="J14" s="15">
        <v>145.6</v>
      </c>
      <c r="K14" s="15">
        <v>153.80000000000001</v>
      </c>
    </row>
    <row r="15" spans="1:13" s="1" customFormat="1" x14ac:dyDescent="0.55000000000000004">
      <c r="A15" s="19" t="s">
        <v>4</v>
      </c>
      <c r="B15" s="20">
        <f>SUM(B12:B14)</f>
        <v>0</v>
      </c>
      <c r="C15" s="20"/>
      <c r="D15" s="20"/>
      <c r="E15" s="20"/>
      <c r="F15" s="20">
        <f>SUM(F12:F14)</f>
        <v>6505.5</v>
      </c>
      <c r="G15" s="21">
        <f t="shared" ref="G15:K15" si="24">SUM(G12:G14)</f>
        <v>6773.0079999999989</v>
      </c>
      <c r="H15" s="21">
        <f t="shared" si="24"/>
        <v>7051.6230503999977</v>
      </c>
      <c r="I15" s="21">
        <f t="shared" si="24"/>
        <v>7341.6790923815179</v>
      </c>
      <c r="J15" s="21">
        <f t="shared" si="24"/>
        <v>7643.8279888968746</v>
      </c>
      <c r="K15" s="21">
        <f t="shared" si="24"/>
        <v>7958.3402648383144</v>
      </c>
    </row>
    <row r="16" spans="1:13" ht="14.7" thickBot="1" x14ac:dyDescent="0.6">
      <c r="A16" s="16" t="s">
        <v>11</v>
      </c>
      <c r="B16" s="18"/>
      <c r="C16" s="18"/>
      <c r="D16" s="18"/>
      <c r="E16" s="18"/>
      <c r="F16" s="11">
        <v>2022</v>
      </c>
      <c r="G16" s="12">
        <v>2023</v>
      </c>
      <c r="H16" s="12">
        <v>2024</v>
      </c>
      <c r="I16" s="12">
        <v>2025</v>
      </c>
      <c r="J16" s="12">
        <v>2026</v>
      </c>
      <c r="K16" s="12">
        <v>2027</v>
      </c>
    </row>
    <row r="17" spans="1:11" x14ac:dyDescent="0.55000000000000004">
      <c r="A17" t="s">
        <v>0</v>
      </c>
      <c r="B17" s="2"/>
      <c r="C17" s="2"/>
      <c r="D17" s="2"/>
      <c r="E17" s="2"/>
      <c r="F17" s="10">
        <f>(F2/F12) * 100</f>
        <v>0.36688311688311692</v>
      </c>
      <c r="G17" s="13">
        <f>(G2/G12)</f>
        <v>4.2698290143009972E-3</v>
      </c>
      <c r="H17" s="13">
        <f t="shared" ref="H17:K17" si="25">(H2/H12)</f>
        <v>4.8921817945741502E-3</v>
      </c>
      <c r="I17" s="13">
        <f t="shared" si="25"/>
        <v>5.4584503665927719E-3</v>
      </c>
      <c r="J17" s="13">
        <f t="shared" si="25"/>
        <v>5.9721045445145235E-3</v>
      </c>
      <c r="K17" s="13">
        <f t="shared" si="25"/>
        <v>6.4364271276794414E-3</v>
      </c>
    </row>
    <row r="18" spans="1:11" x14ac:dyDescent="0.55000000000000004">
      <c r="A18" t="s">
        <v>2</v>
      </c>
      <c r="B18" s="2"/>
      <c r="C18" s="2"/>
      <c r="D18" s="2"/>
      <c r="E18" s="2"/>
      <c r="F18" s="10">
        <f>(F3/F13) * 100</f>
        <v>2.2299956274595538</v>
      </c>
      <c r="G18" s="13">
        <f>(G3/G13)</f>
        <v>2.3098909873665037E-2</v>
      </c>
      <c r="H18" s="13">
        <f t="shared" ref="H18:K18" si="26">(H3/H13)</f>
        <v>2.6601559817094129E-2</v>
      </c>
      <c r="I18" s="13">
        <f t="shared" si="26"/>
        <v>2.990338173391284E-2</v>
      </c>
      <c r="J18" s="13">
        <f t="shared" si="26"/>
        <v>3.2990714443679341E-2</v>
      </c>
      <c r="K18" s="13">
        <f t="shared" si="26"/>
        <v>3.5897636776282237E-2</v>
      </c>
    </row>
    <row r="19" spans="1:11" x14ac:dyDescent="0.55000000000000004">
      <c r="A19" t="s">
        <v>3</v>
      </c>
      <c r="B19" s="2"/>
      <c r="C19" s="2"/>
      <c r="D19" s="2"/>
      <c r="E19" s="2"/>
      <c r="F19" s="10">
        <f>(F4/F14) * 100</f>
        <v>1.7123287671232876</v>
      </c>
      <c r="G19" s="13">
        <f>(G4/G14)</f>
        <v>1.7881539655755275E-2</v>
      </c>
      <c r="H19" s="13">
        <f t="shared" ref="H19:K19" si="27">(H4/H14)</f>
        <v>1.9444472146105309E-2</v>
      </c>
      <c r="I19" s="13">
        <f t="shared" si="27"/>
        <v>2.0787636735733403E-2</v>
      </c>
      <c r="J19" s="13">
        <f t="shared" si="27"/>
        <v>2.1933471954093366E-2</v>
      </c>
      <c r="K19" s="13">
        <f t="shared" si="27"/>
        <v>2.2903060408634098E-2</v>
      </c>
    </row>
    <row r="20" spans="1:11" s="1" customFormat="1" x14ac:dyDescent="0.55000000000000004">
      <c r="A20" s="19" t="s">
        <v>4</v>
      </c>
      <c r="B20" s="20"/>
      <c r="C20" s="20"/>
      <c r="D20" s="20"/>
      <c r="E20" s="20"/>
      <c r="F20" s="26">
        <f>SUM(F17:F19)</f>
        <v>4.3092075114659583</v>
      </c>
      <c r="G20" s="24">
        <f t="shared" ref="G20:K20" si="28">SUM(G17:G19)</f>
        <v>4.5250278543721309E-2</v>
      </c>
      <c r="H20" s="24">
        <f t="shared" si="28"/>
        <v>5.093821375777359E-2</v>
      </c>
      <c r="I20" s="24">
        <f t="shared" si="28"/>
        <v>5.6149468836239017E-2</v>
      </c>
      <c r="J20" s="24">
        <f t="shared" si="28"/>
        <v>6.0896290942287226E-2</v>
      </c>
      <c r="K20" s="24">
        <f t="shared" si="28"/>
        <v>6.5237124312595776E-2</v>
      </c>
    </row>
    <row r="21" spans="1:11" x14ac:dyDescent="0.55000000000000004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Spin Off Co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Wali</dc:creator>
  <cp:lastModifiedBy>Ahmed Wali</cp:lastModifiedBy>
  <dcterms:created xsi:type="dcterms:W3CDTF">2023-09-19T17:29:55Z</dcterms:created>
  <dcterms:modified xsi:type="dcterms:W3CDTF">2024-02-11T22:58:39Z</dcterms:modified>
</cp:coreProperties>
</file>