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CIFSETB01\Redirect_DossiersSDDDS\achristian\bureau\MOOV\ANALYSE DATA\DATA MOBILE\"/>
    </mc:Choice>
  </mc:AlternateContent>
  <bookViews>
    <workbookView xWindow="0" yWindow="0" windowWidth="19200" windowHeight="7050"/>
  </bookViews>
  <sheets>
    <sheet name="Data Mobi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</externalReferences>
  <definedNames>
    <definedName name="\e">#N/A</definedName>
    <definedName name="\M" localSheetId="0">#REF!</definedName>
    <definedName name="\M">#REF!</definedName>
    <definedName name="\p" localSheetId="0">'[1]Cur Q v Plan'!#REF!</definedName>
    <definedName name="\p">'[1]Cur Q v Plan'!#REF!</definedName>
    <definedName name="\r">#N/A</definedName>
    <definedName name="\t">#N/A</definedName>
    <definedName name="_" localSheetId="0">#REF!</definedName>
    <definedName name="_">#REF!</definedName>
    <definedName name="__" localSheetId="0">#REF!</definedName>
    <definedName name="__">#REF!</definedName>
    <definedName name="___________B1">#N/A</definedName>
    <definedName name="___________eng2">#N/A</definedName>
    <definedName name="___________eng3" localSheetId="0">'Data Mobile'!___________eng3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 localSheetId="0">'Data Mobile'!__________eng3</definedName>
    <definedName name="__________eng3">'Data Mobile'!__________eng3</definedName>
    <definedName name="__________eng4">#N/A</definedName>
    <definedName name="_________eng3" localSheetId="0">'Data Mobile'!_________eng3</definedName>
    <definedName name="_________eng3">'Data Mobile'!_________eng3</definedName>
    <definedName name="________eng3" localSheetId="0">'Data Mobile'!________eng3</definedName>
    <definedName name="________eng3">'Data Mobile'!________eng3</definedName>
    <definedName name="_______eng3" localSheetId="0">'Data Mobile'!_______eng3</definedName>
    <definedName name="_______eng3">'Data Mobile'!_______eng3</definedName>
    <definedName name="______eng3" localSheetId="0">'Data Mobile'!______eng3</definedName>
    <definedName name="______eng3">'Data Mobile'!______eng3</definedName>
    <definedName name="______FRF4">'[2]FX Rates'!$G$10</definedName>
    <definedName name="______GBP4">'[2]FX Rates'!$G$9</definedName>
    <definedName name="_____0" localSheetId="0">#REF!</definedName>
    <definedName name="_____0">#REF!</definedName>
    <definedName name="_____12" localSheetId="0">#REF!</definedName>
    <definedName name="_____12">#REF!</definedName>
    <definedName name="_____14" localSheetId="0">#REF!</definedName>
    <definedName name="_____14">#REF!</definedName>
    <definedName name="_____16" localSheetId="0">#REF!</definedName>
    <definedName name="_____16">#REF!</definedName>
    <definedName name="_____2" localSheetId="0">#REF!</definedName>
    <definedName name="_____2">#REF!</definedName>
    <definedName name="_____25" localSheetId="0">#REF!</definedName>
    <definedName name="_____25">#REF!</definedName>
    <definedName name="_____26" localSheetId="0">#REF!</definedName>
    <definedName name="_____26">#REF!</definedName>
    <definedName name="_____27" localSheetId="0">#REF!</definedName>
    <definedName name="_____27">#REF!</definedName>
    <definedName name="_____28" localSheetId="0">#REF!</definedName>
    <definedName name="_____28">#REF!</definedName>
    <definedName name="_____4" localSheetId="0">#REF!</definedName>
    <definedName name="_____4">#REF!</definedName>
    <definedName name="_____5" localSheetId="0">#REF!</definedName>
    <definedName name="_____5">#REF!</definedName>
    <definedName name="_____6" localSheetId="0">#REF!</definedName>
    <definedName name="_____6">#REF!</definedName>
    <definedName name="_____7" localSheetId="0">#REF!</definedName>
    <definedName name="_____7">#REF!</definedName>
    <definedName name="_____eng3" localSheetId="0">'Data Mobile'!_____eng3</definedName>
    <definedName name="_____eng3">'Data Mobile'!_____eng3</definedName>
    <definedName name="_____FRF4">'[2]FX Rates'!$G$10</definedName>
    <definedName name="_____GBP4">'[2]FX Rates'!$G$9</definedName>
    <definedName name="____0" localSheetId="0">#REF!</definedName>
    <definedName name="____0">#REF!</definedName>
    <definedName name="____12" localSheetId="0">#REF!</definedName>
    <definedName name="____12">#REF!</definedName>
    <definedName name="____14" localSheetId="0">#REF!</definedName>
    <definedName name="____14">#REF!</definedName>
    <definedName name="____16" localSheetId="0">#REF!</definedName>
    <definedName name="____16">#REF!</definedName>
    <definedName name="____2" localSheetId="0">#REF!</definedName>
    <definedName name="____2">#REF!</definedName>
    <definedName name="____25" localSheetId="0">#REF!</definedName>
    <definedName name="____25">#REF!</definedName>
    <definedName name="____26" localSheetId="0">#REF!</definedName>
    <definedName name="____26">#REF!</definedName>
    <definedName name="____27" localSheetId="0">#REF!</definedName>
    <definedName name="____27">#REF!</definedName>
    <definedName name="____4" localSheetId="0">#REF!</definedName>
    <definedName name="____4">#REF!</definedName>
    <definedName name="____5" localSheetId="0">#REF!</definedName>
    <definedName name="____5">#REF!</definedName>
    <definedName name="____7" localSheetId="0">#REF!</definedName>
    <definedName name="____7">#REF!</definedName>
    <definedName name="____eng3" localSheetId="0">'Data Mobile'!____eng3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 localSheetId="0">#REF!</definedName>
    <definedName name="__0">#REF!</definedName>
    <definedName name="__0___0" localSheetId="0">#REF!</definedName>
    <definedName name="__0___0">#REF!</definedName>
    <definedName name="__0___12" localSheetId="0">#REF!</definedName>
    <definedName name="__0___12">#REF!</definedName>
    <definedName name="__0___14" localSheetId="0">#REF!</definedName>
    <definedName name="__0___14">#REF!</definedName>
    <definedName name="__0S" localSheetId="0">#REF!</definedName>
    <definedName name="__0S">#REF!</definedName>
    <definedName name="__0S___0" localSheetId="0">[5]_REF!#REF!</definedName>
    <definedName name="__0S___0">[5]_REF!#REF!</definedName>
    <definedName name="__0S___12" localSheetId="0">[6]_REF!#REF!</definedName>
    <definedName name="__0S___12">[6]_REF!#REF!</definedName>
    <definedName name="__0S___14" localSheetId="0">#REF!</definedName>
    <definedName name="__0S___14">#REF!</definedName>
    <definedName name="__123Graph_A" localSheetId="0" hidden="1">#REF!</definedName>
    <definedName name="__123Graph_A" hidden="1">#REF!</definedName>
    <definedName name="__123Graph_AGRAPH1" hidden="1">[7]A!$C$248:$C$250</definedName>
    <definedName name="__123Graph_AGRAPH2" hidden="1">[7]A!$K$242:$K$242</definedName>
    <definedName name="__123Graph_AGRAPH3" hidden="1">[7]A!$C$248:$C$250</definedName>
    <definedName name="__123Graph_AGRAPH4" hidden="1">[7]A!$C$249:$G$249</definedName>
    <definedName name="__123Graph_AGRAPH5" hidden="1">[7]A!$R$202:$R$212</definedName>
    <definedName name="__123Graph_AGRAPH6" hidden="1">[7]A!$R$203:$R$212</definedName>
    <definedName name="__123Graph_B" localSheetId="0" hidden="1">#REF!</definedName>
    <definedName name="__123Graph_B" hidden="1">#REF!</definedName>
    <definedName name="__123Graph_BGRAPH1" hidden="1">[7]A!$D$248:$D$250</definedName>
    <definedName name="__123Graph_BGRAPH3" hidden="1">[7]A!$D$248:$D$250</definedName>
    <definedName name="__123Graph_BGRAPH4" hidden="1">[7]A!$C$250:$G$250</definedName>
    <definedName name="__123Graph_BGRAPH5" hidden="1">[7]A!$S$202:$S$212</definedName>
    <definedName name="__123Graph_BGRAPH6" hidden="1">[7]A!$S$203:$S$212</definedName>
    <definedName name="__123Graph_CGRAPH1" hidden="1">[7]A!$E$248:$E$250</definedName>
    <definedName name="__123Graph_CGRAPH3" hidden="1">[7]A!$E$248:$E$250</definedName>
    <definedName name="__123Graph_D" localSheetId="0" hidden="1">#REF!</definedName>
    <definedName name="__123Graph_D" hidden="1">#REF!</definedName>
    <definedName name="__123Graph_DGRAPH1" hidden="1">[7]A!$F$248:$F$250</definedName>
    <definedName name="__123Graph_DGRAPH3" hidden="1">[7]A!$F$248:$F$250</definedName>
    <definedName name="__123Graph_EGRAPH1" hidden="1">[7]A!$G$248:$G$250</definedName>
    <definedName name="__123Graph_EGRAPH3" hidden="1">[7]A!$G$248:$G$250</definedName>
    <definedName name="__123Graph_LBL_AGRAPH6" hidden="1">[7]A!$R$203:$R$213</definedName>
    <definedName name="__123Graph_LBL_BGRAPH6" hidden="1">[7]A!$S$203:$S$213</definedName>
    <definedName name="__123Graph_X" localSheetId="0" hidden="1">#REF!</definedName>
    <definedName name="__123Graph_X" hidden="1">#REF!</definedName>
    <definedName name="__123Graph_XGRAPH1" hidden="1">[7]A!$B$248:$B$250</definedName>
    <definedName name="__123Graph_XGRAPH3" hidden="1">[7]A!$B$248:$B$250</definedName>
    <definedName name="__123Graph_XGRAPH4" hidden="1">[7]A!$C$248:$G$248</definedName>
    <definedName name="__123Graph_XGRAPH5" hidden="1">[7]A!$Q$202:$Q$212</definedName>
    <definedName name="__123Graph_XGRAPH6" hidden="1">[7]A!$Q$203:$Q$212</definedName>
    <definedName name="__5_0__123Grap" localSheetId="0" hidden="1">#REF!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 localSheetId="0">#REF!</definedName>
    <definedName name="_0">#REF!</definedName>
    <definedName name="_0___0" localSheetId="0">#REF!</definedName>
    <definedName name="_0___0">#REF!</definedName>
    <definedName name="_0___12" localSheetId="0">#REF!</definedName>
    <definedName name="_0___12">#REF!</definedName>
    <definedName name="_0___14" localSheetId="0">#REF!</definedName>
    <definedName name="_0___14">#REF!</definedName>
    <definedName name="_0___16" localSheetId="0">#REF!</definedName>
    <definedName name="_0___16">#REF!</definedName>
    <definedName name="_0___2" localSheetId="0">#REF!</definedName>
    <definedName name="_0___2">#REF!</definedName>
    <definedName name="_0___25" localSheetId="0">#REF!</definedName>
    <definedName name="_0___25">#REF!</definedName>
    <definedName name="_0___26" localSheetId="0">#REF!</definedName>
    <definedName name="_0___26">#REF!</definedName>
    <definedName name="_0___27" localSheetId="0">#REF!</definedName>
    <definedName name="_0___27">#REF!</definedName>
    <definedName name="_0___4" localSheetId="0">#REF!</definedName>
    <definedName name="_0___4">#REF!</definedName>
    <definedName name="_0___5" localSheetId="0">#REF!</definedName>
    <definedName name="_0___5">#REF!</definedName>
    <definedName name="_0___7" localSheetId="0">#REF!</definedName>
    <definedName name="_0___7">#REF!</definedName>
    <definedName name="_0C" localSheetId="0">#REF!</definedName>
    <definedName name="_0C">#REF!</definedName>
    <definedName name="_0C___0" localSheetId="0">#REF!</definedName>
    <definedName name="_0C___0">#REF!</definedName>
    <definedName name="_0C___12" localSheetId="0">#REF!</definedName>
    <definedName name="_0C___12">#REF!</definedName>
    <definedName name="_0C___14" localSheetId="0">#REF!</definedName>
    <definedName name="_0C___14">#REF!</definedName>
    <definedName name="_0C___16" localSheetId="0">#REF!</definedName>
    <definedName name="_0C___16">#REF!</definedName>
    <definedName name="_0C___2" localSheetId="0">#REF!</definedName>
    <definedName name="_0C___2">#REF!</definedName>
    <definedName name="_0C___25" localSheetId="0">#REF!</definedName>
    <definedName name="_0C___25">#REF!</definedName>
    <definedName name="_0C___26" localSheetId="0">#REF!</definedName>
    <definedName name="_0C___26">#REF!</definedName>
    <definedName name="_0C___27" localSheetId="0">#REF!</definedName>
    <definedName name="_0C___27">#REF!</definedName>
    <definedName name="_0C___4" localSheetId="0">#REF!</definedName>
    <definedName name="_0C___4">#REF!</definedName>
    <definedName name="_0C___5" localSheetId="0">#REF!</definedName>
    <definedName name="_0C___5">#REF!</definedName>
    <definedName name="_0C___7" localSheetId="0">#REF!</definedName>
    <definedName name="_0C___7">#REF!</definedName>
    <definedName name="_1_" localSheetId="0">#REF!</definedName>
    <definedName name="_1_">#REF!</definedName>
    <definedName name="_1_1_97_Balance" localSheetId="0">#REF!</definedName>
    <definedName name="_1_1_97_Balance">#REF!</definedName>
    <definedName name="_10_0__123Grap" localSheetId="0" hidden="1">#REF!</definedName>
    <definedName name="_10_0__123Grap" hidden="1">#REF!</definedName>
    <definedName name="_109__123Graph_LBL_ACHART_1" localSheetId="0" hidden="1">[8]synthgraph!#REF!</definedName>
    <definedName name="_109__123Graph_LBL_ACHART_1" hidden="1">[8]synthgraph!#REF!</definedName>
    <definedName name="_11__123Graph_BCHART_1" localSheetId="0" hidden="1">[8]synthgraph!#REF!</definedName>
    <definedName name="_11__123Graph_BCHART_1" hidden="1">[8]synthgraph!#REF!</definedName>
    <definedName name="_110__123Graph_LBL_ACHART_2" hidden="1">'[9]synthgraph DCF'!$G$7:$G$7</definedName>
    <definedName name="_111__123Graph_LBL_ACHART_3" localSheetId="0" hidden="1">#REF!</definedName>
    <definedName name="_111__123Graph_LBL_ACHART_3" hidden="1">#REF!</definedName>
    <definedName name="_12__123Graph_BCHART_2" hidden="1">'[9]synthgraph DCF'!$I$7:$I$7</definedName>
    <definedName name="_129__123Graph_LBL_DCHART_1" localSheetId="0" hidden="1">[8]synthgraph!#REF!</definedName>
    <definedName name="_129__123Graph_LBL_DCHART_1" hidden="1">[8]synthgraph!#REF!</definedName>
    <definedName name="_13__123Graph_BCHART_3" localSheetId="0" hidden="1">#REF!</definedName>
    <definedName name="_13__123Graph_BCHART_3" hidden="1">#REF!</definedName>
    <definedName name="_13_0__123Grap" localSheetId="0" hidden="1">#REF!</definedName>
    <definedName name="_13_0__123Grap" hidden="1">#REF!</definedName>
    <definedName name="_130__123Graph_LBL_DCHART_2" hidden="1">'[9]synthgraph DCF'!$H$7:$H$7</definedName>
    <definedName name="_131__123Graph_XCHART_2" hidden="1">'[9]synthgraph DCF'!$C$7:$C$7</definedName>
    <definedName name="_15__123Graph_BCHART_5" localSheetId="0" hidden="1">[10]MEX95IB!#REF!</definedName>
    <definedName name="_15__123Graph_BCHART_5" hidden="1">[10]MEX95IB!#REF!</definedName>
    <definedName name="_17__123Graph_DCHART_1" localSheetId="0" hidden="1">[8]synthgraph!#REF!</definedName>
    <definedName name="_17__123Graph_DCHART_1" hidden="1">[8]synthgraph!#REF!</definedName>
    <definedName name="_18__123Graph_DCHART_2" hidden="1">'[9]synthgraph DCF'!$L$7:$L$7</definedName>
    <definedName name="_18_0__123Grap" localSheetId="0" hidden="1">#REF!</definedName>
    <definedName name="_18_0__123Grap" hidden="1">#REF!</definedName>
    <definedName name="_19_0__123Grap" localSheetId="0" hidden="1">#REF!</definedName>
    <definedName name="_19_0__123Grap" hidden="1">#REF!</definedName>
    <definedName name="_1993" localSheetId="0">'[1]Cur Q v Plan'!#REF!</definedName>
    <definedName name="_1993">'[1]Cur Q v Plan'!#REF!</definedName>
    <definedName name="_2_" localSheetId="0">#REF!</definedName>
    <definedName name="_2_">#REF!</definedName>
    <definedName name="_20__123Graph_LBL_ACHART_1" localSheetId="0" hidden="1">[8]synthgraph!#REF!</definedName>
    <definedName name="_20__123Graph_LBL_ACHART_1" hidden="1">[8]synthgraph!#REF!</definedName>
    <definedName name="_20__GM" localSheetId="0">'[11]DETAIL REPORT'!#REF!</definedName>
    <definedName name="_20__GM">'[11]DETAIL REPORT'!#REF!</definedName>
    <definedName name="_200" localSheetId="0">#REF!</definedName>
    <definedName name="_200">#REF!</definedName>
    <definedName name="_200___0" localSheetId="0">#REF!</definedName>
    <definedName name="_200___0">#REF!</definedName>
    <definedName name="_200___12" localSheetId="0">#REF!</definedName>
    <definedName name="_200___12">#REF!</definedName>
    <definedName name="_200___14" localSheetId="0">#REF!</definedName>
    <definedName name="_200___14">#REF!</definedName>
    <definedName name="_200___16" localSheetId="0">#REF!</definedName>
    <definedName name="_200___16">#REF!</definedName>
    <definedName name="_200___2" localSheetId="0">#REF!</definedName>
    <definedName name="_200___2">#REF!</definedName>
    <definedName name="_200___25" localSheetId="0">#REF!</definedName>
    <definedName name="_200___25">#REF!</definedName>
    <definedName name="_200___26" localSheetId="0">#REF!</definedName>
    <definedName name="_200___26">#REF!</definedName>
    <definedName name="_200___27" localSheetId="0">#REF!</definedName>
    <definedName name="_200___27">#REF!</definedName>
    <definedName name="_200___4" localSheetId="0">#REF!</definedName>
    <definedName name="_200___4">#REF!</definedName>
    <definedName name="_200___5" localSheetId="0">#REF!</definedName>
    <definedName name="_200___5">#REF!</definedName>
    <definedName name="_200___7" localSheetId="0">#REF!</definedName>
    <definedName name="_200___7">#REF!</definedName>
    <definedName name="_21__123Graph_LBL_ACHART_2" hidden="1">'[9]synthgraph DCF'!$G$7:$G$7</definedName>
    <definedName name="_211_I_1_6" localSheetId="0">#REF!</definedName>
    <definedName name="_211_I_1_6">#REF!</definedName>
    <definedName name="_212" localSheetId="0">#REF!</definedName>
    <definedName name="_212">#REF!</definedName>
    <definedName name="_212___0" localSheetId="0">#REF!</definedName>
    <definedName name="_212___0">#REF!</definedName>
    <definedName name="_212___12" localSheetId="0">#REF!</definedName>
    <definedName name="_212___12">#REF!</definedName>
    <definedName name="_212___14" localSheetId="0">#REF!</definedName>
    <definedName name="_212___14">#REF!</definedName>
    <definedName name="_212___16" localSheetId="0">#REF!</definedName>
    <definedName name="_212___16">#REF!</definedName>
    <definedName name="_212___2" localSheetId="0">#REF!</definedName>
    <definedName name="_212___2">#REF!</definedName>
    <definedName name="_212___25" localSheetId="0">#REF!</definedName>
    <definedName name="_212___25">#REF!</definedName>
    <definedName name="_212___26" localSheetId="0">#REF!</definedName>
    <definedName name="_212___26">#REF!</definedName>
    <definedName name="_212___27" localSheetId="0">#REF!</definedName>
    <definedName name="_212___27">#REF!</definedName>
    <definedName name="_212___4" localSheetId="0">#REF!</definedName>
    <definedName name="_212___4">#REF!</definedName>
    <definedName name="_212___5" localSheetId="0">#REF!</definedName>
    <definedName name="_212___5">#REF!</definedName>
    <definedName name="_212___7" localSheetId="0">#REF!</definedName>
    <definedName name="_212___7">#REF!</definedName>
    <definedName name="_214" localSheetId="0">#REF!</definedName>
    <definedName name="_214">#REF!</definedName>
    <definedName name="_214___0" localSheetId="0">#REF!</definedName>
    <definedName name="_214___0">#REF!</definedName>
    <definedName name="_214___12" localSheetId="0">#REF!</definedName>
    <definedName name="_214___12">#REF!</definedName>
    <definedName name="_214___14" localSheetId="0">#REF!</definedName>
    <definedName name="_214___14">#REF!</definedName>
    <definedName name="_214___16" localSheetId="0">#REF!</definedName>
    <definedName name="_214___16">#REF!</definedName>
    <definedName name="_214___2" localSheetId="0">#REF!</definedName>
    <definedName name="_214___2">#REF!</definedName>
    <definedName name="_214___25" localSheetId="0">#REF!</definedName>
    <definedName name="_214___25">#REF!</definedName>
    <definedName name="_214___26" localSheetId="0">#REF!</definedName>
    <definedName name="_214___26">#REF!</definedName>
    <definedName name="_214___27" localSheetId="0">#REF!</definedName>
    <definedName name="_214___27">#REF!</definedName>
    <definedName name="_214___4" localSheetId="0">#REF!</definedName>
    <definedName name="_214___4">#REF!</definedName>
    <definedName name="_214___5" localSheetId="0">#REF!</definedName>
    <definedName name="_214___5">#REF!</definedName>
    <definedName name="_214___7" localSheetId="0">#REF!</definedName>
    <definedName name="_214___7">#REF!</definedName>
    <definedName name="_216" localSheetId="0">#REF!</definedName>
    <definedName name="_216">#REF!</definedName>
    <definedName name="_216___0" localSheetId="0">#REF!</definedName>
    <definedName name="_216___0">#REF!</definedName>
    <definedName name="_216___12" localSheetId="0">#REF!</definedName>
    <definedName name="_216___12">#REF!</definedName>
    <definedName name="_216___14" localSheetId="0">#REF!</definedName>
    <definedName name="_216___14">#REF!</definedName>
    <definedName name="_216___16" localSheetId="0">#REF!</definedName>
    <definedName name="_216___16">#REF!</definedName>
    <definedName name="_216___2" localSheetId="0">#REF!</definedName>
    <definedName name="_216___2">#REF!</definedName>
    <definedName name="_216___25" localSheetId="0">#REF!</definedName>
    <definedName name="_216___25">#REF!</definedName>
    <definedName name="_216___26" localSheetId="0">#REF!</definedName>
    <definedName name="_216___26">#REF!</definedName>
    <definedName name="_216___27" localSheetId="0">#REF!</definedName>
    <definedName name="_216___27">#REF!</definedName>
    <definedName name="_216___4" localSheetId="0">#REF!</definedName>
    <definedName name="_216___4">#REF!</definedName>
    <definedName name="_216___5" localSheetId="0">#REF!</definedName>
    <definedName name="_216___5">#REF!</definedName>
    <definedName name="_216___7" localSheetId="0">#REF!</definedName>
    <definedName name="_216___7">#REF!</definedName>
    <definedName name="_22__123Graph_LBL_ACHART_3" localSheetId="0" hidden="1">#REF!</definedName>
    <definedName name="_22__123Graph_LBL_ACHART_3" hidden="1">#REF!</definedName>
    <definedName name="_22_0__123Grap" localSheetId="0" hidden="1">#REF!</definedName>
    <definedName name="_22_0__123Grap" hidden="1">#REF!</definedName>
    <definedName name="_232_IV_3_1" localSheetId="0">#REF!</definedName>
    <definedName name="_232_IV_3_1">#REF!</definedName>
    <definedName name="_232_IV_4_1" localSheetId="0">[12]CAPEX08!#REF!</definedName>
    <definedName name="_232_IV_4_1">[12]CAPEX08!#REF!</definedName>
    <definedName name="_232_VI_1_6" localSheetId="0">[12]CAPEX08!#REF!</definedName>
    <definedName name="_232_VI_1_6">[12]CAPEX08!#REF!</definedName>
    <definedName name="_232_VI_4_1" localSheetId="0">[12]CAPEX08!#REF!</definedName>
    <definedName name="_232_VI_4_1">[12]CAPEX08!#REF!</definedName>
    <definedName name="_232_VI_4_2" localSheetId="0">[12]CAPEX08!#REF!</definedName>
    <definedName name="_232_VI_4_2">[12]CAPEX08!#REF!</definedName>
    <definedName name="_233_V_1_6" localSheetId="0">[12]CAPEX08!#REF!</definedName>
    <definedName name="_233_V_1_6">[12]CAPEX08!#REF!</definedName>
    <definedName name="_233_V_4_1" localSheetId="0">[12]CAPEX08!#REF!</definedName>
    <definedName name="_233_V_4_1">[12]CAPEX08!#REF!</definedName>
    <definedName name="_233_V_4_2" localSheetId="0">[12]CAPEX08!#REF!</definedName>
    <definedName name="_233_V_4_2">[12]CAPEX08!#REF!</definedName>
    <definedName name="_235_VII_1_6" localSheetId="0">[12]CAPEX08!#REF!</definedName>
    <definedName name="_235_VII_1_6">[12]CAPEX08!#REF!</definedName>
    <definedName name="_235_VII_2_1" localSheetId="0">[12]CAPEX08!#REF!</definedName>
    <definedName name="_235_VII_2_1">[12]CAPEX08!#REF!</definedName>
    <definedName name="_235_VII_3_1" localSheetId="0">[12]CAPEX08!#REF!</definedName>
    <definedName name="_235_VII_3_1">[12]CAPEX08!#REF!</definedName>
    <definedName name="_235_VII_3_5" localSheetId="0">[12]CAPEX08!#REF!</definedName>
    <definedName name="_235_VII_3_5">[12]CAPEX08!#REF!</definedName>
    <definedName name="_24__123Graph_LBL_DCHART_1" localSheetId="0" hidden="1">[8]synthgraph!#REF!</definedName>
    <definedName name="_24__123Graph_LBL_DCHART_1" hidden="1">[8]synthgraph!#REF!</definedName>
    <definedName name="_25__123Graph_LBL_DCHART_2" hidden="1">'[9]synthgraph DCF'!$H$7:$H$7</definedName>
    <definedName name="_26__123Graph_XCHART_2" hidden="1">'[9]synthgraph DCF'!$C$7:$C$7</definedName>
    <definedName name="_27_0" localSheetId="0">#REF!</definedName>
    <definedName name="_27_0">#REF!</definedName>
    <definedName name="_2C" localSheetId="0">#REF!</definedName>
    <definedName name="_2C">#REF!</definedName>
    <definedName name="_2C___0" localSheetId="0">#REF!</definedName>
    <definedName name="_2C___0">#REF!</definedName>
    <definedName name="_2C___12" localSheetId="0">#REF!</definedName>
    <definedName name="_2C___12">#REF!</definedName>
    <definedName name="_2C___14" localSheetId="0">#REF!</definedName>
    <definedName name="_2C___14">#REF!</definedName>
    <definedName name="_2C___16" localSheetId="0">#REF!</definedName>
    <definedName name="_2C___16">#REF!</definedName>
    <definedName name="_2C___2" localSheetId="0">#REF!</definedName>
    <definedName name="_2C___2">#REF!</definedName>
    <definedName name="_2C___25" localSheetId="0">#REF!</definedName>
    <definedName name="_2C___25">#REF!</definedName>
    <definedName name="_2C___26" localSheetId="0">#REF!</definedName>
    <definedName name="_2C___26">#REF!</definedName>
    <definedName name="_2C___27" localSheetId="0">#REF!</definedName>
    <definedName name="_2C___27">#REF!</definedName>
    <definedName name="_2C___4" localSheetId="0">#REF!</definedName>
    <definedName name="_2C___4">#REF!</definedName>
    <definedName name="_2C___5" localSheetId="0">#REF!</definedName>
    <definedName name="_2C___5">#REF!</definedName>
    <definedName name="_2C___7" localSheetId="0">#REF!</definedName>
    <definedName name="_2C___7">#REF!</definedName>
    <definedName name="_3" localSheetId="0">#REF!</definedName>
    <definedName name="_3">#REF!</definedName>
    <definedName name="_3_" localSheetId="0">#REF!</definedName>
    <definedName name="_3_">#REF!</definedName>
    <definedName name="_3___0" localSheetId="0">[13]CH95!#REF!</definedName>
    <definedName name="_3___0">[13]CH95!#REF!</definedName>
    <definedName name="_3___12" localSheetId="0">#REF!</definedName>
    <definedName name="_3___12">#REF!</definedName>
    <definedName name="_3_123Grap" localSheetId="0" hidden="1">#REF!</definedName>
    <definedName name="_3_123Grap" hidden="1">#REF!</definedName>
    <definedName name="_30__123Graph_ACHART_1" localSheetId="0" hidden="1">[8]synthgraph!#REF!</definedName>
    <definedName name="_30__123Graph_ACHART_1" hidden="1">[8]synthgraph!#REF!</definedName>
    <definedName name="_30__GM" localSheetId="0">'[11]DETAIL REPORT'!#REF!</definedName>
    <definedName name="_30__GM">'[11]DETAIL REPORT'!#REF!</definedName>
    <definedName name="_31__123Graph_ACHART_2" hidden="1">'[9]synthgraph DCF'!$G$7:$G$7</definedName>
    <definedName name="_31_12_88">#N/A</definedName>
    <definedName name="_32__123Graph_ACHART_1" localSheetId="0" hidden="1">[8]synthgraph!#REF!</definedName>
    <definedName name="_32__123Graph_ACHART_1" hidden="1">[8]synthgraph!#REF!</definedName>
    <definedName name="_32__123Graph_ACHART_3" localSheetId="0" hidden="1">#REF!</definedName>
    <definedName name="_32__123Graph_ACHART_3" hidden="1">#REF!</definedName>
    <definedName name="_33__123Graph_ACHART_2" hidden="1">'[9]synthgraph DCF'!$G$7:$G$7</definedName>
    <definedName name="_34__123Graph_ACHART_3" localSheetId="0" hidden="1">#REF!</definedName>
    <definedName name="_34__123Graph_ACHART_3" hidden="1">#REF!</definedName>
    <definedName name="_34__123Graph_BCHART_1" localSheetId="0" hidden="1">[8]synthgraph!#REF!</definedName>
    <definedName name="_34__123Graph_BCHART_1" hidden="1">[8]synthgraph!#REF!</definedName>
    <definedName name="_35__123Graph_BCHART_2" hidden="1">'[9]synthgraph DCF'!$I$7:$I$7</definedName>
    <definedName name="_36__123Graph_BCHART_3" localSheetId="0" hidden="1">#REF!</definedName>
    <definedName name="_36__123Graph_BCHART_3" hidden="1">#REF!</definedName>
    <definedName name="_37_0__123Grap" localSheetId="0" hidden="1">#REF!</definedName>
    <definedName name="_37_0__123Grap" hidden="1">#REF!</definedName>
    <definedName name="_38__123Graph_BCHART_5" localSheetId="0" hidden="1">[10]MEX95IB!#REF!</definedName>
    <definedName name="_38__123Graph_BCHART_5" hidden="1">[10]MEX95IB!#REF!</definedName>
    <definedName name="_39_0__123Grap" localSheetId="0" hidden="1">#REF!</definedName>
    <definedName name="_39_0__123Grap" hidden="1">#REF!</definedName>
    <definedName name="_4_0KRa" localSheetId="0">'[14]SC - Marketing'!#REF!</definedName>
    <definedName name="_4_0KRa">'[14]SC - Marketing'!#REF!</definedName>
    <definedName name="_40__123Graph_DCHART_1" localSheetId="0" hidden="1">[8]synthgraph!#REF!</definedName>
    <definedName name="_40__123Graph_DCHART_1" hidden="1">[8]synthgraph!#REF!</definedName>
    <definedName name="_402b" localSheetId="0">'[15]by dept'!#REF!</definedName>
    <definedName name="_402b">'[15]by dept'!#REF!</definedName>
    <definedName name="_41__123Graph_DCHART_2" hidden="1">'[9]synthgraph DCF'!$L$7:$L$7</definedName>
    <definedName name="_41_0_0_K" localSheetId="0" hidden="1">[16]useless!#REF!</definedName>
    <definedName name="_41_0_0_K" hidden="1">[16]useless!#REF!</definedName>
    <definedName name="_410b" localSheetId="0">'[15]by dept'!#REF!</definedName>
    <definedName name="_410b">'[15]by dept'!#REF!</definedName>
    <definedName name="_418b" localSheetId="0">'[15]by dept'!#REF!</definedName>
    <definedName name="_418b">'[15]by dept'!#REF!</definedName>
    <definedName name="_420b" localSheetId="0">'[15]by dept'!#REF!</definedName>
    <definedName name="_420b">'[15]by dept'!#REF!</definedName>
    <definedName name="_423b" localSheetId="0">'[15]by dept'!#REF!</definedName>
    <definedName name="_423b">'[15]by dept'!#REF!</definedName>
    <definedName name="_43__123Graph_LBL_ACHART_1" localSheetId="0" hidden="1">[8]synthgraph!#REF!</definedName>
    <definedName name="_43__123Graph_LBL_ACHART_1" hidden="1">[8]synthgraph!#REF!</definedName>
    <definedName name="_43_0_0_S" localSheetId="0" hidden="1">[16]useless!#REF!</definedName>
    <definedName name="_43_0_0_S" hidden="1">[16]useless!#REF!</definedName>
    <definedName name="_432b" localSheetId="0">'[15]by dept'!#REF!</definedName>
    <definedName name="_432b">'[15]by dept'!#REF!</definedName>
    <definedName name="_435b" localSheetId="0">'[15]by dept'!#REF!</definedName>
    <definedName name="_435b">'[15]by dept'!#REF!</definedName>
    <definedName name="_44__123Graph_LBL_ACHART_2" hidden="1">'[9]synthgraph DCF'!$G$7:$G$7</definedName>
    <definedName name="_44_0S" localSheetId="0">'[17]#REF'!#REF!</definedName>
    <definedName name="_44_0S">'[17]#REF'!#REF!</definedName>
    <definedName name="_45__123Graph_LBL_ACHART_3" localSheetId="0" hidden="1">#REF!</definedName>
    <definedName name="_45__123Graph_LBL_ACHART_3" hidden="1">#REF!</definedName>
    <definedName name="_46_1Budget_PAF_03">[18]Bud_OPEX_Analytique_DAL_04!$A$6:$R$44</definedName>
    <definedName name="_47__123Graph_LBL_DCHART_1" localSheetId="0" hidden="1">[8]synthgraph!#REF!</definedName>
    <definedName name="_47__123Graph_LBL_DCHART_1" hidden="1">[8]synthgraph!#REF!</definedName>
    <definedName name="_47_1BudgetPôleFixe03" localSheetId="0">#REF!</definedName>
    <definedName name="_47_1BudgetPôleFixe03">#REF!</definedName>
    <definedName name="_470b" localSheetId="0">'[15]by dept'!#REF!</definedName>
    <definedName name="_470b">'[15]by dept'!#REF!</definedName>
    <definedName name="_48__123Graph_LBL_DCHART_2" hidden="1">'[9]synthgraph DCF'!$H$7:$H$7</definedName>
    <definedName name="_48bal_sht" localSheetId="0">'[19]Recv Fcst'!#REF!</definedName>
    <definedName name="_48bal_sht">'[19]Recv Fcst'!#REF!</definedName>
    <definedName name="_49__123Graph_XCHART_2" hidden="1">'[9]synthgraph DCF'!$C$7:$C$7</definedName>
    <definedName name="_49curr_cig_recv">'[19]Recv Fcst'!$E$30:$Q$30</definedName>
    <definedName name="_4C" localSheetId="0">#REF!</definedName>
    <definedName name="_4C">#REF!</definedName>
    <definedName name="_4C___0" localSheetId="0">#REF!</definedName>
    <definedName name="_4C___0">#REF!</definedName>
    <definedName name="_4C___12" localSheetId="0">#REF!</definedName>
    <definedName name="_4C___12">#REF!</definedName>
    <definedName name="_4C___14" localSheetId="0">#REF!</definedName>
    <definedName name="_4C___14">#REF!</definedName>
    <definedName name="_4C___16" localSheetId="0">#REF!</definedName>
    <definedName name="_4C___16">#REF!</definedName>
    <definedName name="_4C___2" localSheetId="0">#REF!</definedName>
    <definedName name="_4C___2">#REF!</definedName>
    <definedName name="_4C___25" localSheetId="0">#REF!</definedName>
    <definedName name="_4C___25">#REF!</definedName>
    <definedName name="_4C___26" localSheetId="0">#REF!</definedName>
    <definedName name="_4C___26">#REF!</definedName>
    <definedName name="_4C___27" localSheetId="0">#REF!</definedName>
    <definedName name="_4C___27">#REF!</definedName>
    <definedName name="_4C___4" localSheetId="0">#REF!</definedName>
    <definedName name="_4C___4">#REF!</definedName>
    <definedName name="_4C___5" localSheetId="0">#REF!</definedName>
    <definedName name="_4C___5">#REF!</definedName>
    <definedName name="_4C___7" localSheetId="0">#REF!</definedName>
    <definedName name="_4C___7">#REF!</definedName>
    <definedName name="_5_0__123Grap" localSheetId="0" hidden="1">#REF!</definedName>
    <definedName name="_5_0__123Grap" hidden="1">#REF!</definedName>
    <definedName name="_5_123Grap" localSheetId="0" hidden="1">#REF!</definedName>
    <definedName name="_5_123Grap" hidden="1">#REF!</definedName>
    <definedName name="_50S" localSheetId="0">#REF!</definedName>
    <definedName name="_50S">#REF!</definedName>
    <definedName name="_52__123Graph_BCHART_1" localSheetId="0" hidden="1">[8]synthgraph!#REF!</definedName>
    <definedName name="_52__123Graph_BCHART_1" hidden="1">[8]synthgraph!#REF!</definedName>
    <definedName name="_53___0__123Grap" localSheetId="0" hidden="1">#REF!</definedName>
    <definedName name="_53___0__123Grap" hidden="1">#REF!</definedName>
    <definedName name="_53__123Graph_BCHART_2" hidden="1">'[9]synthgraph DCF'!$I$7:$I$7</definedName>
    <definedName name="_54__123Graph_BCHART_3" localSheetId="0" hidden="1">#REF!</definedName>
    <definedName name="_54__123Graph_BCHART_3" hidden="1">#REF!</definedName>
    <definedName name="_6_0__123Grap" localSheetId="0" hidden="1">#REF!</definedName>
    <definedName name="_6_0__123Grap" hidden="1">#REF!</definedName>
    <definedName name="_61220100" localSheetId="0">#REF!</definedName>
    <definedName name="_61220100">#REF!</definedName>
    <definedName name="_61220200" localSheetId="0">#REF!</definedName>
    <definedName name="_61220200">#REF!</definedName>
    <definedName name="_61220300" localSheetId="0">[12]CAPEX08!#REF!</definedName>
    <definedName name="_61220300">[12]CAPEX08!#REF!</definedName>
    <definedName name="_61220400" localSheetId="0">[12]CAPEX08!#REF!</definedName>
    <definedName name="_61220400">[12]CAPEX08!#REF!</definedName>
    <definedName name="_61220500" localSheetId="0">[12]CAPEX08!#REF!</definedName>
    <definedName name="_61220500">[12]CAPEX08!#REF!</definedName>
    <definedName name="_61220600" localSheetId="0">[12]CAPEX08!#REF!</definedName>
    <definedName name="_61220600">[12]CAPEX08!#REF!</definedName>
    <definedName name="_61220700" localSheetId="0">[12]CAPEX08!#REF!</definedName>
    <definedName name="_61220700">[12]CAPEX08!#REF!</definedName>
    <definedName name="_61220800" localSheetId="0">[12]CAPEX08!#REF!</definedName>
    <definedName name="_61220800">[12]CAPEX08!#REF!</definedName>
    <definedName name="_61251200" localSheetId="0">[12]CAPEX08!#REF!</definedName>
    <definedName name="_61251200">[12]CAPEX08!#REF!</definedName>
    <definedName name="_61251300" localSheetId="0">[12]CAPEX08!#REF!</definedName>
    <definedName name="_61251300">[12]CAPEX08!#REF!</definedName>
    <definedName name="_61253100" localSheetId="0">[12]CAPEX08!#REF!</definedName>
    <definedName name="_61253100">[12]CAPEX08!#REF!</definedName>
    <definedName name="_61253200" localSheetId="0">[12]CAPEX08!#REF!</definedName>
    <definedName name="_61253200">[12]CAPEX08!#REF!</definedName>
    <definedName name="_61261800" localSheetId="0">[12]CAPEX08!#REF!</definedName>
    <definedName name="_61261800">[12]CAPEX08!#REF!</definedName>
    <definedName name="_61311000" localSheetId="0">[12]CAPEX08!#REF!</definedName>
    <definedName name="_61311000">[12]CAPEX08!#REF!</definedName>
    <definedName name="_61312000" localSheetId="0">[12]CAPEX08!#REF!</definedName>
    <definedName name="_61312000">[12]CAPEX08!#REF!</definedName>
    <definedName name="_61313000" localSheetId="0">[12]CAPEX08!#REF!</definedName>
    <definedName name="_61313000">[12]CAPEX08!#REF!</definedName>
    <definedName name="_61318000" localSheetId="0">[12]CAPEX08!#REF!</definedName>
    <definedName name="_61318000">[12]CAPEX08!#REF!</definedName>
    <definedName name="_6133_1_3" localSheetId="0">#REF!</definedName>
    <definedName name="_6133_1_3">#REF!</definedName>
    <definedName name="_61331100" localSheetId="0">[12]CAPEX08!#REF!</definedName>
    <definedName name="_61331100">[12]CAPEX08!#REF!</definedName>
    <definedName name="_61331300" localSheetId="0">[12]CAPEX08!#REF!</definedName>
    <definedName name="_61331300">[12]CAPEX08!#REF!</definedName>
    <definedName name="_61332100" localSheetId="0">[12]CAPEX08!#REF!</definedName>
    <definedName name="_61332100">[12]CAPEX08!#REF!</definedName>
    <definedName name="_61332300" localSheetId="0">[12]CAPEX08!#REF!</definedName>
    <definedName name="_61332300">[12]CAPEX08!#REF!</definedName>
    <definedName name="_61335000" localSheetId="0">[12]CAPEX08!#REF!</definedName>
    <definedName name="_61335000">[12]CAPEX08!#REF!</definedName>
    <definedName name="_61351100" localSheetId="0">[12]CAPEX08!#REF!</definedName>
    <definedName name="_61351100">[12]CAPEX08!#REF!</definedName>
    <definedName name="_61362000" localSheetId="0">[12]CAPEX08!#REF!</definedName>
    <definedName name="_61362000">[12]CAPEX08!#REF!</definedName>
    <definedName name="_61363000" localSheetId="0">[12]CAPEX08!#REF!</definedName>
    <definedName name="_61363000">[12]CAPEX08!#REF!</definedName>
    <definedName name="_61367000" localSheetId="0">[12]CAPEX08!#REF!</definedName>
    <definedName name="_61367000">[12]CAPEX08!#REF!</definedName>
    <definedName name="_61368000" localSheetId="0">[12]CAPEX08!#REF!</definedName>
    <definedName name="_61368000">[12]CAPEX08!#REF!</definedName>
    <definedName name="_61385000" localSheetId="0">[12]CAPEX08!#REF!</definedName>
    <definedName name="_61385000">[12]CAPEX08!#REF!</definedName>
    <definedName name="_61411000" localSheetId="0">[12]CAPEX08!#REF!</definedName>
    <definedName name="_61411000">[12]CAPEX08!#REF!</definedName>
    <definedName name="_61415100" localSheetId="0">[12]CAPEX08!#REF!</definedName>
    <definedName name="_61415100">[12]CAPEX08!#REF!</definedName>
    <definedName name="_61415200" localSheetId="0">[12]CAPEX08!#REF!</definedName>
    <definedName name="_61415200">[12]CAPEX08!#REF!</definedName>
    <definedName name="_61416000" localSheetId="0">[12]CAPEX08!#REF!</definedName>
    <definedName name="_61416000">[12]CAPEX08!#REF!</definedName>
    <definedName name="_61421200" localSheetId="0">[12]CAPEX08!#REF!</definedName>
    <definedName name="_61421200">[12]CAPEX08!#REF!</definedName>
    <definedName name="_61424000" localSheetId="0">[12]CAPEX08!#REF!</definedName>
    <definedName name="_61424000">[12]CAPEX08!#REF!</definedName>
    <definedName name="_61430100" localSheetId="0">[12]CAPEX08!#REF!</definedName>
    <definedName name="_61430100">[12]CAPEX08!#REF!</definedName>
    <definedName name="_61430200" localSheetId="0">[12]CAPEX08!#REF!</definedName>
    <definedName name="_61430200">[12]CAPEX08!#REF!</definedName>
    <definedName name="_61436000" localSheetId="0">[12]CAPEX08!#REF!</definedName>
    <definedName name="_61436000">[12]CAPEX08!#REF!</definedName>
    <definedName name="_61441000" localSheetId="0">[12]CAPEX08!#REF!</definedName>
    <definedName name="_61441000">[12]CAPEX08!#REF!</definedName>
    <definedName name="_61443000" localSheetId="0">[12]CAPEX08!#REF!</definedName>
    <definedName name="_61443000">[12]CAPEX08!#REF!</definedName>
    <definedName name="_61447000" localSheetId="0">[12]CAPEX08!#REF!</definedName>
    <definedName name="_61447000">[12]CAPEX08!#REF!</definedName>
    <definedName name="_61448000" localSheetId="0">[12]CAPEX08!#REF!</definedName>
    <definedName name="_61448000">[12]CAPEX08!#REF!</definedName>
    <definedName name="_61451000" localSheetId="0">[12]CAPEX08!#REF!</definedName>
    <definedName name="_61451000">[12]CAPEX08!#REF!</definedName>
    <definedName name="_61671000" localSheetId="0">[12]CAPEX08!#REF!</definedName>
    <definedName name="_61671000">[12]CAPEX08!#REF!</definedName>
    <definedName name="_61713100" localSheetId="0">[12]CAPEX08!#REF!</definedName>
    <definedName name="_61713100">[12]CAPEX08!#REF!</definedName>
    <definedName name="_61713600" localSheetId="0">[12]CAPEX08!#REF!</definedName>
    <definedName name="_61713600">[12]CAPEX08!#REF!</definedName>
    <definedName name="_61713800" localSheetId="0">[12]CAPEX08!#REF!</definedName>
    <definedName name="_61713800">[12]CAPEX08!#REF!</definedName>
    <definedName name="_61742200" localSheetId="0">[12]CAPEX08!#REF!</definedName>
    <definedName name="_61742200">[12]CAPEX08!#REF!</definedName>
    <definedName name="_61763000" localSheetId="0">[12]CAPEX08!#REF!</definedName>
    <definedName name="_61763000">[12]CAPEX08!#REF!</definedName>
    <definedName name="_61766000" localSheetId="0">[12]CAPEX08!#REF!</definedName>
    <definedName name="_61766000">[12]CAPEX08!#REF!</definedName>
    <definedName name="_61768000" localSheetId="0">[12]CAPEX08!#REF!</definedName>
    <definedName name="_61768000">[12]CAPEX08!#REF!</definedName>
    <definedName name="_63" localSheetId="0">#REF!</definedName>
    <definedName name="_63">#REF!</definedName>
    <definedName name="_63___0" localSheetId="0">[13]CH95!#REF!</definedName>
    <definedName name="_63___0">[13]CH95!#REF!</definedName>
    <definedName name="_63___12" localSheetId="0">#REF!</definedName>
    <definedName name="_63___12">#REF!</definedName>
    <definedName name="_657_0__123Grap" localSheetId="0" hidden="1">#REF!</definedName>
    <definedName name="_657_0__123Grap" hidden="1">#REF!</definedName>
    <definedName name="_658_0__123Grap" localSheetId="0" hidden="1">#REF!</definedName>
    <definedName name="_658_0__123Grap" hidden="1">#REF!</definedName>
    <definedName name="_659_0__123Grap" localSheetId="0" hidden="1">#REF!</definedName>
    <definedName name="_659_0__123Grap" hidden="1">#REF!</definedName>
    <definedName name="_660_0__123Grap" localSheetId="0" hidden="1">#REF!</definedName>
    <definedName name="_660_0__123Grap" hidden="1">#REF!</definedName>
    <definedName name="_678_0_0_K" localSheetId="0" hidden="1">[16]useless!#REF!</definedName>
    <definedName name="_678_0_0_K" hidden="1">[16]useless!#REF!</definedName>
    <definedName name="_696_0_0_S" localSheetId="0" hidden="1">[16]useless!#REF!</definedName>
    <definedName name="_696_0_0_S" hidden="1">[16]useless!#REF!</definedName>
    <definedName name="_6C" localSheetId="0">#REF!</definedName>
    <definedName name="_6C">#REF!</definedName>
    <definedName name="_6C___0" localSheetId="0">#REF!</definedName>
    <definedName name="_6C___0">#REF!</definedName>
    <definedName name="_6C___12" localSheetId="0">#REF!</definedName>
    <definedName name="_6C___12">#REF!</definedName>
    <definedName name="_6C___14" localSheetId="0">#REF!</definedName>
    <definedName name="_6C___14">#REF!</definedName>
    <definedName name="_6C___16" localSheetId="0">#REF!</definedName>
    <definedName name="_6C___16">#REF!</definedName>
    <definedName name="_6C___2" localSheetId="0">#REF!</definedName>
    <definedName name="_6C___2">#REF!</definedName>
    <definedName name="_6C___25" localSheetId="0">#REF!</definedName>
    <definedName name="_6C___25">#REF!</definedName>
    <definedName name="_6C___26" localSheetId="0">#REF!</definedName>
    <definedName name="_6C___26">#REF!</definedName>
    <definedName name="_6C___27" localSheetId="0">#REF!</definedName>
    <definedName name="_6C___27">#REF!</definedName>
    <definedName name="_6C___4" localSheetId="0">#REF!</definedName>
    <definedName name="_6C___4">#REF!</definedName>
    <definedName name="_6C___5" localSheetId="0">#REF!</definedName>
    <definedName name="_6C___5">#REF!</definedName>
    <definedName name="_6C___7" localSheetId="0">#REF!</definedName>
    <definedName name="_6C___7">#REF!</definedName>
    <definedName name="_7__123Graph_ACHART_1" localSheetId="0" hidden="1">[8]synthgraph!#REF!</definedName>
    <definedName name="_7__123Graph_ACHART_1" hidden="1">[8]synthgraph!#REF!</definedName>
    <definedName name="_7_0__123Grap" localSheetId="0" hidden="1">#REF!</definedName>
    <definedName name="_7_0__123Grap" hidden="1">#REF!</definedName>
    <definedName name="_72__123Graph_BCHART_5" localSheetId="0" hidden="1">[10]MEX95IB!#REF!</definedName>
    <definedName name="_72__123Graph_BCHART_5" hidden="1">[10]MEX95IB!#REF!</definedName>
    <definedName name="_76_0__123Grap" localSheetId="0" hidden="1">#REF!</definedName>
    <definedName name="_76_0__123Grap" hidden="1">#REF!</definedName>
    <definedName name="_78_0_0_K" localSheetId="0" hidden="1">[16]useless!#REF!</definedName>
    <definedName name="_78_0_0_K" hidden="1">[16]useless!#REF!</definedName>
    <definedName name="_8__123Graph_ACHART_2" hidden="1">'[9]synthgraph DCF'!$G$7:$G$7</definedName>
    <definedName name="_80_0_0_S" localSheetId="0" hidden="1">[16]useless!#REF!</definedName>
    <definedName name="_80_0_0_S" hidden="1">[16]useless!#REF!</definedName>
    <definedName name="_9__123Graph_ACHART_3" localSheetId="0" hidden="1">#REF!</definedName>
    <definedName name="_9__123Graph_ACHART_3" hidden="1">#REF!</definedName>
    <definedName name="_90__123Graph_DCHART_1" localSheetId="0" hidden="1">[8]synthgraph!#REF!</definedName>
    <definedName name="_90__123Graph_DCHART_1" hidden="1">[8]synthgraph!#REF!</definedName>
    <definedName name="_91__123Graph_DCHART_2" hidden="1">'[9]synthgraph DCF'!$L$7:$L$7</definedName>
    <definedName name="_94" localSheetId="0">#REF!</definedName>
    <definedName name="_94">#REF!</definedName>
    <definedName name="_94___0" localSheetId="0">#REF!</definedName>
    <definedName name="_94___0">#REF!</definedName>
    <definedName name="_94___12" localSheetId="0">#REF!</definedName>
    <definedName name="_94___12">#REF!</definedName>
    <definedName name="_94___14" localSheetId="0">#REF!</definedName>
    <definedName name="_94___14">#REF!</definedName>
    <definedName name="_94___16" localSheetId="0">#REF!</definedName>
    <definedName name="_94___16">#REF!</definedName>
    <definedName name="_94___2" localSheetId="0">#REF!</definedName>
    <definedName name="_94___2">#REF!</definedName>
    <definedName name="_94___25" localSheetId="0">#REF!</definedName>
    <definedName name="_94___25">#REF!</definedName>
    <definedName name="_94___26" localSheetId="0">#REF!</definedName>
    <definedName name="_94___26">#REF!</definedName>
    <definedName name="_94___27" localSheetId="0">#REF!</definedName>
    <definedName name="_94___27">#REF!</definedName>
    <definedName name="_94___4" localSheetId="0">#REF!</definedName>
    <definedName name="_94___4">#REF!</definedName>
    <definedName name="_94___5" localSheetId="0">#REF!</definedName>
    <definedName name="_94___5">#REF!</definedName>
    <definedName name="_94___7" localSheetId="0">#REF!</definedName>
    <definedName name="_94___7">#REF!</definedName>
    <definedName name="_A10">[20]SV161!$C$19:$S$19</definedName>
    <definedName name="_A16">[20]SV161!$C$21:$S$21</definedName>
    <definedName name="_A30">[20]SV161!$C$22:$S$22</definedName>
    <definedName name="_A40">[20]SV161!$C$23:$S$23</definedName>
    <definedName name="_A50">[20]SV161!$C$24:$S$24</definedName>
    <definedName name="_aaa1" localSheetId="0">#REF!</definedName>
    <definedName name="_aaa1">#REF!</definedName>
    <definedName name="_aaa2" localSheetId="0">#REF!</definedName>
    <definedName name="_aaa2">#REF!</definedName>
    <definedName name="_aaa3" localSheetId="0">#REF!</definedName>
    <definedName name="_aaa3">#REF!</definedName>
    <definedName name="_aaa4" localSheetId="0">#REF!</definedName>
    <definedName name="_aaa4">#REF!</definedName>
    <definedName name="_aaa5" localSheetId="0">#REF!</definedName>
    <definedName name="_aaa5">#REF!</definedName>
    <definedName name="_aaa6" localSheetId="0">#REF!</definedName>
    <definedName name="_aaa6">#REF!</definedName>
    <definedName name="_aaa7" localSheetId="0">#REF!</definedName>
    <definedName name="_aaa7">#REF!</definedName>
    <definedName name="_aaa8" localSheetId="0">#REF!</definedName>
    <definedName name="_aaa8">#REF!</definedName>
    <definedName name="_ASP4" localSheetId="0">#REF!</definedName>
    <definedName name="_ASP4">#REF!</definedName>
    <definedName name="_B1">#N/A</definedName>
    <definedName name="_B10">[20]SV161!$C$30:$S$30</definedName>
    <definedName name="_B20">[20]SV161!$C$31:$S$31</definedName>
    <definedName name="_B30">[20]SV161!$C$32:$S$32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localSheetId="0" hidden="1">#REF!</definedName>
    <definedName name="_bdm.00C0D9EF8BE14012A7E563CDFAAFF67A.edm" hidden="1">#REF!</definedName>
    <definedName name="_bdm.02AA2180B0084723AFFC9E4E6DA538AC.edm" localSheetId="0" hidden="1">#REF!</definedName>
    <definedName name="_bdm.02AA2180B0084723AFFC9E4E6DA538AC.edm" hidden="1">#REF!</definedName>
    <definedName name="_bdm.02EFED87DA6B440DAF356A06EA8CCE6D.edm" localSheetId="0" hidden="1">#REF!</definedName>
    <definedName name="_bdm.02EFED87DA6B440DAF356A06EA8CCE6D.edm" hidden="1">#REF!</definedName>
    <definedName name="_bdm.040230B8660F4BC9892D5A3F1707A1C8.edm" hidden="1">[21]Projections!$A:$IV</definedName>
    <definedName name="_bdm.053252EB6ED04855BFE51C3EB0837A6B.edm" localSheetId="0" hidden="1">#REF!</definedName>
    <definedName name="_bdm.053252EB6ED04855BFE51C3EB0837A6B.edm" hidden="1">#REF!</definedName>
    <definedName name="_bdm.0883F6F83E204B74B7DD1E975DA13ADD.edm" localSheetId="0" hidden="1">#REF!</definedName>
    <definedName name="_bdm.0883F6F83E204B74B7DD1E975DA13ADD.edm" hidden="1">#REF!</definedName>
    <definedName name="_bdm.08E492A671284214AD982BEB208B8F93.edm" localSheetId="0" hidden="1">#REF!</definedName>
    <definedName name="_bdm.08E492A671284214AD982BEB208B8F93.edm" hidden="1">#REF!</definedName>
    <definedName name="_bdm.09187C12D1CE45F193AE198DD6AE884F.edm" localSheetId="0" hidden="1">#REF!</definedName>
    <definedName name="_bdm.09187C12D1CE45F193AE198DD6AE884F.edm" hidden="1">#REF!</definedName>
    <definedName name="_bdm.0A4C5DE597874549B190FD467C6A1CC4.edm" localSheetId="0" hidden="1">#REF!</definedName>
    <definedName name="_bdm.0A4C5DE597874549B190FD467C6A1CC4.edm" hidden="1">#REF!</definedName>
    <definedName name="_bdm.0EBC0B70D2854C038F08EFF978C7C67A.edm" localSheetId="0" hidden="1">#REF!</definedName>
    <definedName name="_bdm.0EBC0B70D2854C038F08EFF978C7C67A.edm" hidden="1">#REF!</definedName>
    <definedName name="_bdm.15890F25A4484043AF3AE51860B59A14.edm" localSheetId="0" hidden="1">#REF!</definedName>
    <definedName name="_bdm.15890F25A4484043AF3AE51860B59A14.edm" hidden="1">#REF!</definedName>
    <definedName name="_bdm.170C77E1E37E4B33A5A3F1CF661EAD22.edm" localSheetId="0" hidden="1">#REF!</definedName>
    <definedName name="_bdm.170C77E1E37E4B33A5A3F1CF661EAD22.edm" hidden="1">#REF!</definedName>
    <definedName name="_bdm.18396CE513024A30AA8A76234D5FEFD0.edm" localSheetId="0" hidden="1">#REF!</definedName>
    <definedName name="_bdm.18396CE513024A30AA8A76234D5FEFD0.edm" hidden="1">#REF!</definedName>
    <definedName name="_bdm.2362C0156C8048FAA2961453BD7C4BCE.edm" localSheetId="0" hidden="1">#REF!</definedName>
    <definedName name="_bdm.2362C0156C8048FAA2961453BD7C4BCE.edm" hidden="1">#REF!</definedName>
    <definedName name="_bdm.29102105AB86426CAAC299DD444B5E4D.edm" localSheetId="0" hidden="1">#REF!</definedName>
    <definedName name="_bdm.29102105AB86426CAAC299DD444B5E4D.edm" hidden="1">#REF!</definedName>
    <definedName name="_bdm.2A38C861995B46C8991A97EA5A948A78.edm" localSheetId="0" hidden="1">#REF!</definedName>
    <definedName name="_bdm.2A38C861995B46C8991A97EA5A948A78.edm" hidden="1">#REF!</definedName>
    <definedName name="_bdm.2CBA471E682C48A3A10CD1024A462351.edm" localSheetId="0" hidden="1">#REF!</definedName>
    <definedName name="_bdm.2CBA471E682C48A3A10CD1024A462351.edm" hidden="1">#REF!</definedName>
    <definedName name="_bdm.2D161A2B7C76497F9F6D027C12375384.edm" localSheetId="0" hidden="1">#REF!</definedName>
    <definedName name="_bdm.2D161A2B7C76497F9F6D027C12375384.edm" hidden="1">#REF!</definedName>
    <definedName name="_bdm.2F477F25EFBE4C9BB3E9EC617CD64545.edm" localSheetId="0" hidden="1">#REF!</definedName>
    <definedName name="_bdm.2F477F25EFBE4C9BB3E9EC617CD64545.edm" hidden="1">#REF!</definedName>
    <definedName name="_bdm.304F174C8384432A9C14069F554DBEC0.edm" localSheetId="0" hidden="1">#REF!</definedName>
    <definedName name="_bdm.304F174C8384432A9C14069F554DBEC0.edm" hidden="1">#REF!</definedName>
    <definedName name="_bdm.31B8759EFE3D47B3BC99BC433F195FBF.edm" localSheetId="0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localSheetId="0" hidden="1">#REF!</definedName>
    <definedName name="_bdm.3BBFE8DA33C7499691935804E68E6B0C.edm" hidden="1">#REF!</definedName>
    <definedName name="_bdm.443898C1DDAE4E0995C2ED5F5203FEF4.edm" hidden="1">[22]SOTP!$A:$IV</definedName>
    <definedName name="_bdm.49565BF5FF794C539DBC82076000DC4B.edm" localSheetId="0" hidden="1">#REF!</definedName>
    <definedName name="_bdm.49565BF5FF794C539DBC82076000DC4B.edm" hidden="1">#REF!</definedName>
    <definedName name="_bdm.4A2A91CF59154905B89117F8831531D4.edm" localSheetId="0" hidden="1">#REF!</definedName>
    <definedName name="_bdm.4A2A91CF59154905B89117F8831531D4.edm" hidden="1">#REF!</definedName>
    <definedName name="_bdm.4B0774CF4D7546338C029DACD0AC04AF.edm" localSheetId="0" hidden="1">#REF!</definedName>
    <definedName name="_bdm.4B0774CF4D7546338C029DACD0AC04AF.edm" hidden="1">#REF!</definedName>
    <definedName name="_bdm.560CC529085E43E4B75093E97034EB37.edm" localSheetId="0" hidden="1">#REF!</definedName>
    <definedName name="_bdm.560CC529085E43E4B75093E97034EB37.edm" hidden="1">#REF!</definedName>
    <definedName name="_bdm.56F75FC2606341CFA60722E4964A61ED.edm" localSheetId="0" hidden="1">#REF!</definedName>
    <definedName name="_bdm.56F75FC2606341CFA60722E4964A61ED.edm" hidden="1">#REF!</definedName>
    <definedName name="_bdm.5B9FA6AD16274AF0A7F1EA71741F6425.edm" localSheetId="0" hidden="1">#REF!</definedName>
    <definedName name="_bdm.5B9FA6AD16274AF0A7F1EA71741F6425.edm" hidden="1">#REF!</definedName>
    <definedName name="_bdm.60AC218AF8CD42C485087DD4F01F6F68.edm" localSheetId="0" hidden="1">#REF!</definedName>
    <definedName name="_bdm.60AC218AF8CD42C485087DD4F01F6F68.edm" hidden="1">#REF!</definedName>
    <definedName name="_bdm.66391AB36C3E40E8A357D2E91544AB4E.edm" localSheetId="0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localSheetId="0" hidden="1">#REF!</definedName>
    <definedName name="_bdm.6E930F29C2E446FCB48CC686615AEB29.edm" hidden="1">#REF!</definedName>
    <definedName name="_bdm.72BD0D0733C3441895C8CE1A7032FD8C.edm" localSheetId="0" hidden="1">#REF!</definedName>
    <definedName name="_bdm.72BD0D0733C3441895C8CE1A7032FD8C.edm" hidden="1">#REF!</definedName>
    <definedName name="_bdm.798B66F4737D405D8E166AD903AD9133.edm" localSheetId="0" hidden="1">#REF!</definedName>
    <definedName name="_bdm.798B66F4737D405D8E166AD903AD9133.edm" hidden="1">#REF!</definedName>
    <definedName name="_bdm.7AAACA4672FE4AABB120B35F1F6BF722.edm" localSheetId="0" hidden="1">#REF!</definedName>
    <definedName name="_bdm.7AAACA4672FE4AABB120B35F1F6BF722.edm" hidden="1">#REF!</definedName>
    <definedName name="_bdm.7B7617E2CF8F4F46B33C5D7AD69D1EB7.edm" localSheetId="0" hidden="1">#REF!</definedName>
    <definedName name="_bdm.7B7617E2CF8F4F46B33C5D7AD69D1EB7.edm" hidden="1">#REF!</definedName>
    <definedName name="_bdm.7E482D0A6A9A490DB4BA7E9C662E504C.edm" hidden="1">[21]Banques!$A:$IV</definedName>
    <definedName name="_bdm.978AA887B7A0409D9BEB94DDCF92946A.edm" localSheetId="0" hidden="1">#REF!</definedName>
    <definedName name="_bdm.978AA887B7A0409D9BEB94DDCF92946A.edm" hidden="1">#REF!</definedName>
    <definedName name="_bdm.9ACBBA07335647B59AADC13E50D1989D.edm" localSheetId="0" hidden="1">#REF!</definedName>
    <definedName name="_bdm.9ACBBA07335647B59AADC13E50D1989D.edm" hidden="1">#REF!</definedName>
    <definedName name="_bdm.9E068CDE91E2433BBDF7C764830C46CA.edm" localSheetId="0" hidden="1">#REF!</definedName>
    <definedName name="_bdm.9E068CDE91E2433BBDF7C764830C46CA.edm" hidden="1">#REF!</definedName>
    <definedName name="_bdm.A28A9FABA82C4BC0ABDC9477F55B7009.edm" localSheetId="0" hidden="1">#REF!</definedName>
    <definedName name="_bdm.A28A9FABA82C4BC0ABDC9477F55B7009.edm" hidden="1">#REF!</definedName>
    <definedName name="_bdm.A34D1CF0DB9D498B8FD69EF70C6190B9.edm" localSheetId="0" hidden="1">#REF!</definedName>
    <definedName name="_bdm.A34D1CF0DB9D498B8FD69EF70C6190B9.edm" hidden="1">#REF!</definedName>
    <definedName name="_bdm.A3ACD61AA97041CDB0D389B5A3B28566.edm" localSheetId="0" hidden="1">#REF!</definedName>
    <definedName name="_bdm.A3ACD61AA97041CDB0D389B5A3B28566.edm" hidden="1">#REF!</definedName>
    <definedName name="_bdm.B5EBC1BF630646CF98990A90EE5C73A7.edm" hidden="1">'[22]Charts (2)'!$A:$IV</definedName>
    <definedName name="_bdm.B5F4FA410314435888E15E0CFF304D25.edm" hidden="1">[22]Charts!$A:$IV</definedName>
    <definedName name="_bdm.BB237A5F4F0D4DD1B8979E5B117F89E3.edm" localSheetId="0" hidden="1">#REF!</definedName>
    <definedName name="_bdm.BB237A5F4F0D4DD1B8979E5B117F89E3.edm" hidden="1">#REF!</definedName>
    <definedName name="_bdm.BCBEAFDCF30E4D8FA746679BF86222DE.edm" localSheetId="0" hidden="1">#REF!</definedName>
    <definedName name="_bdm.BCBEAFDCF30E4D8FA746679BF86222DE.edm" hidden="1">#REF!</definedName>
    <definedName name="_bdm.BCDC6A4BFB8F4261AAF69A1910BBFFAB.edm" localSheetId="0" hidden="1">#REF!</definedName>
    <definedName name="_bdm.BCDC6A4BFB8F4261AAF69A1910BBFFAB.edm" hidden="1">#REF!</definedName>
    <definedName name="_bdm.BF193DFCE64E4F0D81685B0562859DB2.edm" localSheetId="0" hidden="1">#REF!</definedName>
    <definedName name="_bdm.BF193DFCE64E4F0D81685B0562859DB2.edm" hidden="1">#REF!</definedName>
    <definedName name="_bdm.C05B16D046A7485D8A261ACBD07A322C.edm" hidden="1">'[21]Key historical financials'!$A:$IV</definedName>
    <definedName name="_bdm.C372A35933EB401BA3A6EC0685403139.edm" localSheetId="0" hidden="1">#REF!</definedName>
    <definedName name="_bdm.C372A35933EB401BA3A6EC0685403139.edm" hidden="1">#REF!</definedName>
    <definedName name="_bdm.C7A1F3F634A74A0F9EC4B07D8DBC668B.edm" localSheetId="0" hidden="1">#REF!</definedName>
    <definedName name="_bdm.C7A1F3F634A74A0F9EC4B07D8DBC668B.edm" hidden="1">#REF!</definedName>
    <definedName name="_bdm.C86D533D5E914EB487C2080BF18E83E4.edm" localSheetId="0" hidden="1">#REF!</definedName>
    <definedName name="_bdm.C86D533D5E914EB487C2080BF18E83E4.edm" hidden="1">#REF!</definedName>
    <definedName name="_bdm.C935CBCFCC734F7AB9CA5D1103224C93.edm" localSheetId="0" hidden="1">#REF!</definedName>
    <definedName name="_bdm.C935CBCFCC734F7AB9CA5D1103224C93.edm" hidden="1">#REF!</definedName>
    <definedName name="_bdm.CC87ADE021184A7094FC32CE14CFBA8E.edm" hidden="1">[21]OUTPUT!$A:$IV</definedName>
    <definedName name="_bdm.CDA74E3D7FAC4579B204406FAE55AE99.edm" localSheetId="0" hidden="1">#REF!</definedName>
    <definedName name="_bdm.CDA74E3D7FAC4579B204406FAE55AE99.edm" hidden="1">#REF!</definedName>
    <definedName name="_bdm.D53AE69ED9E841EFBC1CE6DD976C8FC6.edm" hidden="1">[23]Charts!$A:$IV</definedName>
    <definedName name="_bdm.D68F0F579E0F4D9F8EDE01C05C8CBDCB.edm" localSheetId="0" hidden="1">#REF!</definedName>
    <definedName name="_bdm.D68F0F579E0F4D9F8EDE01C05C8CBDCB.edm" hidden="1">#REF!</definedName>
    <definedName name="_bdm.DB7A4686E71E4C1FA433BF1FC8CD0FF0.edm" localSheetId="0" hidden="1">#REF!</definedName>
    <definedName name="_bdm.DB7A4686E71E4C1FA433BF1FC8CD0FF0.edm" hidden="1">#REF!</definedName>
    <definedName name="_bdm.DCF303DB6FEF4A7D95C8B1A06C3EDA7D.edm" localSheetId="0" hidden="1">#REF!</definedName>
    <definedName name="_bdm.DCF303DB6FEF4A7D95C8B1A06C3EDA7D.edm" hidden="1">#REF!</definedName>
    <definedName name="_bdm.E11B1C5716184E2EAE2F8DCD87BD458E.edm" localSheetId="0" hidden="1">#REF!</definedName>
    <definedName name="_bdm.E11B1C5716184E2EAE2F8DCD87BD458E.edm" hidden="1">#REF!</definedName>
    <definedName name="_bdm.E59BFABDE1194659AC464A4646E3BBFB.edm" hidden="1">'[22]Colour pannel'!$A:$IV</definedName>
    <definedName name="_bdm.EBAC93D9B4434258968CD782605A4122.edm" localSheetId="0" hidden="1">#REF!</definedName>
    <definedName name="_bdm.EBAC93D9B4434258968CD782605A4122.edm" hidden="1">#REF!</definedName>
    <definedName name="_bdm.ECF6D3394DBF44B7ABC5637DE6403FE6.edm" localSheetId="0" hidden="1">#REF!</definedName>
    <definedName name="_bdm.ECF6D3394DBF44B7ABC5637DE6403FE6.edm" hidden="1">#REF!</definedName>
    <definedName name="_bdm.F18B3776FEAF4F7AA1587EB080776343.edm" localSheetId="0" hidden="1">#REF!</definedName>
    <definedName name="_bdm.F18B3776FEAF4F7AA1587EB080776343.edm" hidden="1">#REF!</definedName>
    <definedName name="_bdm.F44AE91BFA0E46E8889BCA3BF81CDCFF.edm" localSheetId="0" hidden="1">#REF!</definedName>
    <definedName name="_bdm.F44AE91BFA0E46E8889BCA3BF81CDCFF.edm" hidden="1">#REF!</definedName>
    <definedName name="_c20041" localSheetId="0">#REF!</definedName>
    <definedName name="_c20041">#REF!</definedName>
    <definedName name="_CAT4" localSheetId="0">#REF!</definedName>
    <definedName name="_CAT4">#REF!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0">#REF!</definedName>
    <definedName name="_DAT1">#REF!</definedName>
    <definedName name="_DAT10" localSheetId="0">#REF!</definedName>
    <definedName name="_DAT10">#REF!</definedName>
    <definedName name="_dat100" localSheetId="0">'[24]FES  ATLAS'!#REF!</definedName>
    <definedName name="_dat100">'[24]FES  ATLAS'!#REF!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20" localSheetId="0">'[25]FES  ATLAS'!#REF!</definedName>
    <definedName name="_dat120">'[25]FES  ATLAS'!#REF!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'[26]Frs ETR'!#REF!</definedName>
    <definedName name="_DAT20">'[26]Frs ETR'!#REF!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 localSheetId="0">#N/A</definedName>
    <definedName name="_eng3">#N/A</definedName>
    <definedName name="_eng4">#N/A</definedName>
    <definedName name="_ess1" localSheetId="0">#REF!</definedName>
    <definedName name="_ess1">#REF!</definedName>
    <definedName name="_Fill" localSheetId="0" hidden="1">#REF!</definedName>
    <definedName name="_Fill" hidden="1">#REF!</definedName>
    <definedName name="_FRF4">'[27]FX Rates'!$G$10</definedName>
    <definedName name="_FRU2003" localSheetId="0">#REF!</definedName>
    <definedName name="_FRU2003">#REF!</definedName>
    <definedName name="_GBP4">'[27]FX Rates'!$G$9</definedName>
    <definedName name="_GSRATES_1" hidden="1">"CT300001Latest          "</definedName>
    <definedName name="_GSRATES_COUNT" hidden="1">1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r1" localSheetId="0">[28]BATIMENT!#REF!</definedName>
    <definedName name="_mar1">[28]BATIMENT!#REF!</definedName>
    <definedName name="_mprb" localSheetId="0">'[15]by dept'!#REF!</definedName>
    <definedName name="_mprb">'[15]by dept'!#REF!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 localSheetId="0">#REF!</definedName>
    <definedName name="_OUJ2">#REF!</definedName>
    <definedName name="_pg1" localSheetId="0">#REF!</definedName>
    <definedName name="_pg1">#REF!</definedName>
    <definedName name="_pg2" localSheetId="0">#REF!</definedName>
    <definedName name="_pg2">#REF!</definedName>
    <definedName name="_R" localSheetId="0">#REF!</definedName>
    <definedName name="_R">#REF!</definedName>
    <definedName name="_R2000ssta" localSheetId="0">#REF!</definedName>
    <definedName name="_R2000ssta">#REF!</definedName>
    <definedName name="_R2000ssta___0">[29]R2000ssta!$A$1:$IV$32000</definedName>
    <definedName name="_R2000ssta___12" localSheetId="0">#REF!</definedName>
    <definedName name="_R2000ssta___12">#REF!</definedName>
    <definedName name="_R2000ssta___14">[30]R2000ssta!$A$1:$IV$32000</definedName>
    <definedName name="_R2000ssta___16">[30]R2000ssta!$A$1:$IV$32000</definedName>
    <definedName name="_R2000ssta___27">[29]R2000ssta!$A$1:$IV$32000</definedName>
    <definedName name="_R2000ssta___5">[29]R2000ssta!$A$1:$IV$32000</definedName>
    <definedName name="_RCV1" localSheetId="0">#REF!,#REF!</definedName>
    <definedName name="_RCV1">#REF!,#REF!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C16" localSheetId="0">#REF!</definedName>
    <definedName name="_SC16">#REF!</definedName>
    <definedName name="_SET2" localSheetId="0">#REF!</definedName>
    <definedName name="_SET2">#REF!</definedName>
    <definedName name="_Sort" localSheetId="0" hidden="1">#REF!</definedName>
    <definedName name="_Sort" hidden="1">#REF!</definedName>
    <definedName name="_SYN1" localSheetId="0">#REF!</definedName>
    <definedName name="_SYN1">#REF!</definedName>
    <definedName name="_SYN2" localSheetId="0">#REF!</definedName>
    <definedName name="_SYN2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E2001" localSheetId="0">#REF!</definedName>
    <definedName name="_TAE2001">#REF!</definedName>
    <definedName name="_TAE2002" localSheetId="0">#REF!</definedName>
    <definedName name="_TAE2002">#REF!</definedName>
    <definedName name="_UNI1999" localSheetId="0">#REF!</definedName>
    <definedName name="_UNI1999">#REF!</definedName>
    <definedName name="_UNI2000" localSheetId="0">#REF!</definedName>
    <definedName name="_UNI2000">#REF!</definedName>
    <definedName name="_UNI2001" localSheetId="0">#REF!</definedName>
    <definedName name="_UNI2001">#REF!</definedName>
    <definedName name="_vb100" localSheetId="0">#REF!</definedName>
    <definedName name="_vb100">#REF!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[31]data!$C$2</definedName>
    <definedName name="_YR2">[31]data!$C$3</definedName>
    <definedName name="_YR3">[32]data!$C$4</definedName>
    <definedName name="_YR4">[31]data!$C$5</definedName>
    <definedName name="A" localSheetId="0">#REF!</definedName>
    <definedName name="A">#REF!</definedName>
    <definedName name="A___0">NA()</definedName>
    <definedName name="A___12" localSheetId="0">#REF!</definedName>
    <definedName name="A___12">#REF!</definedName>
    <definedName name="A___2" localSheetId="0">#REF!</definedName>
    <definedName name="A___2">#REF!</definedName>
    <definedName name="A___25" localSheetId="0">#REF!</definedName>
    <definedName name="A___25">#REF!</definedName>
    <definedName name="A___26" localSheetId="0">#REF!</definedName>
    <definedName name="A___26">#REF!</definedName>
    <definedName name="A___27">NA()</definedName>
    <definedName name="A___4" localSheetId="0">#REF!</definedName>
    <definedName name="A___4">#REF!</definedName>
    <definedName name="A___5">NA()</definedName>
    <definedName name="A___6" localSheetId="0">#REF!</definedName>
    <definedName name="A___6">#REF!</definedName>
    <definedName name="A___7" localSheetId="0">#REF!</definedName>
    <definedName name="A___7">#REF!</definedName>
    <definedName name="A_Tarifs_SFR" localSheetId="0">#REF!</definedName>
    <definedName name="A_Tarifs_SFR">#REF!</definedName>
    <definedName name="A_Tarifs_SFR___0" localSheetId="0">#REF!</definedName>
    <definedName name="A_Tarifs_SFR___0">#REF!</definedName>
    <definedName name="A_Tarifs_SFR___12" localSheetId="0">#REF!</definedName>
    <definedName name="A_Tarifs_SFR___12">#REF!</definedName>
    <definedName name="A_Tarifs_SFR___14" localSheetId="0">#REF!</definedName>
    <definedName name="A_Tarifs_SFR___14">#REF!</definedName>
    <definedName name="A_Tarifs_SFR___16" localSheetId="0">#REF!</definedName>
    <definedName name="A_Tarifs_SFR___16">#REF!</definedName>
    <definedName name="A_Tarifs_SFR___2" localSheetId="0">#REF!</definedName>
    <definedName name="A_Tarifs_SFR___2">#REF!</definedName>
    <definedName name="A_Tarifs_SFR___26" localSheetId="0">#REF!</definedName>
    <definedName name="A_Tarifs_SFR___26">#REF!</definedName>
    <definedName name="A_Tarifs_SFR___27" localSheetId="0">#REF!</definedName>
    <definedName name="A_Tarifs_SFR___27">#REF!</definedName>
    <definedName name="A_Tarifs_SFR___5" localSheetId="0">#REF!</definedName>
    <definedName name="A_Tarifs_SFR___5">#REF!</definedName>
    <definedName name="A_Tarifs_SFR___7" localSheetId="0">#REF!</definedName>
    <definedName name="A_Tarifs_SFR___7">#REF!</definedName>
    <definedName name="aa" localSheetId="0">#REF!</definedName>
    <definedName name="aa">#REF!</definedName>
    <definedName name="aaa">#N/A</definedName>
    <definedName name="aaa___0" localSheetId="0">'Data Mobile'!VolFactor___5/#REF!</definedName>
    <definedName name="aaa___0">VolFactor___5/#REF!</definedName>
    <definedName name="aaa___12">NA()</definedName>
    <definedName name="aaa___14" localSheetId="0">'Data Mobile'!VolFactor___16/#REF!</definedName>
    <definedName name="aaa___14">VolFactor___16/#REF!</definedName>
    <definedName name="aaa___16" localSheetId="0">'Data Mobile'!VLastRowToPrint___7/#REF!</definedName>
    <definedName name="aaa___16">VLastRowToPrint___7/#REF!</definedName>
    <definedName name="aaa___2">NA()</definedName>
    <definedName name="aaa___23" localSheetId="0">'Data Mobile'!VolFactor___5/#REF!</definedName>
    <definedName name="aaa___23">VolFactor___5/#REF!</definedName>
    <definedName name="aaa___25" localSheetId="0">[33]Trafic!VolFactor/#REF!</definedName>
    <definedName name="aaa___25">[33]Trafic!VolFactor/#REF!</definedName>
    <definedName name="aaa___26">NA()</definedName>
    <definedName name="aaa___27" localSheetId="0">'Data Mobile'!VolFactor___14/#REF!</definedName>
    <definedName name="aaa___27">VolFactor___14/#REF!</definedName>
    <definedName name="aaa___3" localSheetId="0">'Data Mobile'!VolFactor___5/#REF!</definedName>
    <definedName name="aaa___3">VolFactor___5/#REF!</definedName>
    <definedName name="aaa___4" localSheetId="0">'Data Mobile'!VLastRowToPrint___0/#REF!</definedName>
    <definedName name="aaa___4">VLastRowToPrint___0/#REF!</definedName>
    <definedName name="aaa___5" localSheetId="0">'Data Mobile'!VolFactor___2/#REF!</definedName>
    <definedName name="aaa___5">VolFactor___2/#REF!</definedName>
    <definedName name="aaa___6">NA()</definedName>
    <definedName name="aaa___7">NA()</definedName>
    <definedName name="aaa___9" localSheetId="0">'Data Mobile'!VolFactor___5/#REF!</definedName>
    <definedName name="aaa___9">VolFactor___5/#REF!</definedName>
    <definedName name="AAA_DOCTOPS" hidden="1">"AAA_SET"</definedName>
    <definedName name="AAA_duser" hidden="1">"OFF"</definedName>
    <definedName name="aaa2___0" localSheetId="0">#REF!</definedName>
    <definedName name="aaa2___0">#REF!</definedName>
    <definedName name="aaa2___12" localSheetId="0">#REF!</definedName>
    <definedName name="aaa2___12">#REF!</definedName>
    <definedName name="aaa2___14" localSheetId="0">#REF!</definedName>
    <definedName name="aaa2___14">#REF!</definedName>
    <definedName name="aaa5___0" localSheetId="0">#REF!</definedName>
    <definedName name="aaa5___0">#REF!</definedName>
    <definedName name="aaa5___12" localSheetId="0">#REF!</definedName>
    <definedName name="aaa5___12">#REF!</definedName>
    <definedName name="aaa5___14" localSheetId="0">#REF!</definedName>
    <definedName name="aaa5___14">#REF!</definedName>
    <definedName name="aaaa" localSheetId="0">'Data Mobile'!Tx_intérêt_par_an/#REF!</definedName>
    <definedName name="aaaa">[0]!Tx_intérêt_par_an/#REF!</definedName>
    <definedName name="aaaa___0" localSheetId="0">'Data Mobile'!VolFactor___5/#REF!</definedName>
    <definedName name="aaaa___0">VolFactor___5/#REF!</definedName>
    <definedName name="aaaa___12" localSheetId="0">'Data Mobile'!VolFactor___25/#REF!</definedName>
    <definedName name="aaaa___12">VolFactor___25/#REF!</definedName>
    <definedName name="aaaa___14" localSheetId="0">'Data Mobile'!VolFactor___16/#REF!</definedName>
    <definedName name="aaaa___14">VolFactor___16/#REF!</definedName>
    <definedName name="aaaa___16" localSheetId="0">'Data Mobile'!VLastRowToPrint___7/#REF!</definedName>
    <definedName name="aaaa___16">VLastRowToPrint___7/#REF!</definedName>
    <definedName name="aaaa___2" localSheetId="0">'Data Mobile'!VolFactor___4/#REF!</definedName>
    <definedName name="aaaa___2">VolFactor___4/#REF!</definedName>
    <definedName name="aaaa___23" localSheetId="0">'Data Mobile'!VolFactor___5/#REF!</definedName>
    <definedName name="aaaa___23">VolFactor___5/#REF!</definedName>
    <definedName name="aaaa___25" localSheetId="0">[33]Trafic!VolFactor/#REF!</definedName>
    <definedName name="aaaa___25">[33]Trafic!VolFactor/#REF!</definedName>
    <definedName name="aaaa___26" localSheetId="0">'Data Mobile'!VolFactor___12/#REF!</definedName>
    <definedName name="aaaa___26">VolFactor___12/#REF!</definedName>
    <definedName name="aaaa___27" localSheetId="0">'Data Mobile'!VolFactor___14/#REF!</definedName>
    <definedName name="aaaa___27">VolFactor___14/#REF!</definedName>
    <definedName name="aaaa___3" localSheetId="0">'Data Mobile'!VolFactor___5/#REF!</definedName>
    <definedName name="aaaa___3">VolFactor___5/#REF!</definedName>
    <definedName name="aaaa___4" localSheetId="0">'Data Mobile'!VLastRowToPrint___0/#REF!</definedName>
    <definedName name="aaaa___4">VLastRowToPrint___0/#REF!</definedName>
    <definedName name="aaaa___5" localSheetId="0">'Data Mobile'!VolFactor___2/#REF!</definedName>
    <definedName name="aaaa___5">VolFactor___2/#REF!</definedName>
    <definedName name="aaaa___6" localSheetId="0">'Data Mobile'!VLastRowToPrint___26/#REF!</definedName>
    <definedName name="aaaa___6">VLastRowToPrint___26/#REF!</definedName>
    <definedName name="aaaa___7" localSheetId="0">'Data Mobile'!VolFactor___27/#REF!</definedName>
    <definedName name="aaaa___7">VolFactor___27/#REF!</definedName>
    <definedName name="aaaa___9" localSheetId="0">'Data Mobile'!VolFactor___5/#REF!</definedName>
    <definedName name="aaaa___9">VolFactor___5/#REF!</definedName>
    <definedName name="aaaa1">#N/A</definedName>
    <definedName name="aaaaa">#N/A</definedName>
    <definedName name="aaaaaa" localSheetId="0" hidden="1">{"IS",#N/A,FALSE,"IS";"RPTIS",#N/A,FALSE,"RPTIS";"STATS",#N/A,FALSE,"STATS";"CELL",#N/A,FALSE,"CELL";"BS",#N/A,FALSE,"BS"}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localSheetId="0" hidden="1">{"subs",#N/A,FALSE,"database ";"proportional",#N/A,FALSE,"database "}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 localSheetId="0">#N/A</definedName>
    <definedName name="aaba">#N/A</definedName>
    <definedName name="AAZ" localSheetId="0">#REF!</definedName>
    <definedName name="AAZ">#REF!</definedName>
    <definedName name="ab" localSheetId="0">#REF!</definedName>
    <definedName name="ab">#REF!</definedName>
    <definedName name="abas" localSheetId="0">#REF!</definedName>
    <definedName name="abas">#REF!</definedName>
    <definedName name="ABC">#N/A</definedName>
    <definedName name="ABRACADABRA" localSheetId="0" hidden="1">#REF!</definedName>
    <definedName name="ABRACADABRA" hidden="1">#REF!</definedName>
    <definedName name="ac" localSheetId="0" hidden="1">{#N/A,#N/A,TRUE,"Pro Forma";#N/A,#N/A,TRUE,"PF_Bal";#N/A,#N/A,TRUE,"PF_INC";#N/A,#N/A,TRUE,"CBE";#N/A,#N/A,TRUE,"SWK"}</definedName>
    <definedName name="ac" hidden="1">{#N/A,#N/A,TRUE,"Pro Forma";#N/A,#N/A,TRUE,"PF_Bal";#N/A,#N/A,TRUE,"PF_INC";#N/A,#N/A,TRUE,"CBE";#N/A,#N/A,TRUE,"SWK"}</definedName>
    <definedName name="AC_Actual_cost_to_date" localSheetId="0">#REF!</definedName>
    <definedName name="AC_Actual_cost_to_date">#REF!</definedName>
    <definedName name="Acc_RMD_CR" localSheetId="0">'[34]RMD Carré Rouge'!#REF!</definedName>
    <definedName name="Acc_RMD_CR">'[34]RMD Carré Rouge'!#REF!</definedName>
    <definedName name="Acc_RMD_pour_tous" localSheetId="0">'[34]RMD pour tous'!#REF!</definedName>
    <definedName name="Acc_RMD_pour_tous">'[34]RMD pour tous'!#REF!</definedName>
    <definedName name="Acc_RMD_VPC" localSheetId="0">[34]RMD!#REF!</definedName>
    <definedName name="Acc_RMD_VPC">[34]RMD!#REF!</definedName>
    <definedName name="AccessDatabase" hidden="1">"P:\auctions\auction.11\programs\11_flash.mdb"</definedName>
    <definedName name="Accord_en_ligne_12_mois" localSheetId="0">'[35]Daily Z10'!#REF!</definedName>
    <definedName name="Accord_en_ligne_12_mois">'[35]Daily Z10'!#REF!</definedName>
    <definedName name="Accord_en_ligne_18_mois" localSheetId="0">'[35]Daily Z10'!#REF!</definedName>
    <definedName name="Accord_en_ligne_18_mois">'[35]Daily Z10'!#REF!</definedName>
    <definedName name="ACTIF_OSIRIS">'[36]O-V ACTIF'!$A$3:$F$112</definedName>
    <definedName name="actu32000" localSheetId="0">#REF!</definedName>
    <definedName name="actu32000">#REF!</definedName>
    <definedName name="actu32000___0">[37]A300!$A$1:$IV$32000</definedName>
    <definedName name="actu32000___12" localSheetId="0">#REF!</definedName>
    <definedName name="actu32000___12">#REF!</definedName>
    <definedName name="actu32000___14">[38]A300!$A$1:$IV$32000</definedName>
    <definedName name="actu32000___16">[38]A300!$A$1:$IV$32000</definedName>
    <definedName name="actu32000___27">[37]A300!$A$1:$IV$32000</definedName>
    <definedName name="actu32000___5">[37]A300!$A$1:$IV$32000</definedName>
    <definedName name="actu3ssta" localSheetId="0">#REF!</definedName>
    <definedName name="actu3ssta">#REF!</definedName>
    <definedName name="actu3ssta___0">[29]A3ssta00!$A$1:$IV$32000</definedName>
    <definedName name="actu3ssta___12" localSheetId="0">#REF!</definedName>
    <definedName name="actu3ssta___12">#REF!</definedName>
    <definedName name="actu3ssta___14">[30]A3ssta00!$A$1:$IV$32000</definedName>
    <definedName name="actu3ssta___16">[30]A3ssta00!$A$1:$IV$32000</definedName>
    <definedName name="actu3ssta___27">[29]A3ssta00!$A$1:$IV$32000</definedName>
    <definedName name="actu3ssta___5">[29]A3ssta00!$A$1:$IV$32000</definedName>
    <definedName name="ACTUALS" localSheetId="0">#REF!</definedName>
    <definedName name="ACTUALS">#REF!</definedName>
    <definedName name="ACTUC">[39]ACTUC!$A$13:$G$4667</definedName>
    <definedName name="ACTUF">[39]AcTUF!$A$13:$S$4075</definedName>
    <definedName name="ACTUM">[39]ACTUM!$A$13:$S$3854</definedName>
    <definedName name="ad" localSheetId="0" hidden="1">{"IS",#N/A,FALSE,"IS";"RPTIS",#N/A,FALSE,"RPTIS";"STATS",#N/A,FALSE,"STATS";"CELL",#N/A,FALSE,"CELL";"BS",#N/A,FALSE,"BS"}</definedName>
    <definedName name="ad" hidden="1">{"IS",#N/A,FALSE,"IS";"RPTIS",#N/A,FALSE,"RPTIS";"STATS",#N/A,FALSE,"STATS";"CELL",#N/A,FALSE,"CELL";"BS",#N/A,FALSE,"BS"}</definedName>
    <definedName name="addg" localSheetId="0" hidden="1">{#N/A,#N/A,FALSE,"CBE";#N/A,#N/A,FALSE,"SWK"}</definedName>
    <definedName name="addg" hidden="1">{#N/A,#N/A,FALSE,"CBE";#N/A,#N/A,FALSE,"SWK"}</definedName>
    <definedName name="AdjustFactor" localSheetId="0">#REF!</definedName>
    <definedName name="AdjustFactor">#REF!</definedName>
    <definedName name="AdjustFactor___0" localSheetId="0">#REF!</definedName>
    <definedName name="AdjustFactor___0">#REF!</definedName>
    <definedName name="AdjustFactor___12" localSheetId="0">#REF!</definedName>
    <definedName name="AdjustFactor___12">#REF!</definedName>
    <definedName name="AdjustFactor___14" localSheetId="0">#REF!</definedName>
    <definedName name="AdjustFactor___14">#REF!</definedName>
    <definedName name="AdjustFactor___16" localSheetId="0">#REF!</definedName>
    <definedName name="AdjustFactor___16">#REF!</definedName>
    <definedName name="AdjustFactor___2" localSheetId="0">#REF!</definedName>
    <definedName name="AdjustFactor___2">#REF!</definedName>
    <definedName name="AdjustFactor___25" localSheetId="0">#REF!</definedName>
    <definedName name="AdjustFactor___25">#REF!</definedName>
    <definedName name="AdjustFactor___26" localSheetId="0">#REF!</definedName>
    <definedName name="AdjustFactor___26">#REF!</definedName>
    <definedName name="AdjustFactor___27" localSheetId="0">#REF!</definedName>
    <definedName name="AdjustFactor___27">#REF!</definedName>
    <definedName name="AdjustFactor___4" localSheetId="0">#REF!</definedName>
    <definedName name="AdjustFactor___4">#REF!</definedName>
    <definedName name="AdjustFactor___5" localSheetId="0">#REF!</definedName>
    <definedName name="AdjustFactor___5">#REF!</definedName>
    <definedName name="AdjustFactor___7" localSheetId="0">#REF!</definedName>
    <definedName name="AdjustFactor___7">#REF!</definedName>
    <definedName name="Adjustments" localSheetId="0">#REF!</definedName>
    <definedName name="Adjustments">#REF!</definedName>
    <definedName name="Adjustments___0" localSheetId="0">#REF!</definedName>
    <definedName name="Adjustments___0">#REF!</definedName>
    <definedName name="Adjustments___12" localSheetId="0">#REF!</definedName>
    <definedName name="Adjustments___12">#REF!</definedName>
    <definedName name="Adjustments___14" localSheetId="0">#REF!</definedName>
    <definedName name="Adjustments___14">#REF!</definedName>
    <definedName name="Adjustments___16" localSheetId="0">#REF!</definedName>
    <definedName name="Adjustments___16">#REF!</definedName>
    <definedName name="Adjustments___2" localSheetId="0">#REF!</definedName>
    <definedName name="Adjustments___2">#REF!</definedName>
    <definedName name="Adjustments___25" localSheetId="0">#REF!</definedName>
    <definedName name="Adjustments___25">#REF!</definedName>
    <definedName name="Adjustments___26" localSheetId="0">#REF!</definedName>
    <definedName name="Adjustments___26">#REF!</definedName>
    <definedName name="Adjustments___27" localSheetId="0">#REF!</definedName>
    <definedName name="Adjustments___27">#REF!</definedName>
    <definedName name="Adjustments___4" localSheetId="0">#REF!</definedName>
    <definedName name="Adjustments___4">#REF!</definedName>
    <definedName name="Adjustments___5" localSheetId="0">#REF!</definedName>
    <definedName name="Adjustments___5">#REF!</definedName>
    <definedName name="Adjustments___7" localSheetId="0">#REF!</definedName>
    <definedName name="Adjustments___7">#REF!</definedName>
    <definedName name="ae" localSheetId="0">#REF!</definedName>
    <definedName name="ae">#REF!</definedName>
    <definedName name="aeaze" localSheetId="0">#N/A</definedName>
    <definedName name="aeaze">#N/A</definedName>
    <definedName name="AECG" localSheetId="0">#REF!</definedName>
    <definedName name="AECG">#REF!</definedName>
    <definedName name="aesf">#N/A</definedName>
    <definedName name="a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0">#REF!</definedName>
    <definedName name="AG">#REF!</definedName>
    <definedName name="AG___0" localSheetId="0">#REF!</definedName>
    <definedName name="AG___0">#REF!</definedName>
    <definedName name="AG___12" localSheetId="0">#REF!</definedName>
    <definedName name="AG___12">#REF!</definedName>
    <definedName name="AG___14" localSheetId="0">#REF!</definedName>
    <definedName name="AG___14">#REF!</definedName>
    <definedName name="AG___16" localSheetId="0">#REF!</definedName>
    <definedName name="AG___16">#REF!</definedName>
    <definedName name="AG___2" localSheetId="0">#REF!</definedName>
    <definedName name="AG___2">#REF!</definedName>
    <definedName name="AG___25" localSheetId="0">#REF!</definedName>
    <definedName name="AG___25">#REF!</definedName>
    <definedName name="AG___26" localSheetId="0">#REF!</definedName>
    <definedName name="AG___26">#REF!</definedName>
    <definedName name="AG___27" localSheetId="0">#REF!</definedName>
    <definedName name="AG___27">#REF!</definedName>
    <definedName name="AG___4" localSheetId="0">#REF!</definedName>
    <definedName name="AG___4">#REF!</definedName>
    <definedName name="AG___5" localSheetId="0">#REF!</definedName>
    <definedName name="AG___5">#REF!</definedName>
    <definedName name="AG___7" localSheetId="0">#REF!</definedName>
    <definedName name="AG___7">#REF!</definedName>
    <definedName name="Agadir" localSheetId="0">#REF!</definedName>
    <definedName name="Agadir">#REF!</definedName>
    <definedName name="Aged_Backlog" localSheetId="0">'[40]CIG+OV'!#REF!</definedName>
    <definedName name="Aged_Backlog">'[40]CIG+OV'!#REF!</definedName>
    <definedName name="AGIA" localSheetId="0">[41]A.I.A!#REF!</definedName>
    <definedName name="AGIA">[41]A.I.A!#REF!</definedName>
    <definedName name="ah" localSheetId="0" hidden="1">{"test2",#N/A,TRUE,"Prices"}</definedName>
    <definedName name="ah" hidden="1">{"test2",#N/A,TRUE,"Prices"}</definedName>
    <definedName name="ai" localSheetId="0" hidden="1">{"subs",#N/A,FALSE,"database ";"proportional",#N/A,FALSE,"database "}</definedName>
    <definedName name="ai" hidden="1">{"subs",#N/A,FALSE,"database ";"proportional",#N/A,FALSE,"database "}</definedName>
    <definedName name="AIA" localSheetId="0">[41]BATIMENT!#REF!</definedName>
    <definedName name="AIA">[41]BATIMENT!#REF!</definedName>
    <definedName name="ait" localSheetId="0">#REF!</definedName>
    <definedName name="ait">#REF!</definedName>
    <definedName name="aity" localSheetId="0">#REF!</definedName>
    <definedName name="aity">#REF!</definedName>
    <definedName name="AITYAKOUB" localSheetId="0">'[25]FES  ATLAS'!#REF!</definedName>
    <definedName name="AITYAKOUB">'[25]FES  ATLAS'!#REF!</definedName>
    <definedName name="aj" localSheetId="0" hidden="1">{"IS",#N/A,FALSE,"IS";"RPTIS",#N/A,FALSE,"RPTIS";"STATS",#N/A,FALSE,"STATS";"BS",#N/A,FALSE,"BS"}</definedName>
    <definedName name="aj" hidden="1">{"IS",#N/A,FALSE,"IS";"RPTIS",#N/A,FALSE,"RPTIS";"STATS",#N/A,FALSE,"STATS";"BS",#N/A,FALSE,"BS"}</definedName>
    <definedName name="AjustAttritV2" localSheetId="0">#REF!</definedName>
    <definedName name="AjustAttritV2">#REF!</definedName>
    <definedName name="AjustAttritV2___0" localSheetId="0">#REF!</definedName>
    <definedName name="AjustAttritV2___0">#REF!</definedName>
    <definedName name="AjustAttritV2___12" localSheetId="0">#REF!</definedName>
    <definedName name="AjustAttritV2___12">#REF!</definedName>
    <definedName name="AjustAttritV2___2" localSheetId="0">#REF!</definedName>
    <definedName name="AjustAttritV2___2">#REF!</definedName>
    <definedName name="AjustAttritV2___27" localSheetId="0">#REF!</definedName>
    <definedName name="AjustAttritV2___27">#REF!</definedName>
    <definedName name="AjustAttritV2___5" localSheetId="0">#REF!</definedName>
    <definedName name="AjustAttritV2___5">#REF!</definedName>
    <definedName name="AjustPdMClassique" localSheetId="0">#REF!</definedName>
    <definedName name="AjustPdMClassique">#REF!</definedName>
    <definedName name="AjustPdMClassique___0" localSheetId="0">#REF!</definedName>
    <definedName name="AjustPdMClassique___0">#REF!</definedName>
    <definedName name="AjustPdMClassique___12" localSheetId="0">#REF!</definedName>
    <definedName name="AjustPdMClassique___12">#REF!</definedName>
    <definedName name="AjustPdMClassique___2" localSheetId="0">#REF!</definedName>
    <definedName name="AjustPdMClassique___2">#REF!</definedName>
    <definedName name="AjustPdMClassique___27" localSheetId="0">#REF!</definedName>
    <definedName name="AjustPdMClassique___27">#REF!</definedName>
    <definedName name="AjustPdMClassique___5" localSheetId="0">#REF!</definedName>
    <definedName name="AjustPdMClassique___5">#REF!</definedName>
    <definedName name="ALI_BANQUE" localSheetId="0">#REF!</definedName>
    <definedName name="ALI_BANQUE">#REF!</definedName>
    <definedName name="ALI_INT_BANQ" localSheetId="0">#REF!</definedName>
    <definedName name="ALI_INT_BANQ">#REF!</definedName>
    <definedName name="ALIM_BANQ_COURS" localSheetId="0">#REF!</definedName>
    <definedName name="ALIM_BANQ_COURS">#REF!</definedName>
    <definedName name="ALIM_BANQ_TG" localSheetId="0">#REF!</definedName>
    <definedName name="ALIM_BANQ_TG">#REF!</definedName>
    <definedName name="ALIM_DRT_CCP" localSheetId="0">#REF!</definedName>
    <definedName name="ALIM_DRT_CCP">#REF!</definedName>
    <definedName name="ALIM_TG_BANQUE" localSheetId="0">#REF!</definedName>
    <definedName name="ALIM_TG_BANQUE">#REF!</definedName>
    <definedName name="ALIM_TG_CCP" localSheetId="0">#REF!</definedName>
    <definedName name="ALIM_TG_CCP">#REF!</definedName>
    <definedName name="ALIM4215_TG" localSheetId="0">#REF!</definedName>
    <definedName name="ALIM4215_TG">#REF!</definedName>
    <definedName name="ALIM4215TG">[42]ONPT!$E$26</definedName>
    <definedName name="ALIMBANQTG">[42]ONPT!$E$24</definedName>
    <definedName name="ALIMENT_TG" localSheetId="0">#REF!</definedName>
    <definedName name="ALIMENT_TG">#REF!</definedName>
    <definedName name="ALIMTG">[42]ONPT!$E$17</definedName>
    <definedName name="alloue">[43]CUMUL!$C$2:$M$1457</definedName>
    <definedName name="AM" localSheetId="0">#REF!</definedName>
    <definedName name="AM">#REF!</definedName>
    <definedName name="AMRT" localSheetId="0">#REF!</definedName>
    <definedName name="AMRT">#REF!</definedName>
    <definedName name="anly" localSheetId="0">'[44]Revenus hors intercomp.'!#REF!</definedName>
    <definedName name="anly">'[44]Revenus hors intercomp.'!#REF!</definedName>
    <definedName name="anly___0" localSheetId="0">'[45]Revenus hors intercomp_'!#REF!</definedName>
    <definedName name="anly___0">'[45]Revenus hors intercomp_'!#REF!</definedName>
    <definedName name="anly___12" localSheetId="0">'[46]Revenus hors intercomp_'!#REF!</definedName>
    <definedName name="anly___12">'[46]Revenus hors intercomp_'!#REF!</definedName>
    <definedName name="anly___14" localSheetId="0">'[47]Revenus hors intercomp_'!#REF!</definedName>
    <definedName name="anly___14">'[47]Revenus hors intercomp_'!#REF!</definedName>
    <definedName name="anly___16" localSheetId="0">'[47]Revenus hors intercomp_'!#REF!</definedName>
    <definedName name="anly___16">'[47]Revenus hors intercomp_'!#REF!</definedName>
    <definedName name="anly___2" localSheetId="0">'[48]Revenus hors intercomp_'!#REF!</definedName>
    <definedName name="anly___2">'[48]Revenus hors intercomp_'!#REF!</definedName>
    <definedName name="anly___25" localSheetId="0">'[47]Revenus hors intercomp_'!#REF!</definedName>
    <definedName name="anly___25">'[47]Revenus hors intercomp_'!#REF!</definedName>
    <definedName name="anly___26" localSheetId="0">'[46]Revenus hors intercomp_'!#REF!</definedName>
    <definedName name="anly___26">'[46]Revenus hors intercomp_'!#REF!</definedName>
    <definedName name="anly___27" localSheetId="0">'[45]Revenus hors intercomp_'!#REF!</definedName>
    <definedName name="anly___27">'[45]Revenus hors intercomp_'!#REF!</definedName>
    <definedName name="anly___4" localSheetId="0">'[47]Revenus hors intercomp_'!#REF!</definedName>
    <definedName name="anly___4">'[47]Revenus hors intercomp_'!#REF!</definedName>
    <definedName name="anly___5" localSheetId="0">'[45]Revenus hors intercomp_'!#REF!</definedName>
    <definedName name="anly___5">'[45]Revenus hors intercomp_'!#REF!</definedName>
    <definedName name="anly___6" localSheetId="0">'[48]Revenus hors intercomp_'!#REF!</definedName>
    <definedName name="anly___6">'[48]Revenus hors intercomp_'!#REF!</definedName>
    <definedName name="anly___7" localSheetId="0">'[46]Revenus hors intercomp_'!#REF!</definedName>
    <definedName name="anly___7">'[46]Revenus hors intercomp_'!#REF!</definedName>
    <definedName name="Annuité" localSheetId="0">'Data Mobile'!Tx_intérêt_par_an/#REF!</definedName>
    <definedName name="Annuité">[0]!Tx_intérêt_par_an/#REF!</definedName>
    <definedName name="Annuité___0" localSheetId="0">'Data Mobile'!VolFactor___5/#REF!</definedName>
    <definedName name="Annuité___0">VolFactor___5/#REF!</definedName>
    <definedName name="Annuité___12" localSheetId="0">'Data Mobile'!VolFactor___25/#REF!</definedName>
    <definedName name="Annuité___12">VolFactor___25/#REF!</definedName>
    <definedName name="Annuité___14" localSheetId="0">'Data Mobile'!VolFactor___16/#REF!</definedName>
    <definedName name="Annuité___14">VolFactor___16/#REF!</definedName>
    <definedName name="Annuité___16" localSheetId="0">'Data Mobile'!VLastRowToPrint___7/#REF!</definedName>
    <definedName name="Annuité___16">VLastRowToPrint___7/#REF!</definedName>
    <definedName name="Annuité___2" localSheetId="0">'Data Mobile'!VolFactor___4/#REF!</definedName>
    <definedName name="Annuité___2">VolFactor___4/#REF!</definedName>
    <definedName name="Annuité___23" localSheetId="0">'Data Mobile'!VolFactor___5/#REF!</definedName>
    <definedName name="Annuité___23">VolFactor___5/#REF!</definedName>
    <definedName name="Annuité___25" localSheetId="0">[33]Trafic!VolFactor/#REF!</definedName>
    <definedName name="Annuité___25">[33]Trafic!VolFactor/#REF!</definedName>
    <definedName name="Annuité___26" localSheetId="0">'Data Mobile'!VolFactor___12/#REF!</definedName>
    <definedName name="Annuité___26">VolFactor___12/#REF!</definedName>
    <definedName name="Annuité___27" localSheetId="0">'Data Mobile'!VolFactor___14/#REF!</definedName>
    <definedName name="Annuité___27">VolFactor___14/#REF!</definedName>
    <definedName name="Annuité___3" localSheetId="0">'Data Mobile'!VolFactor___5/#REF!</definedName>
    <definedName name="Annuité___3">VolFactor___5/#REF!</definedName>
    <definedName name="Annuité___4" localSheetId="0">'Data Mobile'!VLastRowToPrint___0/#REF!</definedName>
    <definedName name="Annuité___4">VLastRowToPrint___0/#REF!</definedName>
    <definedName name="Annuité___5" localSheetId="0">'Data Mobile'!VolFactor___2/#REF!</definedName>
    <definedName name="Annuité___5">VolFactor___2/#REF!</definedName>
    <definedName name="Annuité___6" localSheetId="0">'Data Mobile'!VLastRowToPrint___26/#REF!</definedName>
    <definedName name="Annuité___6">VLastRowToPrint___26/#REF!</definedName>
    <definedName name="Annuité___7" localSheetId="0">'Data Mobile'!VolFactor___27/#REF!</definedName>
    <definedName name="Annuité___7">VolFactor___27/#REF!</definedName>
    <definedName name="Annuité___9" localSheetId="0">'Data Mobile'!VolFactor___5/#REF!</definedName>
    <definedName name="Annuité___9">VolFactor___5/#REF!</definedName>
    <definedName name="anscount" hidden="1">1</definedName>
    <definedName name="ANUITE">#N/A</definedName>
    <definedName name="ao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0">#REF!</definedName>
    <definedName name="APC_List">#REF!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[20]SV161!$G$19:$R$24</definedName>
    <definedName name="APRES2">[20]SV161!$G$30:$R$32</definedName>
    <definedName name="April" localSheetId="0">#REF!</definedName>
    <definedName name="April">#REF!</definedName>
    <definedName name="AprRtgMFR" localSheetId="0" hidden="1">{#N/A,#N/A,FALSE,"1999 Fiscal Current Week";#N/A,#N/A,FALSE,"1999 Fiscal Variance"}</definedName>
    <definedName name="AprRtgMFR" hidden="1">{#N/A,#N/A,FALSE,"1999 Fiscal Current Week";#N/A,#N/A,FALSE,"1999 Fiscal Variance"}</definedName>
    <definedName name="aq" localSheetId="0" hidden="1">{"IS",#N/A,FALSE,"IS";"RPTIS",#N/A,FALSE,"RPTIS";"STATS",#N/A,FALSE,"STATS";"CELL",#N/A,FALSE,"CELL";"BS",#N/A,FALSE,"BS"}</definedName>
    <definedName name="aq" hidden="1">{"IS",#N/A,FALSE,"IS";"RPTIS",#N/A,FALSE,"RPTIS";"STATS",#N/A,FALSE,"STATS";"CELL",#N/A,FALSE,"CELL";"BS",#N/A,FALSE,"BS"}</definedName>
    <definedName name="art" localSheetId="0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0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0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0" hidden="1">{"comp1",#N/A,FALSE,"COMPS";"footnotes",#N/A,FALSE,"COMPS"}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[48]Links!A1</definedName>
    <definedName name="AS2ReportLS" hidden="1">1</definedName>
    <definedName name="AS2StaticLS" hidden="1">'[49]Stocks lead'!A1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" localSheetId="0" hidden="1">{#N/A,#N/A,FALSE,"DCF Summary";#N/A,#N/A,FALSE,"Casema";#N/A,#N/A,FALSE,"Casema NoTel";#N/A,#N/A,FALSE,"UK";#N/A,#N/A,FALSE,"RCF";#N/A,#N/A,FALSE,"Intercable CZ";#N/A,#N/A,FALSE,"Interkabel P"}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localSheetId="0" hidden="1">{#N/A,#N/A,FALSE,"Calc";#N/A,#N/A,FALSE,"Sensitivity";#N/A,#N/A,FALSE,"LT Earn.Dil.";#N/A,#N/A,FALSE,"Dil. AVP"}</definedName>
    <definedName name="asdf" hidden="1">{#N/A,#N/A,FALSE,"Calc";#N/A,#N/A,FALSE,"Sensitivity";#N/A,#N/A,FALSE,"LT Earn.Dil.";#N/A,#N/A,FALSE,"Dil. AVP"}</definedName>
    <definedName name="asss">#N/A</definedName>
    <definedName name="at" localSheetId="0" hidden="1">{"IS",#N/A,FALSE,"IS";"RPTIS",#N/A,FALSE,"RPTIS";"STATS",#N/A,FALSE,"STATS";"CELL",#N/A,FALSE,"CELL";"BS",#N/A,FALSE,"BS"}</definedName>
    <definedName name="at" hidden="1">{"IS",#N/A,FALSE,"IS";"RPTIS",#N/A,FALSE,"RPTIS";"STATS",#N/A,FALSE,"STATS";"CELL",#N/A,FALSE,"CELL";"BS",#N/A,FALSE,"BS"}</definedName>
    <definedName name="ATDebtCost" localSheetId="0">#REF!</definedName>
    <definedName name="ATDebtCost">#REF!</definedName>
    <definedName name="ATDebtCost___0" localSheetId="0">#REF!</definedName>
    <definedName name="ATDebtCost___0">#REF!</definedName>
    <definedName name="ATDebtCost___12" localSheetId="0">#REF!</definedName>
    <definedName name="ATDebtCost___12">#REF!</definedName>
    <definedName name="ATDebtCost___14" localSheetId="0">#REF!</definedName>
    <definedName name="ATDebtCost___14">#REF!</definedName>
    <definedName name="ATDebtCost___16" localSheetId="0">#REF!</definedName>
    <definedName name="ATDebtCost___16">#REF!</definedName>
    <definedName name="ATDebtCost___2" localSheetId="0">#REF!</definedName>
    <definedName name="ATDebtCost___2">#REF!</definedName>
    <definedName name="ATDebtCost___25" localSheetId="0">#REF!</definedName>
    <definedName name="ATDebtCost___25">#REF!</definedName>
    <definedName name="ATDebtCost___26" localSheetId="0">#REF!</definedName>
    <definedName name="ATDebtCost___26">#REF!</definedName>
    <definedName name="ATDebtCost___27" localSheetId="0">#REF!</definedName>
    <definedName name="ATDebtCost___27">#REF!</definedName>
    <definedName name="ATDebtCost___4" localSheetId="0">#REF!</definedName>
    <definedName name="ATDebtCost___4">#REF!</definedName>
    <definedName name="ATDebtCost___5" localSheetId="0">#REF!</definedName>
    <definedName name="ATDebtCost___5">#REF!</definedName>
    <definedName name="ATDebtCost___7" localSheetId="0">#REF!</definedName>
    <definedName name="ATDebtCost___7">#REF!</definedName>
    <definedName name="ati" localSheetId="0">'[50]FES  ATLAS'!#REF!</definedName>
    <definedName name="ati">'[50]FES  ATLAS'!#REF!</definedName>
    <definedName name="au" localSheetId="0" hidden="1">{#N/A,#N/A,FALSE,"ORIX CSC"}</definedName>
    <definedName name="au" hidden="1">{#N/A,#N/A,FALSE,"ORIX CSC"}</definedName>
    <definedName name="Auditor" localSheetId="0" hidden="1">OFFSET('Data Mobile'!CompRange3Main,9,0,COUNTA('Data Mobile'!CompRange3Main)-COUNTA(#REF!),1)</definedName>
    <definedName name="Auditor" hidden="1">OFFSET([0]!CompRange3Main,9,0,COUNTA([0]!CompRange3Main)-COUNTA(#REF!),1)</definedName>
    <definedName name="August" localSheetId="0">#REF!</definedName>
    <definedName name="August">#REF!</definedName>
    <definedName name="AUT_REC_CCP" localSheetId="0">#REF!</definedName>
    <definedName name="AUT_REC_CCP">#REF!</definedName>
    <definedName name="AUT_REC_TG" localSheetId="0">#REF!</definedName>
    <definedName name="AUT_REC_TG">#REF!</definedName>
    <definedName name="AUTRECCCP">[42]ONPT!$B$19</definedName>
    <definedName name="AUTRECTG">[42]ONPT!$B$19</definedName>
    <definedName name="AVANT1">[20]SV161!$H$19:$S$24</definedName>
    <definedName name="AVANT2">[20]SV161!$H$30:$S$32</definedName>
    <definedName name="axe_doc" localSheetId="0">#REF!</definedName>
    <definedName name="axe_doc">#REF!</definedName>
    <definedName name="axe_doc1" localSheetId="0">#REF!</definedName>
    <definedName name="axe_doc1">#REF!</definedName>
    <definedName name="axe_doc10" localSheetId="0">#REF!</definedName>
    <definedName name="axe_doc10">#REF!</definedName>
    <definedName name="axe_doc11" localSheetId="0">#REF!</definedName>
    <definedName name="axe_doc11">#REF!</definedName>
    <definedName name="axe_doc12" localSheetId="0">#REF!</definedName>
    <definedName name="axe_doc12">#REF!</definedName>
    <definedName name="axe_doc13" localSheetId="0">#REF!</definedName>
    <definedName name="axe_doc13">#REF!</definedName>
    <definedName name="axe_doc2" localSheetId="0">#REF!</definedName>
    <definedName name="axe_doc2">#REF!</definedName>
    <definedName name="axe_doc3" localSheetId="0">#REF!</definedName>
    <definedName name="axe_doc3">#REF!</definedName>
    <definedName name="axe_doc4" localSheetId="0">#REF!</definedName>
    <definedName name="axe_doc4">#REF!</definedName>
    <definedName name="axe_doc5" localSheetId="0">#REF!</definedName>
    <definedName name="axe_doc5">#REF!</definedName>
    <definedName name="axe_doc6" localSheetId="0">#REF!</definedName>
    <definedName name="axe_doc6">#REF!</definedName>
    <definedName name="axe_doc7" localSheetId="0">#REF!</definedName>
    <definedName name="axe_doc7">#REF!</definedName>
    <definedName name="axe_doc8" localSheetId="0">#REF!</definedName>
    <definedName name="axe_doc8">#REF!</definedName>
    <definedName name="axe_doc9" localSheetId="0">#REF!</definedName>
    <definedName name="axe_doc9">#REF!</definedName>
    <definedName name="axedoc_9" localSheetId="0">#REF!</definedName>
    <definedName name="axedoc_9">#REF!</definedName>
    <definedName name="ay" localSheetId="0" hidden="1">{"print 1",#N/A,FALSE,"PrimeCo PCS";"print 2",#N/A,FALSE,"PrimeCo PCS";"valuation",#N/A,FALSE,"PrimeCo PCS"}</definedName>
    <definedName name="ay" hidden="1">{"print 1",#N/A,FALSE,"PrimeCo PCS";"print 2",#N/A,FALSE,"PrimeCo PCS";"valuation",#N/A,FALSE,"PrimeCo PCS"}</definedName>
    <definedName name="AZ">#N/A</definedName>
    <definedName name="azazaz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0">'Data Mobile'!Nb_de_paiements_par_an*#REF!</definedName>
    <definedName name="aze">[0]!Nb_de_paiements_par_an*#REF!</definedName>
    <definedName name="azeazedazedazeed" localSheetId="0">'Data Mobile'!Nb_de_paiements_par_an*#REF!</definedName>
    <definedName name="azeazedazedazeed">[0]!Nb_de_paiements_par_an*#REF!</definedName>
    <definedName name="azerty" localSheetId="0">'Data Mobile'!Tx_intérêt_par_an/#REF!</definedName>
    <definedName name="azerty">[0]!Tx_intérêt_par_an/#REF!</definedName>
    <definedName name="azerty___0" localSheetId="0">'Data Mobile'!VolFactor___5/#REF!</definedName>
    <definedName name="azerty___0">VolFactor___5/#REF!</definedName>
    <definedName name="azerty___12" localSheetId="0">'Data Mobile'!VolFactor___25/#REF!</definedName>
    <definedName name="azerty___12">VolFactor___25/#REF!</definedName>
    <definedName name="azerty___14" localSheetId="0">'Data Mobile'!VolFactor___16/#REF!</definedName>
    <definedName name="azerty___14">VolFactor___16/#REF!</definedName>
    <definedName name="azerty___16" localSheetId="0">'Data Mobile'!VLastRowToPrint___7/#REF!</definedName>
    <definedName name="azerty___16">VLastRowToPrint___7/#REF!</definedName>
    <definedName name="azerty___2" localSheetId="0">'Data Mobile'!VolFactor___4/#REF!</definedName>
    <definedName name="azerty___2">VolFactor___4/#REF!</definedName>
    <definedName name="azerty___23" localSheetId="0">'Data Mobile'!VolFactor___5/#REF!</definedName>
    <definedName name="azerty___23">VolFactor___5/#REF!</definedName>
    <definedName name="azerty___25" localSheetId="0">[33]Trafic!VolFactor/#REF!</definedName>
    <definedName name="azerty___25">[33]Trafic!VolFactor/#REF!</definedName>
    <definedName name="azerty___26" localSheetId="0">'Data Mobile'!VolFactor___12/#REF!</definedName>
    <definedName name="azerty___26">VolFactor___12/#REF!</definedName>
    <definedName name="azerty___27" localSheetId="0">'Data Mobile'!VolFactor___14/#REF!</definedName>
    <definedName name="azerty___27">VolFactor___14/#REF!</definedName>
    <definedName name="azerty___3" localSheetId="0">'Data Mobile'!VolFactor___5/#REF!</definedName>
    <definedName name="azerty___3">VolFactor___5/#REF!</definedName>
    <definedName name="azerty___4" localSheetId="0">'Data Mobile'!VLastRowToPrint___0/#REF!</definedName>
    <definedName name="azerty___4">VLastRowToPrint___0/#REF!</definedName>
    <definedName name="azerty___5" localSheetId="0">'Data Mobile'!VolFactor___2/#REF!</definedName>
    <definedName name="azerty___5">VolFactor___2/#REF!</definedName>
    <definedName name="azerty___6" localSheetId="0">'Data Mobile'!VLastRowToPrint___26/#REF!</definedName>
    <definedName name="azerty___6">VLastRowToPrint___26/#REF!</definedName>
    <definedName name="azerty___7" localSheetId="0">'Data Mobile'!VolFactor___27/#REF!</definedName>
    <definedName name="azerty___7">VolFactor___27/#REF!</definedName>
    <definedName name="azerty___9" localSheetId="0">'Data Mobile'!VolFactor___5/#REF!</definedName>
    <definedName name="azerty___9">VolFactor___5/#REF!</definedName>
    <definedName name="azertyu" localSheetId="0">#N/A</definedName>
    <definedName name="azertyu">#N/A</definedName>
    <definedName name="azertyu___0" localSheetId="0">'Data Mobile'!bbb___3</definedName>
    <definedName name="azertyu___0">bbb___3</definedName>
    <definedName name="azertyu___12" localSheetId="0">'Data Mobile'!bbb___23</definedName>
    <definedName name="azertyu___12">bbb___23</definedName>
    <definedName name="azertyu___14" localSheetId="0">[51]Trafic!bbb</definedName>
    <definedName name="azertyu___14">[51]Trafic!bbb</definedName>
    <definedName name="azertyu___16" localSheetId="0">'Data Mobile'!Excel_BuiltIn_Database_0</definedName>
    <definedName name="azertyu___16">Excel_BuiltIn_Database_0</definedName>
    <definedName name="azertyu___2" localSheetId="0">bbb___6</definedName>
    <definedName name="azertyu___2">bbb___6</definedName>
    <definedName name="azertyu___23" localSheetId="0">[51]Trafic!BANQUE</definedName>
    <definedName name="azertyu___23">[51]Trafic!BANQUE</definedName>
    <definedName name="azertyu___25" localSheetId="0">'Data Mobile'!BAZ___6</definedName>
    <definedName name="azertyu___25">BAZ___6</definedName>
    <definedName name="azertyu___26" localSheetId="0">'Data Mobile'!bbb___25</definedName>
    <definedName name="azertyu___26">bbb___25</definedName>
    <definedName name="azertyu___27" localSheetId="0">'Data Mobile'!bbb___16</definedName>
    <definedName name="azertyu___27">bbb___16</definedName>
    <definedName name="azertyu___3" localSheetId="0">BAZ___0</definedName>
    <definedName name="azertyu___3">BAZ___0</definedName>
    <definedName name="azertyu___4" localSheetId="0">[51]Trafic!BAZ</definedName>
    <definedName name="azertyu___4">[51]Trafic!BAZ</definedName>
    <definedName name="azertyu___5" localSheetId="0">'Data Mobile'!bbb___4</definedName>
    <definedName name="azertyu___5">bbb___4</definedName>
    <definedName name="azertyu___6" localSheetId="0">'Data Mobile'!B2000ssta___0</definedName>
    <definedName name="azertyu___6">B2000ssta___0</definedName>
    <definedName name="azertyu___7" localSheetId="0">'Data Mobile'!bbb___9</definedName>
    <definedName name="azertyu___7">bbb___9</definedName>
    <definedName name="azertyu___9" localSheetId="0">'Data Mobile'!BAZ___12</definedName>
    <definedName name="azertyu___9">BAZ___12</definedName>
    <definedName name="azraze" localSheetId="0" hidden="1">{"orixcsc",#N/A,FALSE,"ORIX CSC";"orixcsc2",#N/A,FALSE,"ORIX CSC"}</definedName>
    <definedName name="azraze" hidden="1">{"orixcsc",#N/A,FALSE,"ORIX CSC";"orixcsc2",#N/A,FALSE,"ORIX CSC"}</definedName>
    <definedName name="B">#N/A</definedName>
    <definedName name="B.C.M" localSheetId="0">#REF!</definedName>
    <definedName name="B.C.M">#REF!</definedName>
    <definedName name="B.C.M." localSheetId="0">#REF!</definedName>
    <definedName name="B.C.M.">#REF!</definedName>
    <definedName name="B.M.C.E_PRINCIP" localSheetId="0">#REF!</definedName>
    <definedName name="B.M.C.E_PRINCIP">#REF!</definedName>
    <definedName name="B.M.C.I" localSheetId="0">#REF!</definedName>
    <definedName name="B.M.C.I">#REF!</definedName>
    <definedName name="B.M.C.I." localSheetId="0">#REF!</definedName>
    <definedName name="B.M.C.I.">#REF!</definedName>
    <definedName name="B.P" localSheetId="0">#REF!</definedName>
    <definedName name="B.P">#REF!</definedName>
    <definedName name="B.P." localSheetId="0">#REF!</definedName>
    <definedName name="B.P.">#REF!</definedName>
    <definedName name="B_Tarifs_Le7" localSheetId="0">#REF!</definedName>
    <definedName name="B_Tarifs_Le7">#REF!</definedName>
    <definedName name="B_Tarifs_Le7___0" localSheetId="0">#REF!</definedName>
    <definedName name="B_Tarifs_Le7___0">#REF!</definedName>
    <definedName name="B_Tarifs_Le7___12" localSheetId="0">#REF!</definedName>
    <definedName name="B_Tarifs_Le7___12">#REF!</definedName>
    <definedName name="B_Tarifs_Le7___14" localSheetId="0">#REF!</definedName>
    <definedName name="B_Tarifs_Le7___14">#REF!</definedName>
    <definedName name="B_Tarifs_Le7___16" localSheetId="0">#REF!</definedName>
    <definedName name="B_Tarifs_Le7___16">#REF!</definedName>
    <definedName name="B_Tarifs_Le7___2" localSheetId="0">#REF!</definedName>
    <definedName name="B_Tarifs_Le7___2">#REF!</definedName>
    <definedName name="B_Tarifs_Le7___26" localSheetId="0">#REF!</definedName>
    <definedName name="B_Tarifs_Le7___26">#REF!</definedName>
    <definedName name="B_Tarifs_Le7___27" localSheetId="0">#REF!</definedName>
    <definedName name="B_Tarifs_Le7___27">#REF!</definedName>
    <definedName name="B_Tarifs_Le7___5" localSheetId="0">#REF!</definedName>
    <definedName name="B_Tarifs_Le7___5">#REF!</definedName>
    <definedName name="B_Tarifs_Le7___7" localSheetId="0">#REF!</definedName>
    <definedName name="B_Tarifs_Le7___7">#REF!</definedName>
    <definedName name="B2000ssta" localSheetId="0">#REF!</definedName>
    <definedName name="B2000ssta">#REF!</definedName>
    <definedName name="B2000ssta___0" localSheetId="0">#REF!</definedName>
    <definedName name="B2000ssta___0">#REF!</definedName>
    <definedName name="B2000ssta___12" localSheetId="0">#REF!</definedName>
    <definedName name="B2000ssta___12">#REF!</definedName>
    <definedName name="B2000ssta___14" localSheetId="0">#REF!</definedName>
    <definedName name="B2000ssta___14">#REF!</definedName>
    <definedName name="B2000ssta___16" localSheetId="0">#REF!</definedName>
    <definedName name="B2000ssta___16">#REF!</definedName>
    <definedName name="B2000ssta___27" localSheetId="0">#REF!</definedName>
    <definedName name="B2000ssta___27">#REF!</definedName>
    <definedName name="B2000ssta___5" localSheetId="0">#REF!</definedName>
    <definedName name="B2000ssta___5">#REF!</definedName>
    <definedName name="BAC" localSheetId="0">#REF!</definedName>
    <definedName name="BAC">#REF!</definedName>
    <definedName name="BAC_Budget_at_Completion" localSheetId="0">#REF!</definedName>
    <definedName name="BAC_Budget_at_Completion">#REF!</definedName>
    <definedName name="bank1">[52]decis14a3_bk!$A$2:$G$40</definedName>
    <definedName name="bank2">[52]decis14a3_bk!$A$42:$G$82</definedName>
    <definedName name="bank3">[52]decis14a3_bk!$A$84:$G$157</definedName>
    <definedName name="bank4">[52]decis14a3_bk!$A$159:$G$265</definedName>
    <definedName name="BANQUE" localSheetId="0">#REF!</definedName>
    <definedName name="BANQUE">#REF!</definedName>
    <definedName name="BARIM" localSheetId="0">'[25]FES  ATLAS'!#REF!</definedName>
    <definedName name="BARIM">'[25]FES  ATLAS'!#REF!</definedName>
    <definedName name="BASE_COSTES" localSheetId="0">#REF!</definedName>
    <definedName name="BASE_COSTES">#REF!</definedName>
    <definedName name="_xlnm.Database" localSheetId="0">#REF!</definedName>
    <definedName name="_xlnm.Database">#REF!</definedName>
    <definedName name="Base2" localSheetId="0">#REF!</definedName>
    <definedName name="Base2">#REF!</definedName>
    <definedName name="BASE99">[53]ULTIMATES!$A$1:$BV$40</definedName>
    <definedName name="Bat" localSheetId="0">[41]BATIMENT!#REF!</definedName>
    <definedName name="Bat">[41]BATIMENT!#REF!</definedName>
    <definedName name="BAZ" localSheetId="0">#REF!</definedName>
    <definedName name="BAZ">#REF!</definedName>
    <definedName name="BAZ___0">[54]Vir94!AF1048576</definedName>
    <definedName name="BAZ___12" localSheetId="0">#REF!</definedName>
    <definedName name="BAZ___12">#REF!</definedName>
    <definedName name="BAZ___6" localSheetId="0">#REF!</definedName>
    <definedName name="BAZ___6">#REF!</definedName>
    <definedName name="bb" localSheetId="0">#REF!</definedName>
    <definedName name="bb">#REF!</definedName>
    <definedName name="bbb">#N/A</definedName>
    <definedName name="bbb___0" localSheetId="0">'Data Mobile'!VolFactor___5/#REF!</definedName>
    <definedName name="bbb___0">VolFactor___5/#REF!</definedName>
    <definedName name="bbb___12">NA()</definedName>
    <definedName name="bbb___14" localSheetId="0">'Data Mobile'!VolFactor___16/#REF!</definedName>
    <definedName name="bbb___14">VolFactor___16/#REF!</definedName>
    <definedName name="bbb___16" localSheetId="0">'Data Mobile'!VLastRowToPrint___7/#REF!</definedName>
    <definedName name="bbb___16">VLastRowToPrint___7/#REF!</definedName>
    <definedName name="bbb___2">NA()</definedName>
    <definedName name="bbb___23" localSheetId="0">'Data Mobile'!VolFactor___5/#REF!</definedName>
    <definedName name="bbb___23">VolFactor___5/#REF!</definedName>
    <definedName name="bbb___25" localSheetId="0">[33]Trafic!VolFactor/#REF!</definedName>
    <definedName name="bbb___25">[33]Trafic!VolFactor/#REF!</definedName>
    <definedName name="bbb___26">NA()</definedName>
    <definedName name="bbb___27" localSheetId="0">'Data Mobile'!VolFactor___14/#REF!</definedName>
    <definedName name="bbb___27">VolFactor___14/#REF!</definedName>
    <definedName name="bbb___3" localSheetId="0">'Data Mobile'!VolFactor___5/#REF!</definedName>
    <definedName name="bbb___3">VolFactor___5/#REF!</definedName>
    <definedName name="bbb___4" localSheetId="0">'Data Mobile'!VLastRowToPrint___0/#REF!</definedName>
    <definedName name="bbb___4">VLastRowToPrint___0/#REF!</definedName>
    <definedName name="bbb___5" localSheetId="0">'Data Mobile'!VolFactor___2/#REF!</definedName>
    <definedName name="bbb___5">VolFactor___2/#REF!</definedName>
    <definedName name="bbb___6">NA()</definedName>
    <definedName name="bbb___7">NA()</definedName>
    <definedName name="bbb___9" localSheetId="0">'Data Mobile'!VolFactor___5/#REF!</definedName>
    <definedName name="bbb___9">VolFactor___5/#REF!</definedName>
    <definedName name="bbb__0">#N/A</definedName>
    <definedName name="bbbb" localSheetId="0">'Data Mobile'!Tx_intérêt_par_an/#REF!</definedName>
    <definedName name="bbbb">[0]!Tx_intérêt_par_an/#REF!</definedName>
    <definedName name="bbbb___0" localSheetId="0">'Data Mobile'!VolFactor___5/#REF!</definedName>
    <definedName name="bbbb___0">VolFactor___5/#REF!</definedName>
    <definedName name="bbbb___12" localSheetId="0">'Data Mobile'!VolFactor___25/#REF!</definedName>
    <definedName name="bbbb___12">VolFactor___25/#REF!</definedName>
    <definedName name="bbbb___14" localSheetId="0">'Data Mobile'!VolFactor___16/#REF!</definedName>
    <definedName name="bbbb___14">VolFactor___16/#REF!</definedName>
    <definedName name="bbbb___16" localSheetId="0">'Data Mobile'!VLastRowToPrint___7/#REF!</definedName>
    <definedName name="bbbb___16">VLastRowToPrint___7/#REF!</definedName>
    <definedName name="bbbb___2" localSheetId="0">'Data Mobile'!VolFactor___4/#REF!</definedName>
    <definedName name="bbbb___2">VolFactor___4/#REF!</definedName>
    <definedName name="bbbb___23" localSheetId="0">'Data Mobile'!VolFactor___5/#REF!</definedName>
    <definedName name="bbbb___23">VolFactor___5/#REF!</definedName>
    <definedName name="bbbb___25" localSheetId="0">[33]Trafic!VolFactor/#REF!</definedName>
    <definedName name="bbbb___25">[33]Trafic!VolFactor/#REF!</definedName>
    <definedName name="bbbb___26" localSheetId="0">'Data Mobile'!VolFactor___12/#REF!</definedName>
    <definedName name="bbbb___26">VolFactor___12/#REF!</definedName>
    <definedName name="bbbb___27" localSheetId="0">'Data Mobile'!VolFactor___14/#REF!</definedName>
    <definedName name="bbbb___27">VolFactor___14/#REF!</definedName>
    <definedName name="bbbb___3" localSheetId="0">'Data Mobile'!VolFactor___5/#REF!</definedName>
    <definedName name="bbbb___3">VolFactor___5/#REF!</definedName>
    <definedName name="bbbb___4" localSheetId="0">'Data Mobile'!VLastRowToPrint___0/#REF!</definedName>
    <definedName name="bbbb___4">VLastRowToPrint___0/#REF!</definedName>
    <definedName name="bbbb___5" localSheetId="0">'Data Mobile'!VolFactor___2/#REF!</definedName>
    <definedName name="bbbb___5">VolFactor___2/#REF!</definedName>
    <definedName name="bbbb___6" localSheetId="0">'Data Mobile'!VLastRowToPrint___26/#REF!</definedName>
    <definedName name="bbbb___6">VLastRowToPrint___26/#REF!</definedName>
    <definedName name="bbbb___7" localSheetId="0">'Data Mobile'!VolFactor___27/#REF!</definedName>
    <definedName name="bbbb___7">VolFactor___27/#REF!</definedName>
    <definedName name="bbbb___9" localSheetId="0">'Data Mobile'!VolFactor___5/#REF!</definedName>
    <definedName name="bbbb___9">VolFactor___5/#REF!</definedName>
    <definedName name="BBBBBBBB" localSheetId="0">#N/A</definedName>
    <definedName name="BBBBBBBB">#N/A</definedName>
    <definedName name="bc" localSheetId="0" hidden="1">{"IS",#N/A,FALSE,"IS";"RPTIS",#N/A,FALSE,"RPTIS";"STATS",#N/A,FALSE,"STATS";"CELL",#N/A,FALSE,"CELL";"BS",#N/A,FALSE,"BS"}</definedName>
    <definedName name="bc" hidden="1">{"IS",#N/A,FALSE,"IS";"RPTIS",#N/A,FALSE,"RPTIS";"STATS",#N/A,FALSE,"STATS";"CELL",#N/A,FALSE,"CELL";"BS",#N/A,FALSE,"BS"}</definedName>
    <definedName name="BCM">[42]ONPT!$B$55</definedName>
    <definedName name="bcvgdhjdfhhjfev" localSheetId="0">#N/A</definedName>
    <definedName name="bcvgdhjdfhhjfev">#N/A</definedName>
    <definedName name="BEGINNING" localSheetId="0">#REF!</definedName>
    <definedName name="BEGINNING">#REF!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1" localSheetId="0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localSheetId="0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localSheetId="0" hidden="1">{#N/A,#N/A,TRUE,"Cover sheet";#N/A,#N/A,TRUE,"DCF analysis";#N/A,#N/A,TRUE,"WACC calculation"}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 localSheetId="0">[55]BATIMENT!#REF!</definedName>
    <definedName name="bildouv">[55]BATIMENT!#REF!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0" hidden="1">#REF!</definedName>
    <definedName name="Blank3" hidden="1">#REF!</definedName>
    <definedName name="Blank4" localSheetId="0" hidden="1">#REF!</definedName>
    <definedName name="Blank4" hidden="1">#REF!</definedName>
    <definedName name="Blank5" localSheetId="0" hidden="1">#REF!</definedName>
    <definedName name="Blank5" hidden="1">#REF!</definedName>
    <definedName name="Blank6" localSheetId="0" hidden="1">#REF!</definedName>
    <definedName name="Blank6" hidden="1">#REF!</definedName>
    <definedName name="Blank7" localSheetId="0" hidden="1">#REF!</definedName>
    <definedName name="Blank7" hidden="1">#REF!</definedName>
    <definedName name="Blank8" localSheetId="0" hidden="1">#REF!</definedName>
    <definedName name="Blank8" hidden="1">#REF!</definedName>
    <definedName name="BLPH7" localSheetId="0" hidden="1">[55]Sheet1!#REF!</definedName>
    <definedName name="BLPH7" hidden="1">[55]Sheet1!#REF!</definedName>
    <definedName name="BMC.E">[42]ONPT!$H$41</definedName>
    <definedName name="BMCE" localSheetId="0">#REF!</definedName>
    <definedName name="BMCE">#REF!</definedName>
    <definedName name="BMCE.P" localSheetId="0">#REF!</definedName>
    <definedName name="BMCE.P">#REF!</definedName>
    <definedName name="BMCEP">[42]ONPT!$B$49</definedName>
    <definedName name="BMCI">[42]ONPT!$B$54</definedName>
    <definedName name="bnbbb" localSheetId="0">#N/A</definedName>
    <definedName name="bnbbb">#N/A</definedName>
    <definedName name="BNFG">#N/A</definedName>
    <definedName name="bnkj" localSheetId="0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O_OPEX4R" localSheetId="0">#REF!</definedName>
    <definedName name="BO_OPEX4R">#REF!</definedName>
    <definedName name="bouhali" localSheetId="0">#REF!</definedName>
    <definedName name="bouhali">#REF!</definedName>
    <definedName name="BOUNDARY">#N/A</definedName>
    <definedName name="BOXOFFICE">'[56]BOX OFFICE'!$A$8:$AN$846</definedName>
    <definedName name="BP">[42]ONPT!$B$56</definedName>
    <definedName name="BQ">[42]ONPT!$H$30</definedName>
    <definedName name="BSCVolt" localSheetId="0">#REF!</definedName>
    <definedName name="BSCVolt">#REF!</definedName>
    <definedName name="BTSVolt" localSheetId="0">#REF!</definedName>
    <definedName name="BTSVolt">#REF!</definedName>
    <definedName name="BUD_MENSUAL">'[57]DRH capex'!$G$155:$W$189</definedName>
    <definedName name="budconso7dr" localSheetId="0">[58]Aga!#REF!</definedName>
    <definedName name="budconso7dr">[58]Aga!#REF!</definedName>
    <definedName name="budfev" hidden="1">[59]A!$U$2:$AH$2</definedName>
    <definedName name="Budget_2003_Conso" localSheetId="0">#REF!</definedName>
    <definedName name="Budget_2003_Conso">#REF!</definedName>
    <definedName name="Budget_2003_Conso___0" localSheetId="0">#REF!</definedName>
    <definedName name="Budget_2003_Conso___0">#REF!</definedName>
    <definedName name="Budget_2003_Conso___12" localSheetId="0">#REF!</definedName>
    <definedName name="Budget_2003_Conso___12">#REF!</definedName>
    <definedName name="Budget_2003_Conso___14" localSheetId="0">#REF!</definedName>
    <definedName name="Budget_2003_Conso___14">#REF!</definedName>
    <definedName name="Budget_2003_Conso___16" localSheetId="0">#REF!</definedName>
    <definedName name="Budget_2003_Conso___16">#REF!</definedName>
    <definedName name="Budget_2003_Conso___27" localSheetId="0">#REF!</definedName>
    <definedName name="Budget_2003_Conso___27">#REF!</definedName>
    <definedName name="Budget_2003_Conso___5" localSheetId="0">#REF!</definedName>
    <definedName name="Budget_2003_Conso___5">#REF!</definedName>
    <definedName name="Budget_DR_Rabat06" localSheetId="0">#REF!</definedName>
    <definedName name="Budget_DR_Rabat06">#REF!</definedName>
    <definedName name="BUDGET_REVISE">'[60]BUDGET REVISE'!$A$1:$C$217</definedName>
    <definedName name="Budget02" localSheetId="0">'[61]R.Entreprises'!$A$5:$N$25</definedName>
    <definedName name="Budget02">'[62]R.Entreprises'!$A$5:$N$25</definedName>
    <definedName name="budget2000" localSheetId="0">#REF!</definedName>
    <definedName name="budget2000">#REF!</definedName>
    <definedName name="budget2000___0" localSheetId="0">#REF!</definedName>
    <definedName name="budget2000___0">#REF!</definedName>
    <definedName name="budget2000___12" localSheetId="0">#REF!</definedName>
    <definedName name="budget2000___12">#REF!</definedName>
    <definedName name="budget2000___14" localSheetId="0">#REF!</definedName>
    <definedName name="budget2000___14">#REF!</definedName>
    <definedName name="budget2000___16" localSheetId="0">#REF!</definedName>
    <definedName name="budget2000___16">#REF!</definedName>
    <definedName name="budget2000___27" localSheetId="0">#REF!</definedName>
    <definedName name="budget2000___27">#REF!</definedName>
    <definedName name="budget2000___5" localSheetId="0">#REF!</definedName>
    <definedName name="budget2000___5">#REF!</definedName>
    <definedName name="budmens7dr" localSheetId="0">[58]Aga!#REF!</definedName>
    <definedName name="budmens7dr">[58]Aga!#REF!</definedName>
    <definedName name="bvb">[63]Feuil1!$A$1:$M$44</definedName>
    <definedName name="C.D.M" localSheetId="0">#REF!</definedName>
    <definedName name="C.D.M">#REF!</definedName>
    <definedName name="C_" localSheetId="0">#REF!</definedName>
    <definedName name="C_">#REF!</definedName>
    <definedName name="C____0" localSheetId="0">[13]CH95!#REF!</definedName>
    <definedName name="C____0">[13]CH95!#REF!</definedName>
    <definedName name="C____12" localSheetId="0">#REF!</definedName>
    <definedName name="C____12">#REF!</definedName>
    <definedName name="C____2" localSheetId="0">#REF!</definedName>
    <definedName name="C____2">#REF!</definedName>
    <definedName name="C____25" localSheetId="0">#REF!</definedName>
    <definedName name="C____25">#REF!</definedName>
    <definedName name="C____26" localSheetId="0">#REF!</definedName>
    <definedName name="C____26">#REF!</definedName>
    <definedName name="C____27" localSheetId="0">[13]CH95!#REF!</definedName>
    <definedName name="C____27">[13]CH95!#REF!</definedName>
    <definedName name="C____4" localSheetId="0">#REF!</definedName>
    <definedName name="C____4">#REF!</definedName>
    <definedName name="C____5" localSheetId="0">[13]CH95!#REF!</definedName>
    <definedName name="C____5">[13]CH95!#REF!</definedName>
    <definedName name="C____6" localSheetId="0">#REF!</definedName>
    <definedName name="C____6">#REF!</definedName>
    <definedName name="C____7" localSheetId="0">#REF!</definedName>
    <definedName name="C____7">#REF!</definedName>
    <definedName name="C_Prépaiement" localSheetId="0">#REF!</definedName>
    <definedName name="C_Prépaiement">#REF!</definedName>
    <definedName name="C_Prépaiement___0" localSheetId="0">#REF!</definedName>
    <definedName name="C_Prépaiement___0">#REF!</definedName>
    <definedName name="C_Prépaiement___12" localSheetId="0">#REF!</definedName>
    <definedName name="C_Prépaiement___12">#REF!</definedName>
    <definedName name="C_Prépaiement___14" localSheetId="0">#REF!</definedName>
    <definedName name="C_Prépaiement___14">#REF!</definedName>
    <definedName name="C_Prépaiement___16" localSheetId="0">#REF!</definedName>
    <definedName name="C_Prépaiement___16">#REF!</definedName>
    <definedName name="C_Prépaiement___2" localSheetId="0">#REF!</definedName>
    <definedName name="C_Prépaiement___2">#REF!</definedName>
    <definedName name="C_Prépaiement___26" localSheetId="0">#REF!</definedName>
    <definedName name="C_Prépaiement___26">#REF!</definedName>
    <definedName name="C_Prépaiement___27" localSheetId="0">#REF!</definedName>
    <definedName name="C_Prépaiement___27">#REF!</definedName>
    <definedName name="C_Prépaiement___5" localSheetId="0">#REF!</definedName>
    <definedName name="C_Prépaiement___5">#REF!</definedName>
    <definedName name="C_Prépaiement___7" localSheetId="0">#REF!</definedName>
    <definedName name="C_Prépaiement___7">#REF!</definedName>
    <definedName name="CA" localSheetId="0">#REF!</definedName>
    <definedName name="CA">#REF!</definedName>
    <definedName name="CA___0" localSheetId="0">#REF!</definedName>
    <definedName name="CA___0">#REF!</definedName>
    <definedName name="CA___12" localSheetId="0">#REF!</definedName>
    <definedName name="CA___12">#REF!</definedName>
    <definedName name="CA___14" localSheetId="0">#REF!</definedName>
    <definedName name="CA___14">#REF!</definedName>
    <definedName name="CA___16" localSheetId="0">#REF!</definedName>
    <definedName name="CA___16">#REF!</definedName>
    <definedName name="CA___2" localSheetId="0">#REF!</definedName>
    <definedName name="CA___2">#REF!</definedName>
    <definedName name="CA___25" localSheetId="0">#REF!</definedName>
    <definedName name="CA___25">#REF!</definedName>
    <definedName name="CA___26" localSheetId="0">#REF!</definedName>
    <definedName name="CA___26">#REF!</definedName>
    <definedName name="CA___27" localSheetId="0">#REF!</definedName>
    <definedName name="CA___27">#REF!</definedName>
    <definedName name="CA___4" localSheetId="0">#REF!</definedName>
    <definedName name="CA___4">#REF!</definedName>
    <definedName name="CA___5" localSheetId="0">#REF!</definedName>
    <definedName name="CA___5">#REF!</definedName>
    <definedName name="CA___7" localSheetId="0">#REF!</definedName>
    <definedName name="CA___7">#REF!</definedName>
    <definedName name="ca_pm_dest" localSheetId="0">#REF!</definedName>
    <definedName name="ca_pm_dest">#REF!</definedName>
    <definedName name="Cable" localSheetId="0" hidden="1">{#N/A,#N/A,FALSE,"Operations";#N/A,#N/A,FALSE,"Financials"}</definedName>
    <definedName name="Cable" hidden="1">{#N/A,#N/A,FALSE,"Operations";#N/A,#N/A,FALSE,"Financials"}</definedName>
    <definedName name="Cable2" localSheetId="0" hidden="1">{#N/A,#N/A,FALSE,"Operations";#N/A,#N/A,FALSE,"Financials"}</definedName>
    <definedName name="Cable2" hidden="1">{#N/A,#N/A,FALSE,"Operations";#N/A,#N/A,FALSE,"Financials"}</definedName>
    <definedName name="Cabs" localSheetId="0">#REF!</definedName>
    <definedName name="Cabs">#REF!</definedName>
    <definedName name="cad" localSheetId="0">'Data Mobile'!Tx_intérêt_par_an/#REF!</definedName>
    <definedName name="cad">[0]!Tx_intérêt_par_an/#REF!</definedName>
    <definedName name="cad___0" localSheetId="0">'Data Mobile'!VolFactor___5/#REF!</definedName>
    <definedName name="cad___0">VolFactor___5/#REF!</definedName>
    <definedName name="cad___12" localSheetId="0">'Data Mobile'!VolFactor___25/#REF!</definedName>
    <definedName name="cad___12">VolFactor___25/#REF!</definedName>
    <definedName name="cad___14" localSheetId="0">'Data Mobile'!VolFactor___16/#REF!</definedName>
    <definedName name="cad___14">VolFactor___16/#REF!</definedName>
    <definedName name="cad___16" localSheetId="0">'Data Mobile'!VLastRowToPrint___7/#REF!</definedName>
    <definedName name="cad___16">VLastRowToPrint___7/#REF!</definedName>
    <definedName name="cad___2" localSheetId="0">'Data Mobile'!VolFactor___5/#REF!</definedName>
    <definedName name="cad___2">VolFactor___5/#REF!</definedName>
    <definedName name="cad___23" localSheetId="0">'Data Mobile'!VolFactor___5/#REF!</definedName>
    <definedName name="cad___23">VolFactor___5/#REF!</definedName>
    <definedName name="cad___25" localSheetId="0">'Data Mobile'!VolFactor___5/#REF!</definedName>
    <definedName name="cad___25">VolFactor___5/#REF!</definedName>
    <definedName name="cad___26" localSheetId="0">'Data Mobile'!VolFactor___5/#REF!</definedName>
    <definedName name="cad___26">VolFactor___5/#REF!</definedName>
    <definedName name="cad___27" localSheetId="0">'Data Mobile'!VolFactor___14/#REF!</definedName>
    <definedName name="cad___27">VolFactor___14/#REF!</definedName>
    <definedName name="cad___3" localSheetId="0">'Data Mobile'!VolFactor___5/#REF!</definedName>
    <definedName name="cad___3">VolFactor___5/#REF!</definedName>
    <definedName name="cad___4" localSheetId="0">'Data Mobile'!VolFactor___5/#REF!</definedName>
    <definedName name="cad___4">VolFactor___5/#REF!</definedName>
    <definedName name="cad___5" localSheetId="0">'Data Mobile'!VolFactor___2/#REF!</definedName>
    <definedName name="cad___5">VolFactor___2/#REF!</definedName>
    <definedName name="cad___6" localSheetId="0">'Data Mobile'!VLastRowToPrint___26/#REF!</definedName>
    <definedName name="cad___6">VLastRowToPrint___26/#REF!</definedName>
    <definedName name="cad___7" localSheetId="0">'Data Mobile'!VolFactor___5/#REF!</definedName>
    <definedName name="cad___7">VolFactor___5/#REF!</definedName>
    <definedName name="cad___9" localSheetId="0">'Data Mobile'!VolFactor___5/#REF!</definedName>
    <definedName name="cad___9">VolFactor___5/#REF!</definedName>
    <definedName name="Calibration" localSheetId="0">#N/A</definedName>
    <definedName name="Calibration">#N/A</definedName>
    <definedName name="camel" localSheetId="0" hidden="1">{#N/A,#N/A,TRUE,"Forecast &amp; Analysis";#N/A,#N/A,TRUE,"Market Values";#N/A,#N/A,TRUE,"Ratios";#N/A,#N/A,TRUE,"Regressions";#N/A,#N/A,TRUE,"Market Values";#N/A,#N/A,TRUE,"Parameters &amp; Results"}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 localSheetId="0">'[64]Key Indicators'!#REF!</definedName>
    <definedName name="CAMON">'[64]Key Indicators'!#REF!</definedName>
    <definedName name="CAP_ACT1" localSheetId="0">[65]CàP_Mois!#REF!</definedName>
    <definedName name="CAP_ACT1">[65]CàP_Mois!#REF!</definedName>
    <definedName name="CAP_ACTU1" localSheetId="0">[65]CàP_Mois!#REF!</definedName>
    <definedName name="CAP_ACTU1">[65]CàP_Mois!#REF!</definedName>
    <definedName name="CAP_Mois">[66]CàP_Mois!$B$1:$D$31</definedName>
    <definedName name="CAP2003àComptabiliser" localSheetId="0">#REF!</definedName>
    <definedName name="CAP2003àComptabiliser">#REF!</definedName>
    <definedName name="CAPBUD">#N/A</definedName>
    <definedName name="CAPEX">#N/A</definedName>
    <definedName name="CAPEX_ACTU_DETAIL_DIV" localSheetId="0">#REF!</definedName>
    <definedName name="CAPEX_ACTU_DETAIL_DIV">#REF!</definedName>
    <definedName name="CAPEX_ACTU2_PREVISION" localSheetId="0">#REF!</definedName>
    <definedName name="CAPEX_ACTU2_PREVISION">#REF!</definedName>
    <definedName name="CAPEX_PREVISIONS" localSheetId="0">#REF!</definedName>
    <definedName name="CAPEX_PREVISIONS">#REF!</definedName>
    <definedName name="CAPEX_PREVISIONS_DG" localSheetId="0">#REF!</definedName>
    <definedName name="CAPEX_PREVISIONS_DG">#REF!</definedName>
    <definedName name="CAPEX_PREVISIONS_DG___0" localSheetId="0">#REF!</definedName>
    <definedName name="CAPEX_PREVISIONS_DG___0">#REF!</definedName>
    <definedName name="CAPEX_PREVISIONS_DG___12" localSheetId="0">#REF!</definedName>
    <definedName name="CAPEX_PREVISIONS_DG___12">#REF!</definedName>
    <definedName name="CAPEX_PREVISIONS_DG___14" localSheetId="0">#REF!</definedName>
    <definedName name="CAPEX_PREVISIONS_DG___14">#REF!</definedName>
    <definedName name="CAPEX_PREVISIONS_DG___16" localSheetId="0">#REF!</definedName>
    <definedName name="CAPEX_PREVISIONS_DG___16">#REF!</definedName>
    <definedName name="CAPEX_PREVISIONS_DG___2" localSheetId="0">#REF!</definedName>
    <definedName name="CAPEX_PREVISIONS_DG___2">#REF!</definedName>
    <definedName name="CAPEX_PREVISIONS_DG___25" localSheetId="0">#REF!</definedName>
    <definedName name="CAPEX_PREVISIONS_DG___25">#REF!</definedName>
    <definedName name="CAPEX_PREVISIONS_DG___26" localSheetId="0">#REF!</definedName>
    <definedName name="CAPEX_PREVISIONS_DG___26">#REF!</definedName>
    <definedName name="CAPEX_PREVISIONS_DG___27" localSheetId="0">#REF!</definedName>
    <definedName name="CAPEX_PREVISIONS_DG___27">#REF!</definedName>
    <definedName name="CAPEX_PREVISIONS_DG___4" localSheetId="0">#REF!</definedName>
    <definedName name="CAPEX_PREVISIONS_DG___4">#REF!</definedName>
    <definedName name="CAPEX_PREVISIONS_DG___5" localSheetId="0">#REF!</definedName>
    <definedName name="CAPEX_PREVISIONS_DG___5">#REF!</definedName>
    <definedName name="CAPEX_PREVISIONS_DG___7" localSheetId="0">#REF!</definedName>
    <definedName name="CAPEX_PREVISIONS_DG___7">#REF!</definedName>
    <definedName name="CAPEX_PROVISION_2003" localSheetId="0">#REF!</definedName>
    <definedName name="CAPEX_PROVISION_2003">#REF!</definedName>
    <definedName name="CAPEX4RQ" localSheetId="0">#REF!</definedName>
    <definedName name="CAPEX4RQ">#REF!</definedName>
    <definedName name="CAPEX4RQDG" localSheetId="0">#REF!</definedName>
    <definedName name="CAPEX4RQDG">#REF!</definedName>
    <definedName name="CAPEX4RQPROJET" localSheetId="0">#REF!</definedName>
    <definedName name="CAPEX4RQPROJET">#REF!</definedName>
    <definedName name="CAPEX4SYNTHESE" localSheetId="0">#REF!</definedName>
    <definedName name="CAPEX4SYNTHESE">#REF!</definedName>
    <definedName name="carte" localSheetId="0">#N/A</definedName>
    <definedName name="carte">#N/A</definedName>
    <definedName name="Casa2" localSheetId="0">#REF!</definedName>
    <definedName name="Casa2">#REF!</definedName>
    <definedName name="Casa3" localSheetId="0">#REF!</definedName>
    <definedName name="Casa3">#REF!</definedName>
    <definedName name="cash" localSheetId="0">#REF!</definedName>
    <definedName name="cash">#REF!</definedName>
    <definedName name="CataRécSynt" localSheetId="0">#REF!</definedName>
    <definedName name="CataRécSynt">#REF!</definedName>
    <definedName name="Catégorie">'[67]Catégories&amp; motifs_réclamations'!$H$2:$H$3</definedName>
    <definedName name="CatRMDRéc">'[35]Daily Z10'!$E$1:$E$500</definedName>
    <definedName name="cc" localSheetId="0" hidden="1">{#N/A,#N/A,FALSE,"CBE";#N/A,#N/A,FALSE,"SWK"}</definedName>
    <definedName name="cc" hidden="1">{#N/A,#N/A,FALSE,"CBE";#N/A,#N/A,FALSE,"SWK"}</definedName>
    <definedName name="ccc" localSheetId="0">'Data Mobile'!Tx_intérêt_par_an/#REF!</definedName>
    <definedName name="ccc">[0]!Tx_intérêt_par_an/#REF!</definedName>
    <definedName name="cccc" localSheetId="0">'Data Mobile'!Tx_intérêt_par_an/#REF!</definedName>
    <definedName name="cccc">[0]!Tx_intérêt_par_an/#REF!</definedName>
    <definedName name="cccc___0" localSheetId="0">'Data Mobile'!VolFactor___5/#REF!</definedName>
    <definedName name="cccc___0">VolFactor___5/#REF!</definedName>
    <definedName name="cccc___12" localSheetId="0">'Data Mobile'!VolFactor___25/#REF!</definedName>
    <definedName name="cccc___12">VolFactor___25/#REF!</definedName>
    <definedName name="cccc___14" localSheetId="0">'Data Mobile'!VolFactor___16/#REF!</definedName>
    <definedName name="cccc___14">VolFactor___16/#REF!</definedName>
    <definedName name="cccc___16" localSheetId="0">'Data Mobile'!VLastRowToPrint___7/#REF!</definedName>
    <definedName name="cccc___16">VLastRowToPrint___7/#REF!</definedName>
    <definedName name="cccc___2" localSheetId="0">'Data Mobile'!VolFactor___5/#REF!</definedName>
    <definedName name="cccc___2">VolFactor___5/#REF!</definedName>
    <definedName name="cccc___23" localSheetId="0">'Data Mobile'!VolFactor___5/#REF!</definedName>
    <definedName name="cccc___23">VolFactor___5/#REF!</definedName>
    <definedName name="cccc___25" localSheetId="0">'Data Mobile'!VolFactor___5/#REF!</definedName>
    <definedName name="cccc___25">VolFactor___5/#REF!</definedName>
    <definedName name="cccc___26" localSheetId="0">'Data Mobile'!VolFactor___5/#REF!</definedName>
    <definedName name="cccc___26">VolFactor___5/#REF!</definedName>
    <definedName name="cccc___27" localSheetId="0">'Data Mobile'!VolFactor___14/#REF!</definedName>
    <definedName name="cccc___27">VolFactor___14/#REF!</definedName>
    <definedName name="cccc___3" localSheetId="0">'Data Mobile'!VolFactor___5/#REF!</definedName>
    <definedName name="cccc___3">VolFactor___5/#REF!</definedName>
    <definedName name="cccc___4" localSheetId="0">'Data Mobile'!VolFactor___5/#REF!</definedName>
    <definedName name="cccc___4">VolFactor___5/#REF!</definedName>
    <definedName name="cccc___5" localSheetId="0">'Data Mobile'!VolFactor___2/#REF!</definedName>
    <definedName name="cccc___5">VolFactor___2/#REF!</definedName>
    <definedName name="cccc___6" localSheetId="0">'Data Mobile'!VLastRowToPrint___26/#REF!</definedName>
    <definedName name="cccc___6">VLastRowToPrint___26/#REF!</definedName>
    <definedName name="cccc___7" localSheetId="0">'Data Mobile'!VolFactor___5/#REF!</definedName>
    <definedName name="cccc___7">VolFactor___5/#REF!</definedName>
    <definedName name="cccc___9" localSheetId="0">'Data Mobile'!VolFactor___5/#REF!</definedName>
    <definedName name="cccc___9">VolFactor___5/#REF!</definedName>
    <definedName name="CCP_AGADIR" localSheetId="0">#REF!</definedName>
    <definedName name="CCP_AGADIR">#REF!</definedName>
    <definedName name="CCP_CASABLANCA" localSheetId="0">#REF!</definedName>
    <definedName name="CCP_CASABLANCA">#REF!</definedName>
    <definedName name="CCP_FES" localSheetId="0">#REF!</definedName>
    <definedName name="CCP_FES">#REF!</definedName>
    <definedName name="CCP_iam" localSheetId="0">#REF!</definedName>
    <definedName name="CCP_iam">#REF!</definedName>
    <definedName name="CCP_iam___0" localSheetId="0">#REF!</definedName>
    <definedName name="CCP_iam___0">#REF!</definedName>
    <definedName name="CCP_iam___12" localSheetId="0">#REF!</definedName>
    <definedName name="CCP_iam___12">#REF!</definedName>
    <definedName name="CCP_iam___14">'[68]IAM '!$B$33</definedName>
    <definedName name="CCP_MARRAKECH" localSheetId="0">#REF!</definedName>
    <definedName name="CCP_MARRAKECH">#REF!</definedName>
    <definedName name="CCP_ONPT" localSheetId="0">#REF!</definedName>
    <definedName name="CCP_ONPT">#REF!</definedName>
    <definedName name="CCP_OUJDA" localSheetId="0">#REF!</definedName>
    <definedName name="CCP_OUJDA">#REF!</definedName>
    <definedName name="CCP_RABAT" localSheetId="0">#REF!</definedName>
    <definedName name="CCP_RABAT">#REF!</definedName>
    <definedName name="CCP_SETTAT" localSheetId="0">#REF!</definedName>
    <definedName name="CCP_SETTAT">#REF!</definedName>
    <definedName name="CCPAG">[42]ONPT!$E$55</definedName>
    <definedName name="CCPCAS">[42]ONPT!$E$50</definedName>
    <definedName name="CCPFES">[42]ONPT!$E$51</definedName>
    <definedName name="CCPMAR">[42]ONPT!$E$52</definedName>
    <definedName name="CCPONPT">[42]ONPT!$B$30</definedName>
    <definedName name="CCPOUJ">[42]ONPT!$E$54</definedName>
    <definedName name="CCPRAB">[42]ONPT!$E$49</definedName>
    <definedName name="CCPSET">[42]ONPT!$E$53</definedName>
    <definedName name="cdc">[63]Feuil1!$A$1:$M$44</definedName>
    <definedName name="CdesPortefeuille" localSheetId="0">#REF!</definedName>
    <definedName name="CdesPortefeuille">#REF!</definedName>
    <definedName name="CDM">[42]ONPT!$B$51</definedName>
    <definedName name="CDMA" localSheetId="0">#REF!</definedName>
    <definedName name="CDMA">#REF!</definedName>
    <definedName name="CFCheck" localSheetId="0">#REF!</definedName>
    <definedName name="CFCheck">#REF!</definedName>
    <definedName name="CFCheck___0" localSheetId="0">#REF!</definedName>
    <definedName name="CFCheck___0">#REF!</definedName>
    <definedName name="CFCheck___12" localSheetId="0">#REF!</definedName>
    <definedName name="CFCheck___12">#REF!</definedName>
    <definedName name="CFCheck___14" localSheetId="0">#REF!</definedName>
    <definedName name="CFCheck___14">#REF!</definedName>
    <definedName name="CFCheck___16" localSheetId="0">#REF!</definedName>
    <definedName name="CFCheck___16">#REF!</definedName>
    <definedName name="CFCheck___2" localSheetId="0">#REF!</definedName>
    <definedName name="CFCheck___2">#REF!</definedName>
    <definedName name="CFCheck___25" localSheetId="0">#REF!</definedName>
    <definedName name="CFCheck___25">#REF!</definedName>
    <definedName name="CFCheck___26" localSheetId="0">#REF!</definedName>
    <definedName name="CFCheck___26">#REF!</definedName>
    <definedName name="CFCheck___27" localSheetId="0">#REF!</definedName>
    <definedName name="CFCheck___27">#REF!</definedName>
    <definedName name="CFCheck___4" localSheetId="0">#REF!</definedName>
    <definedName name="CFCheck___4">#REF!</definedName>
    <definedName name="CFCheck___5" localSheetId="0">#REF!</definedName>
    <definedName name="CFCheck___5">#REF!</definedName>
    <definedName name="CFCheck___7" localSheetId="0">#REF!</definedName>
    <definedName name="CFCheck___7">#REF!</definedName>
    <definedName name="CHANGEMENT">[20]SV161!$C$36</definedName>
    <definedName name="CHANGEPREVU">[20]SV161!$D$36</definedName>
    <definedName name="chargaddit" localSheetId="0">#REF!</definedName>
    <definedName name="chargaddit">#REF!</definedName>
    <definedName name="CHEQUES_BANQUE" localSheetId="0">#REF!</definedName>
    <definedName name="CHEQUES_BANQUE">#REF!</definedName>
    <definedName name="CHEQUES_CCP" localSheetId="0">#REF!</definedName>
    <definedName name="CHEQUES_CCP">#REF!</definedName>
    <definedName name="CHEQUES_TG" localSheetId="0">#REF!</definedName>
    <definedName name="CHEQUES_TG">#REF!</definedName>
    <definedName name="chf" localSheetId="0">#REF!</definedName>
    <definedName name="chf">#REF!</definedName>
    <definedName name="CHQ.BQ" localSheetId="0">#REF!</definedName>
    <definedName name="CHQ.BQ">#REF!</definedName>
    <definedName name="CHQTG">[42]ONPT!$E$25</definedName>
    <definedName name="Cible6" localSheetId="0">#REF!</definedName>
    <definedName name="Cible6">#REF!</definedName>
    <definedName name="Cible6___0" localSheetId="0">#REF!</definedName>
    <definedName name="Cible6___0">#REF!</definedName>
    <definedName name="Cible6___12" localSheetId="0">#REF!</definedName>
    <definedName name="Cible6___12">#REF!</definedName>
    <definedName name="Cible6___14" localSheetId="0">#REF!</definedName>
    <definedName name="Cible6___14">#REF!</definedName>
    <definedName name="Cible6___16" localSheetId="0">#REF!</definedName>
    <definedName name="Cible6___16">#REF!</definedName>
    <definedName name="Cible6___2" localSheetId="0">#REF!</definedName>
    <definedName name="Cible6___2">#REF!</definedName>
    <definedName name="Cible6___27" localSheetId="0">#REF!</definedName>
    <definedName name="Cible6___27">#REF!</definedName>
    <definedName name="Cible6___5" localSheetId="0">#REF!</definedName>
    <definedName name="Cible6___5">#REF!</definedName>
    <definedName name="CibleV2_1" localSheetId="0">#REF!</definedName>
    <definedName name="CibleV2_1">#REF!</definedName>
    <definedName name="CibleV2_1___0" localSheetId="0">#REF!</definedName>
    <definedName name="CibleV2_1___0">#REF!</definedName>
    <definedName name="CibleV2_1___12" localSheetId="0">#REF!</definedName>
    <definedName name="CibleV2_1___12">#REF!</definedName>
    <definedName name="CibleV2_1___14" localSheetId="0">#REF!</definedName>
    <definedName name="CibleV2_1___14">#REF!</definedName>
    <definedName name="CibleV2_1___16" localSheetId="0">#REF!</definedName>
    <definedName name="CibleV2_1___16">#REF!</definedName>
    <definedName name="CibleV2_1___2" localSheetId="0">#REF!</definedName>
    <definedName name="CibleV2_1___2">#REF!</definedName>
    <definedName name="CibleV2_1___27" localSheetId="0">#REF!</definedName>
    <definedName name="CibleV2_1___27">#REF!</definedName>
    <definedName name="CibleV2_1___5" localSheetId="0">#REF!</definedName>
    <definedName name="CibleV2_1___5">#REF!</definedName>
    <definedName name="CibleV2_2" localSheetId="0">#REF!</definedName>
    <definedName name="CibleV2_2">#REF!</definedName>
    <definedName name="CibleV2_2___0" localSheetId="0">#REF!</definedName>
    <definedName name="CibleV2_2___0">#REF!</definedName>
    <definedName name="CibleV2_2___12" localSheetId="0">#REF!</definedName>
    <definedName name="CibleV2_2___12">#REF!</definedName>
    <definedName name="CibleV2_2___14" localSheetId="0">#REF!</definedName>
    <definedName name="CibleV2_2___14">#REF!</definedName>
    <definedName name="CibleV2_2___16" localSheetId="0">#REF!</definedName>
    <definedName name="CibleV2_2___16">#REF!</definedName>
    <definedName name="CibleV2_2___2" localSheetId="0">#REF!</definedName>
    <definedName name="CibleV2_2___2">#REF!</definedName>
    <definedName name="CibleV2_2___27" localSheetId="0">#REF!</definedName>
    <definedName name="CibleV2_2___27">#REF!</definedName>
    <definedName name="CibleV2_2___5" localSheetId="0">#REF!</definedName>
    <definedName name="CibleV2_2___5">#REF!</definedName>
    <definedName name="CibleV2_3" localSheetId="0">#REF!</definedName>
    <definedName name="CibleV2_3">#REF!</definedName>
    <definedName name="CibleV2_3___0" localSheetId="0">#REF!</definedName>
    <definedName name="CibleV2_3___0">#REF!</definedName>
    <definedName name="CibleV2_3___12" localSheetId="0">#REF!</definedName>
    <definedName name="CibleV2_3___12">#REF!</definedName>
    <definedName name="CibleV2_3___14" localSheetId="0">#REF!</definedName>
    <definedName name="CibleV2_3___14">#REF!</definedName>
    <definedName name="CibleV2_3___16" localSheetId="0">#REF!</definedName>
    <definedName name="CibleV2_3___16">#REF!</definedName>
    <definedName name="CibleV2_3___2" localSheetId="0">#REF!</definedName>
    <definedName name="CibleV2_3___2">#REF!</definedName>
    <definedName name="CibleV2_3___27" localSheetId="0">#REF!</definedName>
    <definedName name="CibleV2_3___27">#REF!</definedName>
    <definedName name="CibleV2_3___5" localSheetId="0">#REF!</definedName>
    <definedName name="CibleV2_3___5">#REF!</definedName>
    <definedName name="CibleV2_4" localSheetId="0">#REF!</definedName>
    <definedName name="CibleV2_4">#REF!</definedName>
    <definedName name="CibleV2_4___0" localSheetId="0">#REF!</definedName>
    <definedName name="CibleV2_4___0">#REF!</definedName>
    <definedName name="CibleV2_4___12" localSheetId="0">#REF!</definedName>
    <definedName name="CibleV2_4___12">#REF!</definedName>
    <definedName name="CibleV2_4___14" localSheetId="0">#REF!</definedName>
    <definedName name="CibleV2_4___14">#REF!</definedName>
    <definedName name="CibleV2_4___16" localSheetId="0">#REF!</definedName>
    <definedName name="CibleV2_4___16">#REF!</definedName>
    <definedName name="CibleV2_4___2" localSheetId="0">#REF!</definedName>
    <definedName name="CibleV2_4___2">#REF!</definedName>
    <definedName name="CibleV2_4___27" localSheetId="0">#REF!</definedName>
    <definedName name="CibleV2_4___27">#REF!</definedName>
    <definedName name="CibleV2_4___5" localSheetId="0">#REF!</definedName>
    <definedName name="CibleV2_4___5">#REF!</definedName>
    <definedName name="CIS">#N/A</definedName>
    <definedName name="CLEAN">[32]data!$B$180:$GG$341</definedName>
    <definedName name="CLEAR">#N/A</definedName>
    <definedName name="code" localSheetId="0">#REF!</definedName>
    <definedName name="code">#REF!</definedName>
    <definedName name="code_RSF" localSheetId="0">#REF!</definedName>
    <definedName name="code_RSF">#REF!</definedName>
    <definedName name="code_RSM" localSheetId="0">#REF!</definedName>
    <definedName name="code_RSM">#REF!</definedName>
    <definedName name="Coef" localSheetId="0">#REF!</definedName>
    <definedName name="Coef">#REF!</definedName>
    <definedName name="COLS">#N/A</definedName>
    <definedName name="Combining" localSheetId="0">#REF!,#REF!,#REF!,#REF!,#REF!,#REF!,#REF!,#REF!,#REF!</definedName>
    <definedName name="Combining">#REF!,#REF!,#REF!,#REF!,#REF!,#REF!,#REF!,#REF!,#REF!</definedName>
    <definedName name="Commandes" localSheetId="0">#REF!</definedName>
    <definedName name="Commandes">#REF!</definedName>
    <definedName name="CommandesMois" localSheetId="0">#REF!</definedName>
    <definedName name="CommandesMois">#REF!</definedName>
    <definedName name="COMMENTAIRES">[69]MODELE!$B$48:$S$59</definedName>
    <definedName name="CommonBTS" localSheetId="0">#REF!</definedName>
    <definedName name="CommonBTS">#REF!</definedName>
    <definedName name="COMMUNES" localSheetId="0">#REF!</definedName>
    <definedName name="COMMUNES">#REF!</definedName>
    <definedName name="commut2001" localSheetId="0">[70]MS!#REF!</definedName>
    <definedName name="commut2001">[70]MS!#REF!</definedName>
    <definedName name="Comp" localSheetId="0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nyName1" localSheetId="0" hidden="1">#REF!</definedName>
    <definedName name="CompanyName1" hidden="1">#REF!</definedName>
    <definedName name="CompanyName2" localSheetId="0" hidden="1">#REF!</definedName>
    <definedName name="CompanyName2" hidden="1">#REF!</definedName>
    <definedName name="CompanyName3" localSheetId="0" hidden="1">#REF!</definedName>
    <definedName name="CompanyName3" hidden="1">#REF!</definedName>
    <definedName name="Comparable" localSheetId="0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Range1" localSheetId="0" hidden="1">OFFSET('Data Mobile'!CompRange1Main,9,0,COUNTA('Data Mobile'!CompRange1Main)-COUNTA(#REF!),1)</definedName>
    <definedName name="CompRange1" hidden="1">OFFSET([0]!CompRange1Main,9,0,COUNTA([0]!CompRange1Main)-COUNTA(#REF!),1)</definedName>
    <definedName name="CompRange1Main" localSheetId="0" hidden="1">#REF!</definedName>
    <definedName name="CompRange1Main" hidden="1">#REF!</definedName>
    <definedName name="CompRange2" localSheetId="0" hidden="1">OFFSET('Data Mobile'!CompRange2Main,9,0,COUNTA('Data Mobile'!CompRange2Main)-COUNTA(#REF!),1)</definedName>
    <definedName name="CompRange2" hidden="1">OFFSET([0]!CompRange2Main,9,0,COUNTA([0]!CompRange2Main)-COUNTA(#REF!),1)</definedName>
    <definedName name="CompRange2Main" localSheetId="0" hidden="1">#REF!</definedName>
    <definedName name="CompRange2Main" hidden="1">#REF!</definedName>
    <definedName name="CompRange3" localSheetId="0" hidden="1">OFFSET('Data Mobile'!CompRange3Main,9,0,COUNTA('Data Mobile'!CompRange3Main)-COUNTA(#REF!),1)</definedName>
    <definedName name="CompRange3" hidden="1">OFFSET([0]!CompRange3Main,9,0,COUNTA([0]!CompRange3Main)-COUNTA(#REF!),1)</definedName>
    <definedName name="CompRange3Main" localSheetId="0" hidden="1">#REF!</definedName>
    <definedName name="CompRange3Main" hidden="1">#REF!</definedName>
    <definedName name="compta" localSheetId="0">#REF!</definedName>
    <definedName name="compta">#REF!</definedName>
    <definedName name="conso" localSheetId="0">#REF!</definedName>
    <definedName name="conso">#REF!</definedName>
    <definedName name="CONSOLID" localSheetId="0">#REF!</definedName>
    <definedName name="CONSOLID">#REF!</definedName>
    <definedName name="CONTRATS_INSTANCE" localSheetId="0">#REF!</definedName>
    <definedName name="CONTRATS_INSTANCE">#REF!</definedName>
    <definedName name="cooper2" localSheetId="0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0">#REF!</definedName>
    <definedName name="cop_h1">#REF!</definedName>
    <definedName name="CORP" localSheetId="0">#REF!</definedName>
    <definedName name="CORP">#REF!</definedName>
    <definedName name="CORPORATE">#N/A</definedName>
    <definedName name="CorrectSaisonEnt" localSheetId="0">#REF!</definedName>
    <definedName name="CorrectSaisonEnt">#REF!</definedName>
    <definedName name="CorrectSaisonEnt___0" localSheetId="0">#REF!</definedName>
    <definedName name="CorrectSaisonEnt___0">#REF!</definedName>
    <definedName name="CorrectSaisonEnt___12" localSheetId="0">#REF!</definedName>
    <definedName name="CorrectSaisonEnt___12">#REF!</definedName>
    <definedName name="CorrectSaisonEnt___2" localSheetId="0">#REF!</definedName>
    <definedName name="CorrectSaisonEnt___2">#REF!</definedName>
    <definedName name="CorrectSaisonEnt___27" localSheetId="0">#REF!</definedName>
    <definedName name="CorrectSaisonEnt___27">#REF!</definedName>
    <definedName name="CorrectSaisonEnt___5" localSheetId="0">#REF!</definedName>
    <definedName name="CorrectSaisonEnt___5">#REF!</definedName>
    <definedName name="CorrectSaisonPGP" localSheetId="0">#REF!</definedName>
    <definedName name="CorrectSaisonPGP">#REF!</definedName>
    <definedName name="CorrectSaisonPGP___0" localSheetId="0">#REF!</definedName>
    <definedName name="CorrectSaisonPGP___0">#REF!</definedName>
    <definedName name="CorrectSaisonPGP___12" localSheetId="0">#REF!</definedName>
    <definedName name="CorrectSaisonPGP___12">#REF!</definedName>
    <definedName name="CorrectSaisonPGP___2" localSheetId="0">#REF!</definedName>
    <definedName name="CorrectSaisonPGP___2">#REF!</definedName>
    <definedName name="CorrectSaisonPGP___27" localSheetId="0">#REF!</definedName>
    <definedName name="CorrectSaisonPGP___27">#REF!</definedName>
    <definedName name="CorrectSaisonPGP___5" localSheetId="0">#REF!</definedName>
    <definedName name="CorrectSaisonPGP___5">#REF!</definedName>
    <definedName name="cose" localSheetId="0">#REF!</definedName>
    <definedName name="cose">#REF!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ryRiskPremium" localSheetId="0">#REF!</definedName>
    <definedName name="CountryRiskPremium">#REF!</definedName>
    <definedName name="CountryRiskPremium___0" localSheetId="0">#REF!</definedName>
    <definedName name="CountryRiskPremium___0">#REF!</definedName>
    <definedName name="CountryRiskPremium___12" localSheetId="0">#REF!</definedName>
    <definedName name="CountryRiskPremium___12">#REF!</definedName>
    <definedName name="CountryRiskPremium___14" localSheetId="0">#REF!</definedName>
    <definedName name="CountryRiskPremium___14">#REF!</definedName>
    <definedName name="CountryRiskPremium___16" localSheetId="0">#REF!</definedName>
    <definedName name="CountryRiskPremium___16">#REF!</definedName>
    <definedName name="CountryRiskPremium___2" localSheetId="0">#REF!</definedName>
    <definedName name="CountryRiskPremium___2">#REF!</definedName>
    <definedName name="CountryRiskPremium___25" localSheetId="0">#REF!</definedName>
    <definedName name="CountryRiskPremium___25">#REF!</definedName>
    <definedName name="CountryRiskPremium___26" localSheetId="0">#REF!</definedName>
    <definedName name="CountryRiskPremium___26">#REF!</definedName>
    <definedName name="CountryRiskPremium___27" localSheetId="0">#REF!</definedName>
    <definedName name="CountryRiskPremium___27">#REF!</definedName>
    <definedName name="CountryRiskPremium___4" localSheetId="0">#REF!</definedName>
    <definedName name="CountryRiskPremium___4">#REF!</definedName>
    <definedName name="CountryRiskPremium___5" localSheetId="0">#REF!</definedName>
    <definedName name="CountryRiskPremium___5">#REF!</definedName>
    <definedName name="CountryRiskPremium___7" localSheetId="0">#REF!</definedName>
    <definedName name="CountryRiskPremium___7">#REF!</definedName>
    <definedName name="cours" localSheetId="0">#REF!</definedName>
    <definedName name="cours">#REF!</definedName>
    <definedName name="cours___0" localSheetId="0">#REF!</definedName>
    <definedName name="cours___0">#REF!</definedName>
    <definedName name="cours___12" localSheetId="0">#REF!</definedName>
    <definedName name="cours___12">#REF!</definedName>
    <definedName name="CPI_Cost_Perf_Index" localSheetId="0">#REF!</definedName>
    <definedName name="CPI_Cost_Perf_Index">#REF!</definedName>
    <definedName name="CREATION">#N/A</definedName>
    <definedName name="CREDBO">[42]ONPT!$H$24</definedName>
    <definedName name="CREDIT_DU_MAROC" localSheetId="0">#REF!</definedName>
    <definedName name="CREDIT_DU_MAROC">#REF!</definedName>
    <definedName name="CREDOC_BO" localSheetId="0">#REF!</definedName>
    <definedName name="CREDOC_BO">#REF!</definedName>
    <definedName name="_xlnm.Criteria" localSheetId="0">[70]MS!#REF!</definedName>
    <definedName name="_xlnm.Criteria">[70]MS!#REF!</definedName>
    <definedName name="CSDCDS" hidden="1">[71]AW!$E$11:$E$24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 localSheetId="0">#REF!</definedName>
    <definedName name="CumBasePeriod">#REF!</definedName>
    <definedName name="CumBasePeriod___0" localSheetId="0">#REF!</definedName>
    <definedName name="CumBasePeriod___0">#REF!</definedName>
    <definedName name="CumBasePeriod___12" localSheetId="0">#REF!</definedName>
    <definedName name="CumBasePeriod___12">#REF!</definedName>
    <definedName name="CumBasePeriod___14" localSheetId="0">#REF!</definedName>
    <definedName name="CumBasePeriod___14">#REF!</definedName>
    <definedName name="CumBasePeriod___16" localSheetId="0">#REF!</definedName>
    <definedName name="CumBasePeriod___16">#REF!</definedName>
    <definedName name="CumBasePeriod___2" localSheetId="0">#REF!</definedName>
    <definedName name="CumBasePeriod___2">#REF!</definedName>
    <definedName name="CumBasePeriod___25" localSheetId="0">#REF!</definedName>
    <definedName name="CumBasePeriod___25">#REF!</definedName>
    <definedName name="CumBasePeriod___26" localSheetId="0">#REF!</definedName>
    <definedName name="CumBasePeriod___26">#REF!</definedName>
    <definedName name="CumBasePeriod___27" localSheetId="0">#REF!</definedName>
    <definedName name="CumBasePeriod___27">#REF!</definedName>
    <definedName name="CumBasePeriod___4" localSheetId="0">#REF!</definedName>
    <definedName name="CumBasePeriod___4">#REF!</definedName>
    <definedName name="CumBasePeriod___5" localSheetId="0">#REF!</definedName>
    <definedName name="CumBasePeriod___5">#REF!</definedName>
    <definedName name="CumBasePeriod___7" localSheetId="0">#REF!</definedName>
    <definedName name="CumBasePeriod___7">#REF!</definedName>
    <definedName name="CumDate" localSheetId="0">#REF!</definedName>
    <definedName name="CumDate">#REF!</definedName>
    <definedName name="CumDate___0" localSheetId="0">#REF!</definedName>
    <definedName name="CumDate___0">#REF!</definedName>
    <definedName name="CumDate___12" localSheetId="0">#REF!</definedName>
    <definedName name="CumDate___12">#REF!</definedName>
    <definedName name="CumDate___14" localSheetId="0">#REF!</definedName>
    <definedName name="CumDate___14">#REF!</definedName>
    <definedName name="CumDate___16" localSheetId="0">#REF!</definedName>
    <definedName name="CumDate___16">#REF!</definedName>
    <definedName name="CumDate___2" localSheetId="0">#REF!</definedName>
    <definedName name="CumDate___2">#REF!</definedName>
    <definedName name="CumDate___25" localSheetId="0">#REF!</definedName>
    <definedName name="CumDate___25">#REF!</definedName>
    <definedName name="CumDate___26" localSheetId="0">#REF!</definedName>
    <definedName name="CumDate___26">#REF!</definedName>
    <definedName name="CumDate___27" localSheetId="0">#REF!</definedName>
    <definedName name="CumDate___27">#REF!</definedName>
    <definedName name="CumDate___4" localSheetId="0">#REF!</definedName>
    <definedName name="CumDate___4">#REF!</definedName>
    <definedName name="CumDate___5" localSheetId="0">#REF!</definedName>
    <definedName name="CumDate___5">#REF!</definedName>
    <definedName name="CumDate___7" localSheetId="0">#REF!</definedName>
    <definedName name="CumDate___7">#REF!</definedName>
    <definedName name="CUMUL">[39]CUMUL!$A$13:$H$5000</definedName>
    <definedName name="CUMULC">[39]CUMULC!$A$13:$H$1311</definedName>
    <definedName name="CUMULF">[39]CUMULF!$A$13:$H$689</definedName>
    <definedName name="CURRENT_MONTH_ADDS" localSheetId="0">#REF!</definedName>
    <definedName name="CURRENT_MONTH_ADDS">#REF!</definedName>
    <definedName name="Customer" localSheetId="0">#REF!</definedName>
    <definedName name="Customer">#REF!</definedName>
    <definedName name="CV_Cost_Var" localSheetId="0">#REF!</definedName>
    <definedName name="CV_Cost_Var">#REF!</definedName>
    <definedName name="cvxxc" localSheetId="0" hidden="1">#REF!</definedName>
    <definedName name="cvxxc" hidden="1">#REF!</definedName>
    <definedName name="cx">'[72]Frs Loc'!$A$5:$A$3190</definedName>
    <definedName name="cxvbvcxb" localSheetId="0" hidden="1">[71]RSG!#REF!</definedName>
    <definedName name="cxvbvcxb" hidden="1">[71]RSG!#REF!</definedName>
    <definedName name="D" localSheetId="0">#REF!</definedName>
    <definedName name="D">#REF!</definedName>
    <definedName name="D___0" localSheetId="0">[13]CH95!#REF!</definedName>
    <definedName name="D___0">[13]CH95!#REF!</definedName>
    <definedName name="D___12" localSheetId="0">#REF!</definedName>
    <definedName name="D___12">#REF!</definedName>
    <definedName name="D_Gestion_Perso" localSheetId="0">#REF!</definedName>
    <definedName name="D_Gestion_Perso">#REF!</definedName>
    <definedName name="D_Gestion_Perso___0" localSheetId="0">#REF!</definedName>
    <definedName name="D_Gestion_Perso___0">#REF!</definedName>
    <definedName name="D_Gestion_Perso___12" localSheetId="0">#REF!</definedName>
    <definedName name="D_Gestion_Perso___12">#REF!</definedName>
    <definedName name="D_Gestion_Perso___14" localSheetId="0">#REF!</definedName>
    <definedName name="D_Gestion_Perso___14">#REF!</definedName>
    <definedName name="D_Gestion_Perso___16" localSheetId="0">#REF!</definedName>
    <definedName name="D_Gestion_Perso___16">#REF!</definedName>
    <definedName name="D_Gestion_Perso___2" localSheetId="0">#REF!</definedName>
    <definedName name="D_Gestion_Perso___2">#REF!</definedName>
    <definedName name="D_Gestion_Perso___26" localSheetId="0">#REF!</definedName>
    <definedName name="D_Gestion_Perso___26">#REF!</definedName>
    <definedName name="D_Gestion_Perso___27" localSheetId="0">#REF!</definedName>
    <definedName name="D_Gestion_Perso___27">#REF!</definedName>
    <definedName name="D_Gestion_Perso___5" localSheetId="0">#REF!</definedName>
    <definedName name="D_Gestion_Perso___5">#REF!</definedName>
    <definedName name="D_Gestion_Perso___7" localSheetId="0">#REF!</definedName>
    <definedName name="D_Gestion_Perso___7">#REF!</definedName>
    <definedName name="da" localSheetId="0">#REF!</definedName>
    <definedName name="da">#REF!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0">'[40]CIG+OV'!#REF!</definedName>
    <definedName name="Data_Sheet_Summary">'[40]CIG+OV'!#REF!</definedName>
    <definedName name="DATABASE" localSheetId="0">#REF!</definedName>
    <definedName name="DATABASE">#REF!</definedName>
    <definedName name="DATE" localSheetId="0">#REF!</definedName>
    <definedName name="DATE">#REF!</definedName>
    <definedName name="DATE22" localSheetId="0">'[25]FES  ATLAS'!#REF!</definedName>
    <definedName name="DATE22">'[25]FES  ATLAS'!#REF!</definedName>
    <definedName name="DateRangeComp" localSheetId="0" hidden="1">OFFSET('Data Mobile'!DateRangeCompMain,9,0,COUNTA('Data Mobile'!DateRangeCompMain)-COUNTA(#REF!),1)</definedName>
    <definedName name="DateRangeComp" hidden="1">OFFSET([0]!DateRangeCompMain,9,0,COUNTA([0]!DateRangeCompMain)-COUNTA(#REF!),1)</definedName>
    <definedName name="DateRangeCompMain" localSheetId="0" hidden="1">#REF!</definedName>
    <definedName name="DateRangeCompMain" hidden="1">#REF!</definedName>
    <definedName name="DATES" localSheetId="0">#REF!</definedName>
    <definedName name="DATES">#REF!</definedName>
    <definedName name="DateSynthèse" localSheetId="0">#REF!</definedName>
    <definedName name="DateSynthèse">#REF!</definedName>
    <definedName name="Dbase_FTK" localSheetId="0">#REF!</definedName>
    <definedName name="Dbase_FTK">#REF!</definedName>
    <definedName name="Dbase_PTK" localSheetId="0">#REF!</definedName>
    <definedName name="Dbase_PTK">#REF!</definedName>
    <definedName name="dc" localSheetId="0">#REF!</definedName>
    <definedName name="dc">#REF!</definedName>
    <definedName name="DCRF_CAPEX_PROJET" localSheetId="0">#REF!</definedName>
    <definedName name="DCRF_CAPEX_PROJET">#REF!</definedName>
    <definedName name="DCSE">#N/A</definedName>
    <definedName name="dd" localSheetId="0">'Data Mobile'!Tx_intérêt_par_an/#REF!</definedName>
    <definedName name="dd">[0]!Tx_intérêt_par_an/#REF!</definedName>
    <definedName name="ddc" localSheetId="0" hidden="1">{#N/A,#N/A,TRUE,"Forecast &amp; Analysis";#N/A,#N/A,TRUE,"Market Values";#N/A,#N/A,TRUE,"Ratios";#N/A,#N/A,TRUE,"Regressions";#N/A,#N/A,TRUE,"Market Values";#N/A,#N/A,TRUE,"Parameters &amp; Results"}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localSheetId="0" hidden="1">'Data Mobile'!Tx_intérêt_par_an/#REF!</definedName>
    <definedName name="ddd" hidden="1">[0]!Tx_intérêt_par_an/#REF!</definedName>
    <definedName name="dddd">#N/A</definedName>
    <definedName name="dddddd" localSheetId="0">'Data Mobile'!Tx_intérêt_par_an/#REF!</definedName>
    <definedName name="dddddd">[0]!Tx_intérêt_par_an/#REF!</definedName>
    <definedName name="dddddd___0" localSheetId="0">'Data Mobile'!VolFactor___5/#REF!</definedName>
    <definedName name="dddddd___0">VolFactor___5/#REF!</definedName>
    <definedName name="dddddd___12" localSheetId="0">'Data Mobile'!VolFactor___25/#REF!</definedName>
    <definedName name="dddddd___12">VolFactor___25/#REF!</definedName>
    <definedName name="dddddd___14" localSheetId="0">'Data Mobile'!VolFactor___16/#REF!</definedName>
    <definedName name="dddddd___14">VolFactor___16/#REF!</definedName>
    <definedName name="dddddd___16" localSheetId="0">'Data Mobile'!VLastRowToPrint___7/#REF!</definedName>
    <definedName name="dddddd___16">VLastRowToPrint___7/#REF!</definedName>
    <definedName name="dddddd___2" localSheetId="0">'Data Mobile'!VolFactor___4/#REF!</definedName>
    <definedName name="dddddd___2">VolFactor___4/#REF!</definedName>
    <definedName name="dddddd___23" localSheetId="0">'Data Mobile'!VolFactor___5/#REF!</definedName>
    <definedName name="dddddd___23">VolFactor___5/#REF!</definedName>
    <definedName name="dddddd___25" localSheetId="0">[33]Trafic!VolFactor/#REF!</definedName>
    <definedName name="dddddd___25">[33]Trafic!VolFactor/#REF!</definedName>
    <definedName name="dddddd___26" localSheetId="0">'Data Mobile'!VolFactor___12/#REF!</definedName>
    <definedName name="dddddd___26">VolFactor___12/#REF!</definedName>
    <definedName name="dddddd___27" localSheetId="0">'Data Mobile'!VolFactor___14/#REF!</definedName>
    <definedName name="dddddd___27">VolFactor___14/#REF!</definedName>
    <definedName name="dddddd___3" localSheetId="0">'Data Mobile'!VolFactor___5/#REF!</definedName>
    <definedName name="dddddd___3">VolFactor___5/#REF!</definedName>
    <definedName name="dddddd___4" localSheetId="0">'Data Mobile'!VLastRowToPrint___0/#REF!</definedName>
    <definedName name="dddddd___4">VLastRowToPrint___0/#REF!</definedName>
    <definedName name="dddddd___5" localSheetId="0">'Data Mobile'!VolFactor___2/#REF!</definedName>
    <definedName name="dddddd___5">VolFactor___2/#REF!</definedName>
    <definedName name="dddddd___6" localSheetId="0">'Data Mobile'!VLastRowToPrint___26/#REF!</definedName>
    <definedName name="dddddd___6">VLastRowToPrint___26/#REF!</definedName>
    <definedName name="dddddd___7" localSheetId="0">'Data Mobile'!VolFactor___27/#REF!</definedName>
    <definedName name="dddddd___7">VolFactor___27/#REF!</definedName>
    <definedName name="dddddd___9" localSheetId="0">'Data Mobile'!VolFactor___5/#REF!</definedName>
    <definedName name="dddddd___9">VolFactor___5/#REF!</definedName>
    <definedName name="DDDDDDDD" localSheetId="0">#N/A</definedName>
    <definedName name="DDDDDDDD">#N/A</definedName>
    <definedName name="DDDDDDDDDD" localSheetId="0">#N/A</definedName>
    <definedName name="DDDDDDDDDD">#N/A</definedName>
    <definedName name="DDF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0">#REF!</definedName>
    <definedName name="December">#REF!</definedName>
    <definedName name="decembre" localSheetId="0" hidden="1">{#N/A,#N/A,FALSE,"Umsatz";#N/A,#N/A,FALSE,"Base V.02";#N/A,#N/A,FALSE,"Charts"}</definedName>
    <definedName name="decembre" hidden="1">{#N/A,#N/A,FALSE,"Umsatz";#N/A,#N/A,FALSE,"Base V.02";#N/A,#N/A,FALSE,"Charts"}</definedName>
    <definedName name="deciembre" localSheetId="0" hidden="1">{#N/A,#N/A,FALSE,"Umsatz";#N/A,#N/A,FALSE,"Base V.02";#N/A,#N/A,FALSE,"Charts"}</definedName>
    <definedName name="deciembre" hidden="1">{#N/A,#N/A,FALSE,"Umsatz";#N/A,#N/A,FALSE,"Base V.02";#N/A,#N/A,FALSE,"Charts"}</definedName>
    <definedName name="deg" localSheetId="0" hidden="1">{"First Page",#N/A,FALSE,"Surfactants LBO";"Second Page",#N/A,FALSE,"Surfactants LBO"}</definedName>
    <definedName name="deg" hidden="1">{"First Page",#N/A,FALSE,"Surfactants LBO";"Second Page",#N/A,FALSE,"Surfactants LBO"}</definedName>
    <definedName name="dejf" localSheetId="0">#REF!</definedName>
    <definedName name="dejf">#REF!</definedName>
    <definedName name="dejf___0" localSheetId="0">#REF!</definedName>
    <definedName name="dejf___0">#REF!</definedName>
    <definedName name="dejf___12" localSheetId="0">#REF!</definedName>
    <definedName name="dejf___12">#REF!</definedName>
    <definedName name="dejf___14" localSheetId="0">#REF!</definedName>
    <definedName name="dejf___14">#REF!</definedName>
    <definedName name="derf">#N/A</definedName>
    <definedName name="DESIGNATION" localSheetId="0">#REF!</definedName>
    <definedName name="DESIGNATION">#REF!</definedName>
    <definedName name="desz" localSheetId="0" hidden="1">#REF!</definedName>
    <definedName name="desz" hidden="1">#REF!</definedName>
    <definedName name="détail_CA" localSheetId="0">#REF!</definedName>
    <definedName name="détail_CA">#REF!</definedName>
    <definedName name="détail_CA___0" localSheetId="0">'[73]synth des coûts TM_DEP comprise'!#REF!</definedName>
    <definedName name="détail_CA___0">'[73]synth des coûts TM_DEP comprise'!#REF!</definedName>
    <definedName name="détail_CA___12" localSheetId="0">#REF!</definedName>
    <definedName name="détail_CA___12">#REF!</definedName>
    <definedName name="détail_CA___6" localSheetId="0">#REF!</definedName>
    <definedName name="détail_CA___6">#REF!</definedName>
    <definedName name="DETAIL_DES_IMPÔTS_ET_TAXES" localSheetId="0">#REF!</definedName>
    <definedName name="DETAIL_DES_IMPÔTS_ET_TAXES">#REF!</definedName>
    <definedName name="detail_pricing" localSheetId="0">#REF!,#REF!,#REF!,#REF!,#REF!,#REF!,#REF!,#REF!,#REF!,#REF!,#REF!</definedName>
    <definedName name="detail_pricing">#REF!,#REF!,#REF!,#REF!,#REF!,#REF!,#REF!,#REF!,#REF!,#REF!,#REF!</definedName>
    <definedName name="DetailDeficit" localSheetId="0">#REF!</definedName>
    <definedName name="DetailDeficit">#REF!</definedName>
    <definedName name="DetailDeficit___0" localSheetId="0">#REF!</definedName>
    <definedName name="DetailDeficit___0">#REF!</definedName>
    <definedName name="DetailDeficit___12" localSheetId="0">#REF!</definedName>
    <definedName name="DetailDeficit___12">#REF!</definedName>
    <definedName name="DetailDeficit___14" localSheetId="0">#REF!</definedName>
    <definedName name="DetailDeficit___14">#REF!</definedName>
    <definedName name="DetailDeficit___16" localSheetId="0">#REF!</definedName>
    <definedName name="DetailDeficit___16">#REF!</definedName>
    <definedName name="DetailDeficit___2" localSheetId="0">#REF!</definedName>
    <definedName name="DetailDeficit___2">#REF!</definedName>
    <definedName name="DetailDeficit___25" localSheetId="0">#REF!</definedName>
    <definedName name="DetailDeficit___25">#REF!</definedName>
    <definedName name="DetailDeficit___26" localSheetId="0">#REF!</definedName>
    <definedName name="DetailDeficit___26">#REF!</definedName>
    <definedName name="DetailDeficit___27" localSheetId="0">#REF!</definedName>
    <definedName name="DetailDeficit___27">#REF!</definedName>
    <definedName name="DetailDeficit___4" localSheetId="0">#REF!</definedName>
    <definedName name="DetailDeficit___4">#REF!</definedName>
    <definedName name="DetailDeficit___5" localSheetId="0">#REF!</definedName>
    <definedName name="DetailDeficit___5">#REF!</definedName>
    <definedName name="DetailDeficit___7" localSheetId="0">#REF!</definedName>
    <definedName name="DetailDeficit___7">#REF!</definedName>
    <definedName name="DETTE1">[20]SV161!$C$38</definedName>
    <definedName name="DETTE2">[20]SV161!$C$40</definedName>
    <definedName name="dfd" localSheetId="0" hidden="1">{"comp1",#N/A,FALSE,"COMPS";"footnotes",#N/A,FALSE,"COMPS"}</definedName>
    <definedName name="dfd" hidden="1">{"comp1",#N/A,FALSE,"COMPS";"footnotes",#N/A,FALSE,"COMPS"}</definedName>
    <definedName name="dfdsf" localSheetId="0">[74]loc!#REF!</definedName>
    <definedName name="dfdsf">[74]loc!#REF!</definedName>
    <definedName name="dfdsr">#N/A</definedName>
    <definedName name="DFFDG" localSheetId="0" hidden="1">[71]RSG!#REF!</definedName>
    <definedName name="DFFDG" hidden="1">[71]RSG!#REF!</definedName>
    <definedName name="dfg">#N/A</definedName>
    <definedName name="dfhfh" localSheetId="0" hidden="1">[71]RSG!#REF!</definedName>
    <definedName name="dfhfh" hidden="1">[71]RSG!#REF!</definedName>
    <definedName name="dg" localSheetId="0">#REF!</definedName>
    <definedName name="dg">#REF!</definedName>
    <definedName name="DGD">#N/A</definedName>
    <definedName name="dgjhgjhgjghhg" localSheetId="0">#N/A</definedName>
    <definedName name="dgjhgjhgjghhg">#N/A</definedName>
    <definedName name="dgjhgjhgjghhg___0" localSheetId="0">'Data Mobile'!DRA___9</definedName>
    <definedName name="dgjhgjhgjghhg___0">DRA___9</definedName>
    <definedName name="dgjhgjhgjghhg___12" localSheetId="0">'Data Mobile'!DRA___6</definedName>
    <definedName name="dgjhgjhgjghhg___12">DRA___6</definedName>
    <definedName name="dgjhgjhgjghhg___14" localSheetId="0">'Data Mobile'!DiscretFCFOn1Off2___0</definedName>
    <definedName name="dgjhgjhgjghhg___14">DiscretFCFOn1Off2___0</definedName>
    <definedName name="dgjhgjhgjghhg___16" localSheetId="0">'Data Mobile'!DiscretFCFOn1Off2___12</definedName>
    <definedName name="dgjhgjhgjghhg___16">DiscretFCFOn1Off2___12</definedName>
    <definedName name="dgjhgjhgjghhg___2" localSheetId="0">[51]Trafic!DRA</definedName>
    <definedName name="dgjhgjhgjghhg___2">[51]Trafic!DRA</definedName>
    <definedName name="dgjhgjhgjghhg___23" localSheetId="0">'Data Mobile'!DiscretFCFOn1Off2___2</definedName>
    <definedName name="dgjhgjhgjghhg___23">DiscretFCFOn1Off2___2</definedName>
    <definedName name="dgjhgjhgjghhg___25" localSheetId="0">'Data Mobile'!DiscretFCFOn1Off2___5</definedName>
    <definedName name="dgjhgjhgjghhg___25">DiscretFCFOn1Off2___5</definedName>
    <definedName name="dgjhgjhgjghhg___26" localSheetId="0">'Data Mobile'!DRA___4</definedName>
    <definedName name="dgjhgjhgjghhg___26">DRA___4</definedName>
    <definedName name="dgjhgjhgjghhg___27" localSheetId="0">'Data Mobile'!DRA___23</definedName>
    <definedName name="dgjhgjhgjghhg___27">DRA___23</definedName>
    <definedName name="dgjhgjhgjghhg___3" localSheetId="0">'Data Mobile'!DiscretFCFOn1Off2___7</definedName>
    <definedName name="dgjhgjhgjghhg___3">DiscretFCFOn1Off2___7</definedName>
    <definedName name="dgjhgjhgjghhg___4" localSheetId="0">'Data Mobile'!DiscretFCFOn1Off2___27</definedName>
    <definedName name="dgjhgjhgjghhg___4">DiscretFCFOn1Off2___27</definedName>
    <definedName name="dgjhgjhgjghhg___5" localSheetId="0">'Data Mobile'!DRA___16</definedName>
    <definedName name="dgjhgjhgjghhg___5">DRA___16</definedName>
    <definedName name="dgjhgjhgjghhg___6" localSheetId="0">'Data Mobile'!DiscretFCFOn1Off2___14</definedName>
    <definedName name="dgjhgjhgjghhg___6">DiscretFCFOn1Off2___14</definedName>
    <definedName name="dgjhgjhgjghhg___7" localSheetId="0">'Data Mobile'!DRA___25</definedName>
    <definedName name="dgjhgjhgjghhg___7">DRA___25</definedName>
    <definedName name="dgjhgjhgjghhg___9" localSheetId="0">'Data Mobile'!DiscretFCFOn1Off2___26</definedName>
    <definedName name="dgjhgjhgjghhg___9">DiscretFCFOn1Off2___26</definedName>
    <definedName name="dgndhgn" localSheetId="0" hidden="1">[71]RSG!#REF!</definedName>
    <definedName name="dgndhgn" hidden="1">[71]RSG!#REF!</definedName>
    <definedName name="dhgndn" hidden="1">[71]AW!$D$12</definedName>
    <definedName name="DHSCHF" localSheetId="0">#REF!</definedName>
    <definedName name="DHSCHF">#REF!</definedName>
    <definedName name="DHSEUROS" localSheetId="0">#REF!</definedName>
    <definedName name="DHSEUROS">#REF!</definedName>
    <definedName name="DHSFF" localSheetId="0">#REF!</definedName>
    <definedName name="DHSFF">#REF!</definedName>
    <definedName name="DHWS?TRH">#N/A</definedName>
    <definedName name="Diable" localSheetId="0" hidden="1">{#N/A,#N/A,FALSE,"Operations";#N/A,#N/A,FALSE,"Financials"}</definedName>
    <definedName name="Diable" hidden="1">{#N/A,#N/A,FALSE,"Operations";#N/A,#N/A,FALSE,"Financials"}</definedName>
    <definedName name="DigRed" localSheetId="0">#REF!</definedName>
    <definedName name="DigRed">#REF!</definedName>
    <definedName name="DiscountEnd1Middle2" localSheetId="0">#REF!</definedName>
    <definedName name="DiscountEnd1Middle2">#REF!</definedName>
    <definedName name="DiscountEnd1Middle2___0" localSheetId="0">#REF!</definedName>
    <definedName name="DiscountEnd1Middle2___0">#REF!</definedName>
    <definedName name="DiscountEnd1Middle2___12" localSheetId="0">#REF!</definedName>
    <definedName name="DiscountEnd1Middle2___12">#REF!</definedName>
    <definedName name="DiscountEnd1Middle2___14" localSheetId="0">#REF!</definedName>
    <definedName name="DiscountEnd1Middle2___14">#REF!</definedName>
    <definedName name="DiscountEnd1Middle2___16" localSheetId="0">#REF!</definedName>
    <definedName name="DiscountEnd1Middle2___16">#REF!</definedName>
    <definedName name="DiscountEnd1Middle2___2" localSheetId="0">#REF!</definedName>
    <definedName name="DiscountEnd1Middle2___2">#REF!</definedName>
    <definedName name="DiscountEnd1Middle2___25" localSheetId="0">#REF!</definedName>
    <definedName name="DiscountEnd1Middle2___25">#REF!</definedName>
    <definedName name="DiscountEnd1Middle2___26" localSheetId="0">#REF!</definedName>
    <definedName name="DiscountEnd1Middle2___26">#REF!</definedName>
    <definedName name="DiscountEnd1Middle2___27" localSheetId="0">#REF!</definedName>
    <definedName name="DiscountEnd1Middle2___27">#REF!</definedName>
    <definedName name="DiscountEnd1Middle2___4" localSheetId="0">#REF!</definedName>
    <definedName name="DiscountEnd1Middle2___4">#REF!</definedName>
    <definedName name="DiscountEnd1Middle2___5" localSheetId="0">#REF!</definedName>
    <definedName name="DiscountEnd1Middle2___5">#REF!</definedName>
    <definedName name="DiscountEnd1Middle2___7" localSheetId="0">#REF!</definedName>
    <definedName name="DiscountEnd1Middle2___7">#REF!</definedName>
    <definedName name="DiscountPeriods" localSheetId="0">#REF!</definedName>
    <definedName name="DiscountPeriods">#REF!</definedName>
    <definedName name="DiscountPeriods___0" localSheetId="0">#REF!</definedName>
    <definedName name="DiscountPeriods___0">#REF!</definedName>
    <definedName name="DiscountPeriods___12" localSheetId="0">#REF!</definedName>
    <definedName name="DiscountPeriods___12">#REF!</definedName>
    <definedName name="DiscountPeriods___14" localSheetId="0">#REF!</definedName>
    <definedName name="DiscountPeriods___14">#REF!</definedName>
    <definedName name="DiscountPeriods___16" localSheetId="0">#REF!</definedName>
    <definedName name="DiscountPeriods___16">#REF!</definedName>
    <definedName name="DiscountPeriods___2" localSheetId="0">#REF!</definedName>
    <definedName name="DiscountPeriods___2">#REF!</definedName>
    <definedName name="DiscountPeriods___25" localSheetId="0">#REF!</definedName>
    <definedName name="DiscountPeriods___25">#REF!</definedName>
    <definedName name="DiscountPeriods___26" localSheetId="0">#REF!</definedName>
    <definedName name="DiscountPeriods___26">#REF!</definedName>
    <definedName name="DiscountPeriods___27" localSheetId="0">#REF!</definedName>
    <definedName name="DiscountPeriods___27">#REF!</definedName>
    <definedName name="DiscountPeriods___4" localSheetId="0">#REF!</definedName>
    <definedName name="DiscountPeriods___4">#REF!</definedName>
    <definedName name="DiscountPeriods___5" localSheetId="0">#REF!</definedName>
    <definedName name="DiscountPeriods___5">#REF!</definedName>
    <definedName name="DiscountPeriods___7" localSheetId="0">#REF!</definedName>
    <definedName name="DiscountPeriods___7">#REF!</definedName>
    <definedName name="DiscretFCFOn1Off2" localSheetId="0">#REF!</definedName>
    <definedName name="DiscretFCFOn1Off2">#REF!</definedName>
    <definedName name="DiscretFCFOn1Off2___0" localSheetId="0">#REF!</definedName>
    <definedName name="DiscretFCFOn1Off2___0">#REF!</definedName>
    <definedName name="DiscretFCFOn1Off2___12" localSheetId="0">#REF!</definedName>
    <definedName name="DiscretFCFOn1Off2___12">#REF!</definedName>
    <definedName name="DiscretFCFOn1Off2___14" localSheetId="0">#REF!</definedName>
    <definedName name="DiscretFCFOn1Off2___14">#REF!</definedName>
    <definedName name="DiscretFCFOn1Off2___16" localSheetId="0">#REF!</definedName>
    <definedName name="DiscretFCFOn1Off2___16">#REF!</definedName>
    <definedName name="DiscretFCFOn1Off2___2" localSheetId="0">#REF!</definedName>
    <definedName name="DiscretFCFOn1Off2___2">#REF!</definedName>
    <definedName name="DiscretFCFOn1Off2___25" localSheetId="0">#REF!</definedName>
    <definedName name="DiscretFCFOn1Off2___25">#REF!</definedName>
    <definedName name="DiscretFCFOn1Off2___26" localSheetId="0">#REF!</definedName>
    <definedName name="DiscretFCFOn1Off2___26">#REF!</definedName>
    <definedName name="DiscretFCFOn1Off2___27" localSheetId="0">#REF!</definedName>
    <definedName name="DiscretFCFOn1Off2___27">#REF!</definedName>
    <definedName name="DiscretFCFOn1Off2___4" localSheetId="0">#REF!</definedName>
    <definedName name="DiscretFCFOn1Off2___4">#REF!</definedName>
    <definedName name="DiscretFCFOn1Off2___5" localSheetId="0">#REF!</definedName>
    <definedName name="DiscretFCFOn1Off2___5">#REF!</definedName>
    <definedName name="DiscretFCFOn1Off2___7" localSheetId="0">#REF!</definedName>
    <definedName name="DiscretFCFOn1Off2___7">#REF!</definedName>
    <definedName name="DISPO">[20]SV161!$C$34</definedName>
    <definedName name="DISPO1">[20]SV161!$A$5</definedName>
    <definedName name="DISPO2">[20]SV161!$C$43</definedName>
    <definedName name="DIST" localSheetId="0">#REF!</definedName>
    <definedName name="DIST">#REF!</definedName>
    <definedName name="DISTRI">[75]distrib!$A$30:$P$53</definedName>
    <definedName name="divdiv" localSheetId="0">#REF!</definedName>
    <definedName name="divdiv">#REF!</definedName>
    <definedName name="Dividend" localSheetId="0">#REF!</definedName>
    <definedName name="Dividend">#REF!</definedName>
    <definedName name="divimmo" localSheetId="0">#REF!</definedName>
    <definedName name="divimmo">#REF!</definedName>
    <definedName name="divpart" localSheetId="0">#REF!</definedName>
    <definedName name="divpart">#REF!</definedName>
    <definedName name="divtiap" localSheetId="0">#REF!</definedName>
    <definedName name="divtiap">#REF!</definedName>
    <definedName name="djcgf" localSheetId="0" hidden="1">{#N/A,#N/A,TRUE,"Forecast &amp; Analysis";#N/A,#N/A,TRUE,"Market Values";#N/A,#N/A,TRUE,"Ratios";#N/A,#N/A,TRUE,"Regressions";#N/A,#N/A,TRUE,"Market Values";#N/A,#N/A,TRUE,"Parameters &amp; Results"}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 localSheetId="0">#N/A</definedName>
    <definedName name="DJFGNSKLDH">#N/A</definedName>
    <definedName name="dkduk">#N/A</definedName>
    <definedName name="dkut">#N/A</definedName>
    <definedName name="dkutkdk">#N/A</definedName>
    <definedName name="dkyuk" localSheetId="0">#N/A</definedName>
    <definedName name="dkyuk">#N/A</definedName>
    <definedName name="Dload2" localSheetId="0">#REF!</definedName>
    <definedName name="Dload2">#REF!</definedName>
    <definedName name="dol">[76]Liquidity!$AQ$12</definedName>
    <definedName name="DOS_MENSUAL">'[57]social capex '!$DL$155:$EI$210</definedName>
    <definedName name="DPD" localSheetId="0">#REF!</definedName>
    <definedName name="DPD">#REF!</definedName>
    <definedName name="dr" localSheetId="0" hidden="1">{"IS",#N/A,FALSE,"IS";"RPTIS",#N/A,FALSE,"RPTIS";"STATS",#N/A,FALSE,"STATS";"BS",#N/A,FALSE,"BS"}</definedName>
    <definedName name="dr" hidden="1">{"IS",#N/A,FALSE,"IS";"RPTIS",#N/A,FALSE,"RPTIS";"STATS",#N/A,FALSE,"STATS";"BS",#N/A,FALSE,"BS"}</definedName>
    <definedName name="DRA" localSheetId="0">'Data Mobile'!Tx_intérêt_par_an/#REF!</definedName>
    <definedName name="DRA">[0]!Tx_intérêt_par_an/#REF!</definedName>
    <definedName name="DRA___0" localSheetId="0">'Data Mobile'!VolFactor___5/#REF!</definedName>
    <definedName name="DRA___0">VolFactor___5/#REF!</definedName>
    <definedName name="DRA___12" localSheetId="0">'Data Mobile'!VolFactor___25/#REF!</definedName>
    <definedName name="DRA___12">VolFactor___25/#REF!</definedName>
    <definedName name="DRA___14" localSheetId="0">'Data Mobile'!VolFactor___16/#REF!</definedName>
    <definedName name="DRA___14">VolFactor___16/#REF!</definedName>
    <definedName name="DRA___16" localSheetId="0">'Data Mobile'!VLastRowToPrint___7/#REF!</definedName>
    <definedName name="DRA___16">VLastRowToPrint___7/#REF!</definedName>
    <definedName name="DRA___2" localSheetId="0">'Data Mobile'!VolFactor___4/#REF!</definedName>
    <definedName name="DRA___2">VolFactor___4/#REF!</definedName>
    <definedName name="DRA___23" localSheetId="0">'Data Mobile'!VolFactor___5/#REF!</definedName>
    <definedName name="DRA___23">VolFactor___5/#REF!</definedName>
    <definedName name="DRA___25" localSheetId="0">[33]Trafic!VolFactor/#REF!</definedName>
    <definedName name="DRA___25">[33]Trafic!VolFactor/#REF!</definedName>
    <definedName name="DRA___26" localSheetId="0">'Data Mobile'!VolFactor___12/#REF!</definedName>
    <definedName name="DRA___26">VolFactor___12/#REF!</definedName>
    <definedName name="DRA___27" localSheetId="0">'Data Mobile'!VolFactor___14/#REF!</definedName>
    <definedName name="DRA___27">VolFactor___14/#REF!</definedName>
    <definedName name="DRA___3" localSheetId="0">'Data Mobile'!VolFactor___5/#REF!</definedName>
    <definedName name="DRA___3">VolFactor___5/#REF!</definedName>
    <definedName name="DRA___4" localSheetId="0">'Data Mobile'!VLastRowToPrint___0/#REF!</definedName>
    <definedName name="DRA___4">VLastRowToPrint___0/#REF!</definedName>
    <definedName name="DRA___5" localSheetId="0">'Data Mobile'!VolFactor___2/#REF!</definedName>
    <definedName name="DRA___5">VolFactor___2/#REF!</definedName>
    <definedName name="DRA___6" localSheetId="0">'Data Mobile'!VLastRowToPrint___26/#REF!</definedName>
    <definedName name="DRA___6">VLastRowToPrint___26/#REF!</definedName>
    <definedName name="DRA___7" localSheetId="0">'Data Mobile'!VolFactor___27/#REF!</definedName>
    <definedName name="DRA___7">VolFactor___27/#REF!</definedName>
    <definedName name="DRA___9" localSheetId="0">'Data Mobile'!VolFactor___5/#REF!</definedName>
    <definedName name="DRA___9">VolFactor___5/#REF!</definedName>
    <definedName name="DRC" localSheetId="0">'Data Mobile'!Nb_de_paiements_par_an*#REF!</definedName>
    <definedName name="DRC">[0]!Nb_de_paiements_par_an*#REF!</definedName>
    <definedName name="DRC___0" localSheetId="0">[0]!O___0*#REF!</definedName>
    <definedName name="DRC___0">O___0*#REF!</definedName>
    <definedName name="DRC___12" localSheetId="0">'Data Mobile'!O___12*#REF!</definedName>
    <definedName name="DRC___12">O___12*#REF!</definedName>
    <definedName name="DRC___14" localSheetId="0">'Data Mobile'!O___25*#REF!</definedName>
    <definedName name="DRC___14">O___25*#REF!</definedName>
    <definedName name="DRC___16" localSheetId="0">[33]Trafic!O*#REF!</definedName>
    <definedName name="DRC___16">[33]Trafic!O*#REF!</definedName>
    <definedName name="DRC___2" localSheetId="0">'Data Mobile'!O___2*#REF!</definedName>
    <definedName name="DRC___2">O___2*#REF!</definedName>
    <definedName name="DRC___23" localSheetId="0">[0]!O___0*#REF!</definedName>
    <definedName name="DRC___23">O___0*#REF!</definedName>
    <definedName name="DRC___25" localSheetId="0">'Data Mobile'!O___4*#REF!</definedName>
    <definedName name="DRC___25">O___4*#REF!</definedName>
    <definedName name="DRC___26" localSheetId="0">'Data Mobile'!O___26*#REF!</definedName>
    <definedName name="DRC___26">O___26*#REF!</definedName>
    <definedName name="DRC___27" localSheetId="0">[0]!O___27*#REF!</definedName>
    <definedName name="DRC___27">O___27*#REF!</definedName>
    <definedName name="DRC___3" localSheetId="0">[0]!O___0*#REF!</definedName>
    <definedName name="DRC___3">O___0*#REF!</definedName>
    <definedName name="DRC___4" localSheetId="0">'Data Mobile'!O___6*#REF!</definedName>
    <definedName name="DRC___4">O___6*#REF!</definedName>
    <definedName name="DRC___5" localSheetId="0">[0]!O___5*#REF!</definedName>
    <definedName name="DRC___5">O___5*#REF!</definedName>
    <definedName name="DRC___6" localSheetId="0">'Data Mobile'!Num_premier_paiement___0*#REF!</definedName>
    <definedName name="DRC___6">Num_premier_paiement___0*#REF!</definedName>
    <definedName name="DRC___7" localSheetId="0">'Data Mobile'!O___7*#REF!</definedName>
    <definedName name="DRC___7">O___7*#REF!</definedName>
    <definedName name="DRC___9" localSheetId="0">[0]!O___0*#REF!</definedName>
    <definedName name="DRC___9">O___0*#REF!</definedName>
    <definedName name="drg" localSheetId="0">'Data Mobile'!Nb_de_paiements_par_an*#REF!</definedName>
    <definedName name="drg">[0]!Nb_de_paiements_par_an*#REF!</definedName>
    <definedName name="drg___0" localSheetId="0">[0]!O___0*#REF!</definedName>
    <definedName name="drg___0">O___0*#REF!</definedName>
    <definedName name="drg___12" localSheetId="0">'Data Mobile'!O___12*#REF!</definedName>
    <definedName name="drg___12">O___12*#REF!</definedName>
    <definedName name="drg___14" localSheetId="0">'Data Mobile'!O___25*#REF!</definedName>
    <definedName name="drg___14">O___25*#REF!</definedName>
    <definedName name="drg___16" localSheetId="0">[33]Trafic!O*#REF!</definedName>
    <definedName name="drg___16">[33]Trafic!O*#REF!</definedName>
    <definedName name="drg___2" localSheetId="0">[0]!O___0*#REF!</definedName>
    <definedName name="drg___2">O___0*#REF!</definedName>
    <definedName name="drg___23" localSheetId="0">[0]!O___0*#REF!</definedName>
    <definedName name="drg___23">O___0*#REF!</definedName>
    <definedName name="drg___25" localSheetId="0">[0]!O___0*#REF!</definedName>
    <definedName name="drg___25">O___0*#REF!</definedName>
    <definedName name="drg___26" localSheetId="0">[0]!O___0*#REF!</definedName>
    <definedName name="drg___26">O___0*#REF!</definedName>
    <definedName name="drg___27" localSheetId="0">[0]!O___27*#REF!</definedName>
    <definedName name="drg___27">O___27*#REF!</definedName>
    <definedName name="drg___3" localSheetId="0">[0]!O___0*#REF!</definedName>
    <definedName name="drg___3">O___0*#REF!</definedName>
    <definedName name="drg___4" localSheetId="0">[0]!O___0*#REF!</definedName>
    <definedName name="drg___4">O___0*#REF!</definedName>
    <definedName name="drg___5" localSheetId="0">[0]!O___5*#REF!</definedName>
    <definedName name="drg___5">O___5*#REF!</definedName>
    <definedName name="drg___6" localSheetId="0">'Data Mobile'!Num_premier_paiement___0*#REF!</definedName>
    <definedName name="drg___6">Num_premier_paiement___0*#REF!</definedName>
    <definedName name="drg___7" localSheetId="0">[0]!O___0*#REF!</definedName>
    <definedName name="drg___7">O___0*#REF!</definedName>
    <definedName name="drg___9" localSheetId="0">[0]!O___0*#REF!</definedName>
    <definedName name="drg___9">O___0*#REF!</definedName>
    <definedName name="drh">#N/A</definedName>
    <definedName name="dscf" localSheetId="0">[74]loc!#REF!</definedName>
    <definedName name="dscf">[74]loc!#REF!</definedName>
    <definedName name="dsf">#N/A</definedName>
    <definedName name="dsfgsb" localSheetId="0">#N/A</definedName>
    <definedName name="dsfgsb">#N/A</definedName>
    <definedName name="DSFHG">#N/A</definedName>
    <definedName name="dsfsg" localSheetId="0">#N/A</definedName>
    <definedName name="dsfsg">#N/A</definedName>
    <definedName name="dsggd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[42]ONPT!$E$8</definedName>
    <definedName name="dthj">#N/A</definedName>
    <definedName name="DTS">#N/A</definedName>
    <definedName name="dtyiuèi" localSheetId="0">#N/A</definedName>
    <definedName name="dtyiuèi">#N/A</definedName>
    <definedName name="dtyjdtk" localSheetId="0">#N/A</definedName>
    <definedName name="dtyjdtk">#N/A</definedName>
    <definedName name="dukdtu" localSheetId="0">#N/A</definedName>
    <definedName name="dukdtu">#N/A</definedName>
    <definedName name="dukdu" localSheetId="0">#N/A</definedName>
    <definedName name="dukdu">#N/A</definedName>
    <definedName name="Durée_prêt" localSheetId="0">#REF!</definedName>
    <definedName name="Durée_prêt">#REF!</definedName>
    <definedName name="Durée_prêt___0" localSheetId="0">#REF!</definedName>
    <definedName name="Durée_prêt___0">#REF!</definedName>
    <definedName name="Durée_prêt___12" localSheetId="0">#REF!</definedName>
    <definedName name="Durée_prêt___12">#REF!</definedName>
    <definedName name="Durée_prêt___14" localSheetId="0">#REF!</definedName>
    <definedName name="Durée_prêt___14">#REF!</definedName>
    <definedName name="Durée_prêt___16" localSheetId="0">#REF!</definedName>
    <definedName name="Durée_prêt___16">#REF!</definedName>
    <definedName name="Durée_prêt___2" localSheetId="0">#REF!</definedName>
    <definedName name="Durée_prêt___2">#REF!</definedName>
    <definedName name="Durée_prêt___25" localSheetId="0">#REF!</definedName>
    <definedName name="Durée_prêt___25">#REF!</definedName>
    <definedName name="Durée_prêt___26" localSheetId="0">#REF!</definedName>
    <definedName name="Durée_prêt___26">#REF!</definedName>
    <definedName name="Durée_prêt___27" localSheetId="0">#REF!</definedName>
    <definedName name="Durée_prêt___27">#REF!</definedName>
    <definedName name="Durée_prêt___4" localSheetId="0">#REF!</definedName>
    <definedName name="Durée_prêt___4">#REF!</definedName>
    <definedName name="Durée_prêt___5" localSheetId="0">#REF!</definedName>
    <definedName name="Durée_prêt___5">#REF!</definedName>
    <definedName name="Durée_prêt___7" localSheetId="0">#REF!</definedName>
    <definedName name="Durée_prêt___7">#REF!</definedName>
    <definedName name="dvd" localSheetId="0" hidden="1">[76]P.EQUIPEMENT99!#REF!</definedName>
    <definedName name="dvd" hidden="1">[76]P.EQUIPEMENT99!#REF!</definedName>
    <definedName name="dvfdfg">#N/A</definedName>
    <definedName name="dyhj" localSheetId="0">#N/A</definedName>
    <definedName name="dyhj">#N/A</definedName>
    <definedName name="dz" localSheetId="0" hidden="1">{"test2",#N/A,TRUE,"Prices"}</definedName>
    <definedName name="dz" hidden="1">{"test2",#N/A,TRUE,"Prices"}</definedName>
    <definedName name="DZEF">#N/A</definedName>
    <definedName name="dzf">'[77]RG LOC'!$C$5:$C$1536</definedName>
    <definedName name="E" localSheetId="0">#REF!</definedName>
    <definedName name="E">#REF!</definedName>
    <definedName name="E___0">NA()</definedName>
    <definedName name="E___12" localSheetId="0">#REF!</definedName>
    <definedName name="E___12">#REF!</definedName>
    <definedName name="E___2" localSheetId="0">#REF!</definedName>
    <definedName name="E___2">#REF!</definedName>
    <definedName name="E___25" localSheetId="0">#REF!</definedName>
    <definedName name="E___25">#REF!</definedName>
    <definedName name="E___26" localSheetId="0">#REF!</definedName>
    <definedName name="E___26">#REF!</definedName>
    <definedName name="E___27">NA()</definedName>
    <definedName name="E___4" localSheetId="0">#REF!</definedName>
    <definedName name="E___4">#REF!</definedName>
    <definedName name="E___5">NA()</definedName>
    <definedName name="E___6" localSheetId="0">#REF!</definedName>
    <definedName name="E___6">#REF!</definedName>
    <definedName name="E___7" localSheetId="0">#REF!</definedName>
    <definedName name="E___7">#REF!</definedName>
    <definedName name="E_Comm_Perso" localSheetId="0">#REF!</definedName>
    <definedName name="E_Comm_Perso">#REF!</definedName>
    <definedName name="E_Comm_Perso___0" localSheetId="0">#REF!</definedName>
    <definedName name="E_Comm_Perso___0">#REF!</definedName>
    <definedName name="E_Comm_Perso___12" localSheetId="0">#REF!</definedName>
    <definedName name="E_Comm_Perso___12">#REF!</definedName>
    <definedName name="E_Comm_Perso___14" localSheetId="0">#REF!</definedName>
    <definedName name="E_Comm_Perso___14">#REF!</definedName>
    <definedName name="E_Comm_Perso___16" localSheetId="0">#REF!</definedName>
    <definedName name="E_Comm_Perso___16">#REF!</definedName>
    <definedName name="E_Comm_Perso___2" localSheetId="0">#REF!</definedName>
    <definedName name="E_Comm_Perso___2">#REF!</definedName>
    <definedName name="E_Comm_Perso___26" localSheetId="0">#REF!</definedName>
    <definedName name="E_Comm_Perso___26">#REF!</definedName>
    <definedName name="E_Comm_Perso___27" localSheetId="0">#REF!</definedName>
    <definedName name="E_Comm_Perso___27">#REF!</definedName>
    <definedName name="E_Comm_Perso___5" localSheetId="0">#REF!</definedName>
    <definedName name="E_Comm_Perso___5">#REF!</definedName>
    <definedName name="E_Comm_Perso___7" localSheetId="0">#REF!</definedName>
    <definedName name="E_Comm_Perso___7">#REF!</definedName>
    <definedName name="E_ThirtyFiveHundred" localSheetId="0">#REF!</definedName>
    <definedName name="E_ThirtyFiveHundred">#REF!</definedName>
    <definedName name="ea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0">#REF!</definedName>
    <definedName name="EAC_Estimate_at_Completion">#REF!</definedName>
    <definedName name="EarliestDateForValuation" localSheetId="0">#REF!</definedName>
    <definedName name="EarliestDateForValuation">#REF!</definedName>
    <definedName name="EarliestDateForValuation___0" localSheetId="0">#REF!</definedName>
    <definedName name="EarliestDateForValuation___0">#REF!</definedName>
    <definedName name="EarliestDateForValuation___12" localSheetId="0">#REF!</definedName>
    <definedName name="EarliestDateForValuation___12">#REF!</definedName>
    <definedName name="EarliestDateForValuation___14" localSheetId="0">#REF!</definedName>
    <definedName name="EarliestDateForValuation___14">#REF!</definedName>
    <definedName name="EarliestDateForValuation___16" localSheetId="0">#REF!</definedName>
    <definedName name="EarliestDateForValuation___16">#REF!</definedName>
    <definedName name="EarliestDateForValuation___2" localSheetId="0">#REF!</definedName>
    <definedName name="EarliestDateForValuation___2">#REF!</definedName>
    <definedName name="EarliestDateForValuation___25" localSheetId="0">#REF!</definedName>
    <definedName name="EarliestDateForValuation___25">#REF!</definedName>
    <definedName name="EarliestDateForValuation___26" localSheetId="0">#REF!</definedName>
    <definedName name="EarliestDateForValuation___26">#REF!</definedName>
    <definedName name="EarliestDateForValuation___27" localSheetId="0">#REF!</definedName>
    <definedName name="EarliestDateForValuation___27">#REF!</definedName>
    <definedName name="EarliestDateForValuation___4" localSheetId="0">#REF!</definedName>
    <definedName name="EarliestDateForValuation___4">#REF!</definedName>
    <definedName name="EarliestDateForValuation___5" localSheetId="0">#REF!</definedName>
    <definedName name="EarliestDateForValuation___5">#REF!</definedName>
    <definedName name="EarliestDateForValuation___7" localSheetId="0">#REF!</definedName>
    <definedName name="EarliestDateForValuation___7">#REF!</definedName>
    <definedName name="edede">#N/A</definedName>
    <definedName name="ededed" localSheetId="0">#N/A</definedName>
    <definedName name="ededed">#N/A</definedName>
    <definedName name="Editable" localSheetId="0" hidden="1">[78]Table000208!$B$6:$B$12,[78]Table000208!#REF!,[78]Table000208!#REF!,[78]Table000208!#REF!</definedName>
    <definedName name="Editable" hidden="1">[78]Table000208!$B$6:$B$12,[78]Table000208!#REF!,[78]Table000208!#REF!,[78]Table000208!#REF!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0">[79]A.I.A!#REF!</definedName>
    <definedName name="ee">[79]A.I.A!#REF!</definedName>
    <definedName name="eeee" localSheetId="0">'Data Mobile'!Nb_de_paiements_par_an*#REF!</definedName>
    <definedName name="eeee">[0]!Nb_de_paiements_par_an*#REF!</definedName>
    <definedName name="eeee___0" localSheetId="0">[0]!O___0*#REF!</definedName>
    <definedName name="eeee___0">O___0*#REF!</definedName>
    <definedName name="eeee___12" localSheetId="0">'Data Mobile'!O___12*#REF!</definedName>
    <definedName name="eeee___12">O___12*#REF!</definedName>
    <definedName name="eeee___14" localSheetId="0">'Data Mobile'!O___25*#REF!</definedName>
    <definedName name="eeee___14">O___25*#REF!</definedName>
    <definedName name="eeee___16" localSheetId="0">[33]Trafic!O*#REF!</definedName>
    <definedName name="eeee___16">[33]Trafic!O*#REF!</definedName>
    <definedName name="eeee___2" localSheetId="0">'Data Mobile'!O___2*#REF!</definedName>
    <definedName name="eeee___2">O___2*#REF!</definedName>
    <definedName name="eeee___23" localSheetId="0">[0]!O___0*#REF!</definedName>
    <definedName name="eeee___23">O___0*#REF!</definedName>
    <definedName name="eeee___25" localSheetId="0">'Data Mobile'!O___4*#REF!</definedName>
    <definedName name="eeee___25">O___4*#REF!</definedName>
    <definedName name="eeee___26" localSheetId="0">'Data Mobile'!O___26*#REF!</definedName>
    <definedName name="eeee___26">O___26*#REF!</definedName>
    <definedName name="eeee___27" localSheetId="0">[0]!O___27*#REF!</definedName>
    <definedName name="eeee___27">O___27*#REF!</definedName>
    <definedName name="eeee___3" localSheetId="0">[0]!O___0*#REF!</definedName>
    <definedName name="eeee___3">O___0*#REF!</definedName>
    <definedName name="eeee___4" localSheetId="0">'Data Mobile'!O___6*#REF!</definedName>
    <definedName name="eeee___4">O___6*#REF!</definedName>
    <definedName name="eeee___5" localSheetId="0">[0]!O___5*#REF!</definedName>
    <definedName name="eeee___5">O___5*#REF!</definedName>
    <definedName name="eeee___6" localSheetId="0">'Data Mobile'!Num_premier_paiement___0*#REF!</definedName>
    <definedName name="eeee___6">Num_premier_paiement___0*#REF!</definedName>
    <definedName name="eeee___7" localSheetId="0">'Data Mobile'!O___7*#REF!</definedName>
    <definedName name="eeee___7">O___7*#REF!</definedName>
    <definedName name="eeee___9" localSheetId="0">[0]!O___0*#REF!</definedName>
    <definedName name="eeee___9">O___0*#REF!</definedName>
    <definedName name="eeeeee">#N/A</definedName>
    <definedName name="EEEEEEEEE" localSheetId="0">#N/A</definedName>
    <definedName name="EEEEEEEEE">#N/A</definedName>
    <definedName name="EFFECTIF">#N/A</definedName>
    <definedName name="Effort_Expended" localSheetId="0">#REF!</definedName>
    <definedName name="Effort_Expended">#REF!</definedName>
    <definedName name="Effort_Req" localSheetId="0">#REF!</definedName>
    <definedName name="Effort_Req">#REF!</definedName>
    <definedName name="Effort_to_Complete" localSheetId="0">#REF!</definedName>
    <definedName name="Effort_to_Complete">#REF!</definedName>
    <definedName name="Effort_Variance" localSheetId="0">#REF!</definedName>
    <definedName name="Effort_Variance">#REF!</definedName>
    <definedName name="efgtyhjkoi" localSheetId="0">#N/A</definedName>
    <definedName name="efgtyhjkoi">#N/A</definedName>
    <definedName name="efgtyhjkoi___0" localSheetId="0">'Data Mobile'!ExpandOutputs___5</definedName>
    <definedName name="efgtyhjkoi___0">ExpandOutputs___5</definedName>
    <definedName name="efgtyhjkoi___12" localSheetId="0">'Data Mobile'!ExpandOutputs___3</definedName>
    <definedName name="efgtyhjkoi___12">ExpandOutputs___3</definedName>
    <definedName name="efgtyhjkoi___14" localSheetId="0">'Data Mobile'!ExpandOutputs___25</definedName>
    <definedName name="efgtyhjkoi___14">ExpandOutputs___25</definedName>
    <definedName name="efgtyhjkoi___16" localSheetId="0">[51]Trafic!ExpandOutputs</definedName>
    <definedName name="efgtyhjkoi___16">[51]Trafic!ExpandOutputs</definedName>
    <definedName name="efgtyhjkoi___2" localSheetId="0">'Data Mobile'!ExpandOutputs___9</definedName>
    <definedName name="efgtyhjkoi___2">ExpandOutputs___9</definedName>
    <definedName name="efgtyhjkoi___23" localSheetId="0">'Data Mobile'!ess1___0</definedName>
    <definedName name="efgtyhjkoi___23">ess1___0</definedName>
    <definedName name="efgtyhjkoi___25" localSheetId="0">'Data Mobile'!ExpandOutputs___23</definedName>
    <definedName name="efgtyhjkoi___25">ExpandOutputs___23</definedName>
    <definedName name="efgtyhjkoi___26" localSheetId="0">'Data Mobile'!ExpandOutputs___12</definedName>
    <definedName name="efgtyhjkoi___26">ExpandOutputs___12</definedName>
    <definedName name="efgtyhjkoi___27" localSheetId="0">'Data Mobile'!ExpandOutputs___14</definedName>
    <definedName name="efgtyhjkoi___27">ExpandOutputs___14</definedName>
    <definedName name="efgtyhjkoi___3" localSheetId="0">'Data Mobile'!ExpandOutputs___4</definedName>
    <definedName name="efgtyhjkoi___3">ExpandOutputs___4</definedName>
    <definedName name="efgtyhjkoi___4" localSheetId="0">'Data Mobile'!ExpandOutputs___6</definedName>
    <definedName name="efgtyhjkoi___4">ExpandOutputs___6</definedName>
    <definedName name="efgtyhjkoi___5" localSheetId="0">'Data Mobile'!ExpandOutputs___2</definedName>
    <definedName name="efgtyhjkoi___5">ExpandOutputs___2</definedName>
    <definedName name="efgtyhjkoi___6" localSheetId="0">'Data Mobile'!ess1___5</definedName>
    <definedName name="efgtyhjkoi___6">ess1___5</definedName>
    <definedName name="efgtyhjkoi___7" localSheetId="0">'Data Mobile'!ExpandOutputs___27</definedName>
    <definedName name="efgtyhjkoi___7">ExpandOutputs___27</definedName>
    <definedName name="efgtyhjkoi___9" localSheetId="0">'Data Mobile'!ExpandOutputs___16</definedName>
    <definedName name="efgtyhjkoi___9">ExpandOutputs___16</definedName>
    <definedName name="efrqezrqze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0">#REF!</definedName>
    <definedName name="Eighteen">#REF!</definedName>
    <definedName name="ekrpzekpzork" localSheetId="0" hidden="1">#REF!</definedName>
    <definedName name="ekrpzekpzork" hidden="1">#REF!</definedName>
    <definedName name="ELIM1" localSheetId="0">#REF!</definedName>
    <definedName name="ELIM1">#REF!</definedName>
    <definedName name="ELMigration" localSheetId="0">'[35]Daily Z10'!#REF!</definedName>
    <definedName name="ELMigration">'[35]Daily Z10'!#REF!</definedName>
    <definedName name="ELRecycl" localSheetId="0">'[35]Daily Z10'!#REF!</definedName>
    <definedName name="ELRecycl">'[35]Daily Z10'!#REF!</definedName>
    <definedName name="emdaged" localSheetId="0">'[40]CIG+OV'!#REF!</definedName>
    <definedName name="emdaged">'[40]CIG+OV'!#REF!</definedName>
    <definedName name="emdcb" localSheetId="0">'[40]CIG+OV'!#REF!</definedName>
    <definedName name="emdcb">'[40]CIG+OV'!#REF!</definedName>
    <definedName name="emdcr" localSheetId="0">'[40]CIG+OV'!#REF!</definedName>
    <definedName name="emdcr">'[40]CIG+OV'!#REF!</definedName>
    <definedName name="emdcs" localSheetId="0">'[40]CIG+OV'!#REF!</definedName>
    <definedName name="emdcs">'[40]CIG+OV'!#REF!</definedName>
    <definedName name="emdpb" localSheetId="0">'[40]CIG+OV'!#REF!</definedName>
    <definedName name="emdpb">'[40]CIG+OV'!#REF!</definedName>
    <definedName name="emdpr" localSheetId="0">'[40]CIG+OV'!#REF!</definedName>
    <definedName name="emdpr">'[40]CIG+OV'!#REF!</definedName>
    <definedName name="emdps" localSheetId="0">'[40]CIG+OV'!#REF!</definedName>
    <definedName name="emdps">'[40]CIG+OV'!#REF!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i" localSheetId="0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N__DH" localSheetId="0">#REF!</definedName>
    <definedName name="EN__DH">#REF!</definedName>
    <definedName name="enddate" localSheetId="0">#REF!</definedName>
    <definedName name="enddate">#REF!</definedName>
    <definedName name="ENGAGEMENTS">'[60]DM 30-09-06'!$B$1:$J$2141</definedName>
    <definedName name="enggg5">#N/A</definedName>
    <definedName name="ENT" localSheetId="0">#REF!</definedName>
    <definedName name="ENT">#REF!</definedName>
    <definedName name="ENT___0" localSheetId="0">#REF!</definedName>
    <definedName name="ENT___0">#REF!</definedName>
    <definedName name="ENT___12" localSheetId="0">#REF!</definedName>
    <definedName name="ENT___12">#REF!</definedName>
    <definedName name="ENT___14" localSheetId="0">#REF!</definedName>
    <definedName name="ENT___14">#REF!</definedName>
    <definedName name="ENT___16" localSheetId="0">#REF!</definedName>
    <definedName name="ENT___16">#REF!</definedName>
    <definedName name="ENT___2" localSheetId="0">#REF!</definedName>
    <definedName name="ENT___2">#REF!</definedName>
    <definedName name="ENT___25" localSheetId="0">#REF!</definedName>
    <definedName name="ENT___25">#REF!</definedName>
    <definedName name="ENT___26" localSheetId="0">#REF!</definedName>
    <definedName name="ENT___26">#REF!</definedName>
    <definedName name="ENT___27" localSheetId="0">#REF!</definedName>
    <definedName name="ENT___27">#REF!</definedName>
    <definedName name="ENT___4" localSheetId="0">#REF!</definedName>
    <definedName name="ENT___4">#REF!</definedName>
    <definedName name="ENT___5" localSheetId="0">#REF!</definedName>
    <definedName name="ENT___5">#REF!</definedName>
    <definedName name="ENT___7" localSheetId="0">#REF!</definedName>
    <definedName name="ENT___7">#REF!</definedName>
    <definedName name="EPart" localSheetId="0">#REF!</definedName>
    <definedName name="EPart">#REF!</definedName>
    <definedName name="EquityCost" localSheetId="0">#REF!</definedName>
    <definedName name="EquityCost">#REF!</definedName>
    <definedName name="EquityCost___0" localSheetId="0">#REF!</definedName>
    <definedName name="EquityCost___0">#REF!</definedName>
    <definedName name="EquityCost___12" localSheetId="0">#REF!</definedName>
    <definedName name="EquityCost___12">#REF!</definedName>
    <definedName name="EquityCost___14" localSheetId="0">#REF!</definedName>
    <definedName name="EquityCost___14">#REF!</definedName>
    <definedName name="EquityCost___16" localSheetId="0">#REF!</definedName>
    <definedName name="EquityCost___16">#REF!</definedName>
    <definedName name="EquityCost___2" localSheetId="0">#REF!</definedName>
    <definedName name="EquityCost___2">#REF!</definedName>
    <definedName name="EquityCost___25" localSheetId="0">#REF!</definedName>
    <definedName name="EquityCost___25">#REF!</definedName>
    <definedName name="EquityCost___26" localSheetId="0">#REF!</definedName>
    <definedName name="EquityCost___26">#REF!</definedName>
    <definedName name="EquityCost___27" localSheetId="0">#REF!</definedName>
    <definedName name="EquityCost___27">#REF!</definedName>
    <definedName name="EquityCost___4" localSheetId="0">#REF!</definedName>
    <definedName name="EquityCost___4">#REF!</definedName>
    <definedName name="EquityCost___5" localSheetId="0">#REF!</definedName>
    <definedName name="EquityCost___5">#REF!</definedName>
    <definedName name="EquityCost___7" localSheetId="0">#REF!</definedName>
    <definedName name="EquityCost___7">#REF!</definedName>
    <definedName name="ER" localSheetId="0">#REF!</definedName>
    <definedName name="ER">#REF!</definedName>
    <definedName name="erer" localSheetId="0">#N/A</definedName>
    <definedName name="erer">#N/A</definedName>
    <definedName name="ererer" localSheetId="0" hidden="1">#REF!</definedName>
    <definedName name="ererer" hidden="1">#REF!</definedName>
    <definedName name="ERGRE">#N/A</definedName>
    <definedName name="erqsergt">#N/A</definedName>
    <definedName name="erqt" localSheetId="0">#N/A</definedName>
    <definedName name="erqt">#N/A</definedName>
    <definedName name="erreur" localSheetId="0">'[80]retraitement SMS'!#REF!</definedName>
    <definedName name="erreur">'[80]retraitement SMS'!#REF!</definedName>
    <definedName name="ERT">#N/A</definedName>
    <definedName name="ERTY" hidden="1">[71]AW!$C$30:$H$35</definedName>
    <definedName name="erzerpzj" localSheetId="0" hidden="1">#REF!</definedName>
    <definedName name="erzerpzj" hidden="1">#REF!</definedName>
    <definedName name="ess1___0" localSheetId="0">#REF!</definedName>
    <definedName name="ess1___0">#REF!</definedName>
    <definedName name="ess1___12" localSheetId="0">#REF!</definedName>
    <definedName name="ess1___12">#REF!</definedName>
    <definedName name="ess1___2" localSheetId="0">#REF!</definedName>
    <definedName name="ess1___2">#REF!</definedName>
    <definedName name="ess1___27" localSheetId="0">#REF!</definedName>
    <definedName name="ess1___27">#REF!</definedName>
    <definedName name="ess1___5" localSheetId="0">#REF!</definedName>
    <definedName name="ess1___5">#REF!</definedName>
    <definedName name="essais" localSheetId="0" hidden="1">{#N/A,#N/A,FALSE,"F_Plan";#N/A,#N/A,FALSE,"Parameter"}</definedName>
    <definedName name="essais" hidden="1">{#N/A,#N/A,FALSE,"F_Plan";#N/A,#N/A,FALSE,"Parameter"}</definedName>
    <definedName name="ESTIMATION" localSheetId="0">#REF!</definedName>
    <definedName name="ESTIMATION">#REF!</definedName>
    <definedName name="et" localSheetId="0" hidden="1">{"IS",#N/A,FALSE,"IS";"RPTIS",#N/A,FALSE,"RPTIS";"STATS",#N/A,FALSE,"STATS";"BS",#N/A,FALSE,"BS"}</definedName>
    <definedName name="et" hidden="1">{"IS",#N/A,FALSE,"IS";"RPTIS",#N/A,FALSE,"RPTIS";"STATS",#N/A,FALSE,"STATS";"BS",#N/A,FALSE,"BS"}</definedName>
    <definedName name="ETC_Estimate_to_Completion" localSheetId="0">#REF!</definedName>
    <definedName name="ETC_Estimate_to_Completion">#REF!</definedName>
    <definedName name="EURIBOR">'[81]Affected facilities'!$C$29</definedName>
    <definedName name="euro" localSheetId="0">#REF!</definedName>
    <definedName name="euro">#REF!</definedName>
    <definedName name="euro100">[82]euronext100!$A$1:$E$65536</definedName>
    <definedName name="EV__LASTREFTIME__" hidden="1">39293.7047916667</definedName>
    <definedName name="EV_Earned_Value" localSheetId="0">#REF!</definedName>
    <definedName name="EV_Earned_Value">#REF!</definedName>
    <definedName name="EValue" localSheetId="0">#REF!</definedName>
    <definedName name="EValue">#REF!</definedName>
    <definedName name="EX" localSheetId="0">#N/A</definedName>
    <definedName name="EX">#N/A</definedName>
    <definedName name="Excel_BuiltIn_Criteria_0" localSheetId="0">[83]MS!#REF!</definedName>
    <definedName name="Excel_BuiltIn_Criteria_0">[83]MS!#REF!</definedName>
    <definedName name="Excel_BuiltIn_Database_0" localSheetId="0">#REF!</definedName>
    <definedName name="Excel_BuiltIn_Database_0">#REF!</definedName>
    <definedName name="Excel_BuiltIn_Extract_0" localSheetId="0">[83]MS!#REF!</definedName>
    <definedName name="Excel_BuiltIn_Extract_0">[83]MS!#REF!</definedName>
    <definedName name="Excel_BuiltIn_Recorder_0" localSheetId="0">#REF!</definedName>
    <definedName name="Excel_BuiltIn_Recorder_0">#REF!</definedName>
    <definedName name="Excel_BuiltIn_Recorder_12" localSheetId="0">#REF!</definedName>
    <definedName name="Excel_BuiltIn_Recorder_12">#REF!</definedName>
    <definedName name="Excel_BuiltIn_Recorder_14" localSheetId="0">#REF!</definedName>
    <definedName name="Excel_BuiltIn_Recorder_14">#REF!</definedName>
    <definedName name="Excel_BuiltIn_Recorder_16" localSheetId="0">#REF!</definedName>
    <definedName name="Excel_BuiltIn_Recorder_16">#REF!</definedName>
    <definedName name="Excel_BuiltIn_Recorder_2" localSheetId="0">#REF!</definedName>
    <definedName name="Excel_BuiltIn_Recorder_2">#REF!</definedName>
    <definedName name="Excel_BuiltIn_Recorder_27" localSheetId="0">#REF!</definedName>
    <definedName name="Excel_BuiltIn_Recorder_27">#REF!</definedName>
    <definedName name="Excel_BuiltIn_Recorder_5" localSheetId="0">#REF!</definedName>
    <definedName name="Excel_BuiltIn_Recorder_5">#REF!</definedName>
    <definedName name="Excel_BuiltIn_Recorder_6" localSheetId="0">#REF!</definedName>
    <definedName name="Excel_BuiltIn_Recorder_6">#REF!</definedName>
    <definedName name="EXECUTION_2005">[84]execut°2005!$A$3:$I$225</definedName>
    <definedName name="EXECUTIONS_30_09_06">'[84]EXECUT°SEPT-06'!$B$3:$J$235</definedName>
    <definedName name="ExpandOutputs" localSheetId="0">#N/A</definedName>
    <definedName name="ExpandOutputs">#N/A</definedName>
    <definedName name="ExpandOutputs___0" localSheetId="0">'Data Mobile'!F___7</definedName>
    <definedName name="ExpandOutputs___0">F___7</definedName>
    <definedName name="ExpandOutputs___12" localSheetId="0">'Data Mobile'!F___2</definedName>
    <definedName name="ExpandOutputs___12">F___2</definedName>
    <definedName name="ExpandOutputs___14" localSheetId="0">'Data Mobile'!F___25</definedName>
    <definedName name="ExpandOutputs___14">F___25</definedName>
    <definedName name="ExpandOutputs___16" localSheetId="0">'Data Mobile'!ExportFile___0</definedName>
    <definedName name="ExpandOutputs___16">ExportFile___0</definedName>
    <definedName name="ExpandOutputs___2" localSheetId="0">'Data Mobile'!F___14</definedName>
    <definedName name="ExpandOutputs___2">F___14</definedName>
    <definedName name="ExpandOutputs___23" localSheetId="0">'Data Mobile'!ExportFile___7</definedName>
    <definedName name="ExpandOutputs___23">ExportFile___7</definedName>
    <definedName name="ExpandOutputs___25" localSheetId="0">[51]Trafic!F</definedName>
    <definedName name="ExpandOutputs___25">[51]Trafic!F</definedName>
    <definedName name="ExpandOutputs___26" localSheetId="0">'Data Mobile'!F___5</definedName>
    <definedName name="ExpandOutputs___26">F___5</definedName>
    <definedName name="ExpandOutputs___27" localSheetId="0">'Data Mobile'!F___12</definedName>
    <definedName name="ExpandOutputs___27">F___12</definedName>
    <definedName name="ExpandOutputs___3" localSheetId="0">'Data Mobile'!F___4</definedName>
    <definedName name="ExpandOutputs___3">F___4</definedName>
    <definedName name="ExpandOutputs___4" localSheetId="0">'Data Mobile'!Excel_BuiltIn_Extract_0</definedName>
    <definedName name="ExpandOutputs___4">Excel_BuiltIn_Extract_0</definedName>
    <definedName name="ExpandOutputs___5" localSheetId="0">'Data Mobile'!F___27</definedName>
    <definedName name="ExpandOutputs___5">F___27</definedName>
    <definedName name="ExpandOutputs___6" localSheetId="0">'Data Mobile'!ExportFile___26</definedName>
    <definedName name="ExpandOutputs___6">ExportFile___26</definedName>
    <definedName name="ExpandOutputs___7" localSheetId="0">'Data Mobile'!F___26</definedName>
    <definedName name="ExpandOutputs___7">F___26</definedName>
    <definedName name="ExpandOutputs___9" localSheetId="0">'Data Mobile'!F___16</definedName>
    <definedName name="ExpandOutputs___9">F___16</definedName>
    <definedName name="ExpandVPeriods" localSheetId="0">#N/A</definedName>
    <definedName name="ExpandVPeriods">#N/A</definedName>
    <definedName name="ExpandVPeriods___0" localSheetId="0">'Data Mobile'!ffff___4</definedName>
    <definedName name="ExpandVPeriods___0">ffff___4</definedName>
    <definedName name="ExpandVPeriods___12" localSheetId="0">'Data Mobile'!F_SMS_Data___0</definedName>
    <definedName name="ExpandVPeriods___12">F_SMS_Data___0</definedName>
    <definedName name="ExpandVPeriods___14" localSheetId="0">'Data Mobile'!F_SMS_Data___26</definedName>
    <definedName name="ExpandVPeriods___14">F_SMS_Data___26</definedName>
    <definedName name="ExpandVPeriods___16" localSheetId="0">'Data Mobile'!F_SMS_Data___14</definedName>
    <definedName name="ExpandVPeriods___16">F_SMS_Data___14</definedName>
    <definedName name="ExpandVPeriods___2" localSheetId="0">'Data Mobile'!F_SMS_Data___7</definedName>
    <definedName name="ExpandVPeriods___2">F_SMS_Data___7</definedName>
    <definedName name="ExpandVPeriods___23" localSheetId="0">'Data Mobile'!F_SMS_Data___16</definedName>
    <definedName name="ExpandVPeriods___23">F_SMS_Data___16</definedName>
    <definedName name="ExpandVPeriods___25" localSheetId="0">'Data Mobile'!F_SMS_Data___12</definedName>
    <definedName name="ExpandVPeriods___25">F_SMS_Data___12</definedName>
    <definedName name="ExpandVPeriods___26" localSheetId="0">'Data Mobile'!ffff___23</definedName>
    <definedName name="ExpandVPeriods___26">ffff___23</definedName>
    <definedName name="ExpandVPeriods___27" localSheetId="0">[51]Trafic!ffff</definedName>
    <definedName name="ExpandVPeriods___27">[51]Trafic!ffff</definedName>
    <definedName name="ExpandVPeriods___3" localSheetId="0">'Data Mobile'!F_SMS_Data___5</definedName>
    <definedName name="ExpandVPeriods___3">F_SMS_Data___5</definedName>
    <definedName name="ExpandVPeriods___4" localSheetId="0">'Data Mobile'!F_SMS_Data___2</definedName>
    <definedName name="ExpandVPeriods___4">F_SMS_Data___2</definedName>
    <definedName name="ExpandVPeriods___5" localSheetId="0">'Data Mobile'!ffff___6</definedName>
    <definedName name="ExpandVPeriods___5">ffff___6</definedName>
    <definedName name="ExpandVPeriods___6" localSheetId="0">[51]Trafic!F_SMS_Data</definedName>
    <definedName name="ExpandVPeriods___6">[51]Trafic!F_SMS_Data</definedName>
    <definedName name="ExpandVPeriods___7" localSheetId="0">'Data Mobile'!ffff___16</definedName>
    <definedName name="ExpandVPeriods___7">ffff___16</definedName>
    <definedName name="ExpandVPeriods___9" localSheetId="0">'Data Mobile'!F_SMS_Data___27</definedName>
    <definedName name="ExpandVPeriods___9">F_SMS_Data___27</definedName>
    <definedName name="explo">#N/A</definedName>
    <definedName name="ExportFile" localSheetId="0">#N/A</definedName>
    <definedName name="ExportFile">#N/A</definedName>
    <definedName name="ExportFile___0" localSheetId="0">'Data Mobile'!fffffffff___25</definedName>
    <definedName name="ExportFile___0">fffffffff___25</definedName>
    <definedName name="ExportFile___12" localSheetId="0">[51]Trafic!fffffffff</definedName>
    <definedName name="ExportFile___12">[51]Trafic!fffffffff</definedName>
    <definedName name="ExportFile___14" localSheetId="0">'Data Mobile'!ffff___7</definedName>
    <definedName name="ExportFile___14">ffff___7</definedName>
    <definedName name="ExportFile___16" localSheetId="0">'Data Mobile'!ffff___2</definedName>
    <definedName name="ExportFile___16">ffff___2</definedName>
    <definedName name="ExportFile___2" localSheetId="0">'Data Mobile'!ffff___0</definedName>
    <definedName name="ExportFile___2">ffff___0</definedName>
    <definedName name="ExportFile___23" localSheetId="0">'Data Mobile'!ffff___14</definedName>
    <definedName name="ExportFile___23">ffff___14</definedName>
    <definedName name="ExportFile___25" localSheetId="0">'Data Mobile'!ffff___27</definedName>
    <definedName name="ExportFile___25">ffff___27</definedName>
    <definedName name="ExportFile___26" localSheetId="0">'Data Mobile'!fffffffff___16</definedName>
    <definedName name="ExportFile___26">fffffffff___16</definedName>
    <definedName name="ExportFile___27" localSheetId="0">'Data Mobile'!fffffffff___6</definedName>
    <definedName name="ExportFile___27">fffffffff___6</definedName>
    <definedName name="ExportFile___3" localSheetId="0">'Data Mobile'!ffff___26</definedName>
    <definedName name="ExportFile___3">ffff___26</definedName>
    <definedName name="ExportFile___4" localSheetId="0">'Data Mobile'!ffff___12</definedName>
    <definedName name="ExportFile___4">ffff___12</definedName>
    <definedName name="ExportFile___5" localSheetId="0">'Data Mobile'!fffffffff___23</definedName>
    <definedName name="ExportFile___5">fffffffff___23</definedName>
    <definedName name="ExportFile___6" localSheetId="0">'Data Mobile'!ffff___3</definedName>
    <definedName name="ExportFile___6">ffff___3</definedName>
    <definedName name="ExportFile___7" localSheetId="0">'Data Mobile'!fffffffff___4</definedName>
    <definedName name="ExportFile___7">fffffffff___4</definedName>
    <definedName name="ExportFile___9" localSheetId="0">'Data Mobile'!ffff___5</definedName>
    <definedName name="ExportFile___9">ffff___5</definedName>
    <definedName name="ExpressGraph" localSheetId="0">'[35]Daily Z10'!#REF!</definedName>
    <definedName name="ExpressGraph">'[35]Daily Z10'!#REF!</definedName>
    <definedName name="EXTERNE">[20]SV161!$C$44</definedName>
    <definedName name="_xlnm.Extract" localSheetId="0">[70]MS!#REF!</definedName>
    <definedName name="_xlnm.Extract">[70]MS!#REF!</definedName>
    <definedName name="e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0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" localSheetId="0">#REF!</definedName>
    <definedName name="EZ">#REF!</definedName>
    <definedName name="ezqe">#N/A</definedName>
    <definedName name="ezrtezr" localSheetId="0" hidden="1">[71]RSG!#REF!</definedName>
    <definedName name="ezrtezr" hidden="1">[71]RSG!#REF!</definedName>
    <definedName name="ezrtrezt" hidden="1">[71]AW!$D$11:$D$24</definedName>
    <definedName name="eztezrt" localSheetId="0" hidden="1">[71]RSG!#REF!</definedName>
    <definedName name="eztezrt" hidden="1">[71]RSG!#REF!</definedName>
    <definedName name="F" localSheetId="0">#REF!</definedName>
    <definedName name="F">#REF!</definedName>
    <definedName name="F___0" localSheetId="0">#REF!</definedName>
    <definedName name="F___0">#REF!</definedName>
    <definedName name="F___12" localSheetId="0">#REF!</definedName>
    <definedName name="F___12">#REF!</definedName>
    <definedName name="F___14" localSheetId="0">#REF!</definedName>
    <definedName name="F___14">#REF!</definedName>
    <definedName name="F___16" localSheetId="0">#REF!</definedName>
    <definedName name="F___16">#REF!</definedName>
    <definedName name="F___2" localSheetId="0">#REF!</definedName>
    <definedName name="F___2">#REF!</definedName>
    <definedName name="F___25" localSheetId="0">#REF!</definedName>
    <definedName name="F___25">#REF!</definedName>
    <definedName name="F___26" localSheetId="0">#REF!</definedName>
    <definedName name="F___26">#REF!</definedName>
    <definedName name="F___27" localSheetId="0">#REF!</definedName>
    <definedName name="F___27">#REF!</definedName>
    <definedName name="F___4" localSheetId="0">#REF!</definedName>
    <definedName name="F___4">#REF!</definedName>
    <definedName name="F___5" localSheetId="0">#REF!</definedName>
    <definedName name="F___5">#REF!</definedName>
    <definedName name="F___7" localSheetId="0">#REF!</definedName>
    <definedName name="F___7">#REF!</definedName>
    <definedName name="F_SMS_Data" localSheetId="0">#REF!</definedName>
    <definedName name="F_SMS_Data">#REF!</definedName>
    <definedName name="F_SMS_Data___0" localSheetId="0">#REF!</definedName>
    <definedName name="F_SMS_Data___0">#REF!</definedName>
    <definedName name="F_SMS_Data___12" localSheetId="0">#REF!</definedName>
    <definedName name="F_SMS_Data___12">#REF!</definedName>
    <definedName name="F_SMS_Data___14" localSheetId="0">#REF!</definedName>
    <definedName name="F_SMS_Data___14">#REF!</definedName>
    <definedName name="F_SMS_Data___16" localSheetId="0">#REF!</definedName>
    <definedName name="F_SMS_Data___16">#REF!</definedName>
    <definedName name="F_SMS_Data___2" localSheetId="0">#REF!</definedName>
    <definedName name="F_SMS_Data___2">#REF!</definedName>
    <definedName name="F_SMS_Data___26" localSheetId="0">#REF!</definedName>
    <definedName name="F_SMS_Data___26">#REF!</definedName>
    <definedName name="F_SMS_Data___27" localSheetId="0">#REF!</definedName>
    <definedName name="F_SMS_Data___27">#REF!</definedName>
    <definedName name="F_SMS_Data___5" localSheetId="0">#REF!</definedName>
    <definedName name="F_SMS_Data___5">#REF!</definedName>
    <definedName name="F_SMS_Data___7" localSheetId="0">#REF!</definedName>
    <definedName name="F_SMS_Data___7">#REF!</definedName>
    <definedName name="face" localSheetId="0">#REF!</definedName>
    <definedName name="face">#REF!</definedName>
    <definedName name="fcfdd" localSheetId="0" hidden="1">{#N/A,#N/A,TRUE,"Forecast &amp; Analysis";#N/A,#N/A,TRUE,"Market Values";#N/A,#N/A,TRUE,"Ratios";#N/A,#N/A,TRUE,"Regressions";#N/A,#N/A,TRUE,"Market Values";#N/A,#N/A,TRUE,"Parameters &amp; Results"}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 localSheetId="0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 localSheetId="0">#N/A</definedName>
    <definedName name="fddr">#N/A</definedName>
    <definedName name="fdg">#N/A</definedName>
    <definedName name="fdggh" localSheetId="0">#N/A</definedName>
    <definedName name="fdggh">#N/A</definedName>
    <definedName name="fdgh">#N/A</definedName>
    <definedName name="FDGHS" localSheetId="0">#N/A</definedName>
    <definedName name="FDGHS">#N/A</definedName>
    <definedName name="fdgqsjsbc" localSheetId="0">#N/A</definedName>
    <definedName name="fdgqsjsbc">#N/A</definedName>
    <definedName name="fdhedtbfc" localSheetId="0">#N/A</definedName>
    <definedName name="fdhedtbfc">#N/A</definedName>
    <definedName name="fdhfdh" localSheetId="0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ghfdh" localSheetId="0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localSheetId="0" hidden="1">[83]Forecasts_VDF!#REF!</definedName>
    <definedName name="FDP_280_1_aSrv" hidden="1">[83]Forecasts_VDF!#REF!</definedName>
    <definedName name="FDP_281_1_aSrv" localSheetId="0" hidden="1">[83]Forecasts_VDF!#REF!</definedName>
    <definedName name="FDP_281_1_aSrv" hidden="1">[83]Forecasts_VDF!#REF!</definedName>
    <definedName name="FDP_282_1_aSrv" localSheetId="0" hidden="1">[83]Forecasts_VDF!#REF!</definedName>
    <definedName name="FDP_282_1_aSrv" hidden="1">[83]Forecasts_VDF!#REF!</definedName>
    <definedName name="FDP_283_1_aSrv" localSheetId="0" hidden="1">[83]Forecasts_VDF!#REF!</definedName>
    <definedName name="FDP_283_1_aSrv" hidden="1">[83]Forecasts_VDF!#REF!</definedName>
    <definedName name="February" localSheetId="0">#REF!</definedName>
    <definedName name="February">#REF!</definedName>
    <definedName name="fegc" localSheetId="0">#N/A</definedName>
    <definedName name="fegc">#N/A</definedName>
    <definedName name="fes" localSheetId="0">'[24]FES  ATLAS'!#REF!</definedName>
    <definedName name="fes">'[24]FES  ATLAS'!#REF!</definedName>
    <definedName name="feuille" localSheetId="0">'[24]FES  ATLAS'!#REF!</definedName>
    <definedName name="feuille">'[24]FES  ATLAS'!#REF!</definedName>
    <definedName name="fev" localSheetId="0">#REF!</definedName>
    <definedName name="fev">#REF!</definedName>
    <definedName name="Fevrier" localSheetId="0">#REF!</definedName>
    <definedName name="Fevrier">#REF!</definedName>
    <definedName name="fevruer" localSheetId="0">#N/A</definedName>
    <definedName name="fevruer">#N/A</definedName>
    <definedName name="FF">#N/A</definedName>
    <definedName name="ffe" localSheetId="0">[85]BATIMENT!#REF!</definedName>
    <definedName name="ffe">[85]BATIMENT!#REF!</definedName>
    <definedName name="fff" localSheetId="0" hidden="1">'Data Mobile'!Tx_intérêt_par_an/#REF!</definedName>
    <definedName name="fff" hidden="1">[0]!Tx_intérêt_par_an/#REF!</definedName>
    <definedName name="ffff" localSheetId="0">'Data Mobile'!Nb_de_paiements_par_an*#REF!</definedName>
    <definedName name="ffff">[0]!Nb_de_paiements_par_an*#REF!</definedName>
    <definedName name="ffff___0" localSheetId="0">[0]!O___0*#REF!</definedName>
    <definedName name="ffff___0">O___0*#REF!</definedName>
    <definedName name="ffff___12" localSheetId="0">'Data Mobile'!O___12*#REF!</definedName>
    <definedName name="ffff___12">O___12*#REF!</definedName>
    <definedName name="ffff___14" localSheetId="0">'Data Mobile'!O___25*#REF!</definedName>
    <definedName name="ffff___14">O___25*#REF!</definedName>
    <definedName name="ffff___16" localSheetId="0">[33]Trafic!O*#REF!</definedName>
    <definedName name="ffff___16">[33]Trafic!O*#REF!</definedName>
    <definedName name="ffff___2" localSheetId="0">[0]!O___0*#REF!</definedName>
    <definedName name="ffff___2">O___0*#REF!</definedName>
    <definedName name="ffff___23" localSheetId="0">[0]!O___0*#REF!</definedName>
    <definedName name="ffff___23">O___0*#REF!</definedName>
    <definedName name="ffff___25" localSheetId="0">[0]!O___0*#REF!</definedName>
    <definedName name="ffff___25">O___0*#REF!</definedName>
    <definedName name="ffff___26" localSheetId="0">[0]!O___0*#REF!</definedName>
    <definedName name="ffff___26">O___0*#REF!</definedName>
    <definedName name="ffff___27" localSheetId="0">[0]!O___27*#REF!</definedName>
    <definedName name="ffff___27">O___27*#REF!</definedName>
    <definedName name="ffff___3" localSheetId="0">[0]!O___0*#REF!</definedName>
    <definedName name="ffff___3">O___0*#REF!</definedName>
    <definedName name="ffff___4" localSheetId="0">[0]!O___0*#REF!</definedName>
    <definedName name="ffff___4">O___0*#REF!</definedName>
    <definedName name="ffff___5" localSheetId="0">[0]!O___5*#REF!</definedName>
    <definedName name="ffff___5">O___5*#REF!</definedName>
    <definedName name="ffff___6" localSheetId="0">'Data Mobile'!Num_premier_paiement___0*#REF!</definedName>
    <definedName name="ffff___6">Num_premier_paiement___0*#REF!</definedName>
    <definedName name="ffff___7" localSheetId="0">[0]!O___0*#REF!</definedName>
    <definedName name="ffff___7">O___0*#REF!</definedName>
    <definedName name="ffff___9" localSheetId="0">[0]!O___0*#REF!</definedName>
    <definedName name="ffff___9">O___0*#REF!</definedName>
    <definedName name="fffff">#N/A</definedName>
    <definedName name="fffffffff" localSheetId="0">'Data Mobile'!Tx_intérêt_par_an/#REF!</definedName>
    <definedName name="fffffffff">[0]!Tx_intérêt_par_an/#REF!</definedName>
    <definedName name="fffffffff___0" localSheetId="0">'Data Mobile'!VolFactor___5/#REF!</definedName>
    <definedName name="fffffffff___0">VolFactor___5/#REF!</definedName>
    <definedName name="fffffffff___12" localSheetId="0">'Data Mobile'!VolFactor___25/#REF!</definedName>
    <definedName name="fffffffff___12">VolFactor___25/#REF!</definedName>
    <definedName name="fffffffff___14" localSheetId="0">'Data Mobile'!VolFactor___16/#REF!</definedName>
    <definedName name="fffffffff___14">VolFactor___16/#REF!</definedName>
    <definedName name="fffffffff___16" localSheetId="0">'Data Mobile'!VLastRowToPrint___7/#REF!</definedName>
    <definedName name="fffffffff___16">VLastRowToPrint___7/#REF!</definedName>
    <definedName name="fffffffff___2" localSheetId="0">'Data Mobile'!VolFactor___5/#REF!</definedName>
    <definedName name="fffffffff___2">VolFactor___5/#REF!</definedName>
    <definedName name="fffffffff___23" localSheetId="0">'Data Mobile'!VolFactor___5/#REF!</definedName>
    <definedName name="fffffffff___23">VolFactor___5/#REF!</definedName>
    <definedName name="fffffffff___25" localSheetId="0">'Data Mobile'!VolFactor___5/#REF!</definedName>
    <definedName name="fffffffff___25">VolFactor___5/#REF!</definedName>
    <definedName name="fffffffff___26" localSheetId="0">'Data Mobile'!VolFactor___5/#REF!</definedName>
    <definedName name="fffffffff___26">VolFactor___5/#REF!</definedName>
    <definedName name="fffffffff___27" localSheetId="0">'Data Mobile'!VolFactor___14/#REF!</definedName>
    <definedName name="fffffffff___27">VolFactor___14/#REF!</definedName>
    <definedName name="fffffffff___3" localSheetId="0">'Data Mobile'!VolFactor___5/#REF!</definedName>
    <definedName name="fffffffff___3">VolFactor___5/#REF!</definedName>
    <definedName name="fffffffff___4" localSheetId="0">'Data Mobile'!VolFactor___5/#REF!</definedName>
    <definedName name="fffffffff___4">VolFactor___5/#REF!</definedName>
    <definedName name="fffffffff___5" localSheetId="0">'Data Mobile'!VolFactor___2/#REF!</definedName>
    <definedName name="fffffffff___5">VolFactor___2/#REF!</definedName>
    <definedName name="fffffffff___6" localSheetId="0">'Data Mobile'!VLastRowToPrint___26/#REF!</definedName>
    <definedName name="fffffffff___6">VLastRowToPrint___26/#REF!</definedName>
    <definedName name="fffffffff___7" localSheetId="0">'Data Mobile'!VolFactor___5/#REF!</definedName>
    <definedName name="fffffffff___7">VolFactor___5/#REF!</definedName>
    <definedName name="fffffffff___9" localSheetId="0">'Data Mobile'!VolFactor___5/#REF!</definedName>
    <definedName name="fffffffff___9">VolFactor___5/#REF!</definedName>
    <definedName name="fffffffffffff">#N/A</definedName>
    <definedName name="fffs" localSheetId="0" hidden="1">{"IS",#N/A,FALSE,"IS";"RPTIS",#N/A,FALSE,"RPTIS";"STATS",#N/A,FALSE,"STATS";"CELL",#N/A,FALSE,"CELL";"BS",#N/A,FALSE,"BS"}</definedName>
    <definedName name="fffs" hidden="1">{"IS",#N/A,FALSE,"IS";"RPTIS",#N/A,FALSE,"RPTIS";"STATS",#N/A,FALSE,"STATS";"CELL",#N/A,FALSE,"CELL";"BS",#N/A,FALSE,"BS"}</definedName>
    <definedName name="ffgg" localSheetId="0">[86]BATIMENT!#REF!</definedName>
    <definedName name="ffgg">[86]BATIMENT!#REF!</definedName>
    <definedName name="FG" localSheetId="0">#N/A</definedName>
    <definedName name="FG">#N/A</definedName>
    <definedName name="FG___0" localSheetId="0">'Data Mobile'!G___7</definedName>
    <definedName name="FG___0">G___7</definedName>
    <definedName name="FG___12" localSheetId="0">'Data Mobile'!G___2</definedName>
    <definedName name="FG___12">G___2</definedName>
    <definedName name="FG___14" localSheetId="0">'Data Mobile'!G___14</definedName>
    <definedName name="FG___14">G___14</definedName>
    <definedName name="FG___16" localSheetId="0">'Data Mobile'!G___16</definedName>
    <definedName name="FG___16">G___16</definedName>
    <definedName name="FG___23" localSheetId="0">[51]Trafic!G</definedName>
    <definedName name="FG___23">[51]Trafic!G</definedName>
    <definedName name="FG___25" localSheetId="0">'Data Mobile'!G___4</definedName>
    <definedName name="FG___25">G___4</definedName>
    <definedName name="FG___26" localSheetId="0">'Data Mobile'!G___5</definedName>
    <definedName name="FG___26">G___5</definedName>
    <definedName name="FG___27" localSheetId="0">'Data Mobile'!G___12</definedName>
    <definedName name="FG___27">G___12</definedName>
    <definedName name="FG___5" localSheetId="0">'Data Mobile'!G___27</definedName>
    <definedName name="FG___5">G___27</definedName>
    <definedName name="FG___6" localSheetId="0">[51]Trafic!_xlbgnm.FRU2003</definedName>
    <definedName name="FG___6">[51]Trafic!_xlbgnm.FRU2003</definedName>
    <definedName name="FG___7" localSheetId="0">'Data Mobile'!G___26</definedName>
    <definedName name="FG___7">G___26</definedName>
    <definedName name="FG___9" localSheetId="0">'Data Mobile'!G___25</definedName>
    <definedName name="FG___9">G___25</definedName>
    <definedName name="fgdsgsd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0" hidden="1">{#N/A,#N/A,TRUE,"Cover sheet";#N/A,#N/A,TRUE,"DCF analysis";#N/A,#N/A,TRUE,"WACC calculation"}</definedName>
    <definedName name="fghdgfhdf" hidden="1">{#N/A,#N/A,TRUE,"Cover sheet";#N/A,#N/A,TRUE,"DCF analysis";#N/A,#N/A,TRUE,"WACC calculation"}</definedName>
    <definedName name="fgtr" localSheetId="0">[86]BATIMENT!#REF!</definedName>
    <definedName name="fgtr">[86]BATIMENT!#REF!</definedName>
    <definedName name="fiche" localSheetId="0">#REF!</definedName>
    <definedName name="fiche">#REF!</definedName>
    <definedName name="fichexpliq_EVOSB" localSheetId="0">#REF!</definedName>
    <definedName name="fichexpliq_EVOSB">#REF!</definedName>
    <definedName name="fichier" localSheetId="0">'[24]FES  ATLAS'!#REF!</definedName>
    <definedName name="fichier">'[24]FES  ATLAS'!#REF!</definedName>
    <definedName name="filling">[87]copy_filling_usage_here!$B$8:$E$52</definedName>
    <definedName name="fillingnew">[88]copy_filling_usage_here!$B$8:$E$52</definedName>
    <definedName name="FINAL">#N/A</definedName>
    <definedName name="FirstProjYr" localSheetId="0">#REF!</definedName>
    <definedName name="FirstProjYr">#REF!</definedName>
    <definedName name="FirstProjYr___0" localSheetId="0">#REF!</definedName>
    <definedName name="FirstProjYr___0">#REF!</definedName>
    <definedName name="FirstProjYr___12" localSheetId="0">#REF!</definedName>
    <definedName name="FirstProjYr___12">#REF!</definedName>
    <definedName name="FirstProjYr___14" localSheetId="0">#REF!</definedName>
    <definedName name="FirstProjYr___14">#REF!</definedName>
    <definedName name="FirstProjYr___16" localSheetId="0">#REF!</definedName>
    <definedName name="FirstProjYr___16">#REF!</definedName>
    <definedName name="FirstProjYr___2" localSheetId="0">#REF!</definedName>
    <definedName name="FirstProjYr___2">#REF!</definedName>
    <definedName name="FirstProjYr___25" localSheetId="0">#REF!</definedName>
    <definedName name="FirstProjYr___25">#REF!</definedName>
    <definedName name="FirstProjYr___26" localSheetId="0">#REF!</definedName>
    <definedName name="FirstProjYr___26">#REF!</definedName>
    <definedName name="FirstProjYr___27" localSheetId="0">#REF!</definedName>
    <definedName name="FirstProjYr___27">#REF!</definedName>
    <definedName name="FirstProjYr___4" localSheetId="0">#REF!</definedName>
    <definedName name="FirstProjYr___4">#REF!</definedName>
    <definedName name="FirstProjYr___5" localSheetId="0">#REF!</definedName>
    <definedName name="FirstProjYr___5">#REF!</definedName>
    <definedName name="FirstProjYr___7" localSheetId="0">#REF!</definedName>
    <definedName name="FirstProjYr___7">#REF!</definedName>
    <definedName name="Fixe_Technique1">'[67]Catégories&amp; motifs_réclamations'!$A$3:$A$13</definedName>
    <definedName name="foncier" localSheetId="0">[89]BATIMENT!#REF!</definedName>
    <definedName name="foncier">[89]BATIMENT!#REF!</definedName>
    <definedName name="_xlnm.Recorder" localSheetId="0">#REF!</definedName>
    <definedName name="_xlnm.Recorder">#REF!</definedName>
    <definedName name="FOOT">#N/A</definedName>
    <definedName name="forecast" localSheetId="0" hidden="1">OFFSET('Data Mobile'!CompRange1Main,9,0,COUNTA('Data Mobile'!CompRange1Main)-COUNTA(#REF!),1)</definedName>
    <definedName name="forecast" hidden="1">OFFSET([0]!CompRange1Main,9,0,COUNTA([0]!CompRange1Main)-COUNTA(#REF!),1)</definedName>
    <definedName name="fou" localSheetId="0">'[50]FES  ATLAS'!#REF!</definedName>
    <definedName name="fou">'[50]FES  ATLAS'!#REF!</definedName>
    <definedName name="FP" localSheetId="0">#REF!</definedName>
    <definedName name="FP">#REF!</definedName>
    <definedName name="fp_0802">#N/A</definedName>
    <definedName name="FP_Aout">#N/A</definedName>
    <definedName name="fpaout" localSheetId="0">#N/A</definedName>
    <definedName name="fpaout">#N/A</definedName>
    <definedName name="fq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0">#REF!</definedName>
    <definedName name="FraisRaccAbon">#REF!</definedName>
    <definedName name="FraisRaccAbon___0" localSheetId="0">#REF!</definedName>
    <definedName name="FraisRaccAbon___0">#REF!</definedName>
    <definedName name="FraisRaccAbon___12" localSheetId="0">#REF!</definedName>
    <definedName name="FraisRaccAbon___12">#REF!</definedName>
    <definedName name="FraisRaccAbon___14" localSheetId="0">#REF!</definedName>
    <definedName name="FraisRaccAbon___14">#REF!</definedName>
    <definedName name="FraisRaccAbon___16" localSheetId="0">#REF!</definedName>
    <definedName name="FraisRaccAbon___16">#REF!</definedName>
    <definedName name="FraisRaccAbon___2" localSheetId="0">#REF!</definedName>
    <definedName name="FraisRaccAbon___2">#REF!</definedName>
    <definedName name="FraisRaccAbon___25" localSheetId="0">#REF!</definedName>
    <definedName name="FraisRaccAbon___25">#REF!</definedName>
    <definedName name="FraisRaccAbon___26" localSheetId="0">#REF!</definedName>
    <definedName name="FraisRaccAbon___26">#REF!</definedName>
    <definedName name="FraisRaccAbon___27" localSheetId="0">#REF!</definedName>
    <definedName name="FraisRaccAbon___27">#REF!</definedName>
    <definedName name="FraisRaccAbon___4" localSheetId="0">#REF!</definedName>
    <definedName name="FraisRaccAbon___4">#REF!</definedName>
    <definedName name="FraisRaccAbon___5" localSheetId="0">#REF!</definedName>
    <definedName name="FraisRaccAbon___5">#REF!</definedName>
    <definedName name="FraisRaccAbon___7" localSheetId="0">#REF!</definedName>
    <definedName name="FraisRaccAbon___7">#REF!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de" localSheetId="0" hidden="1">#REF!</definedName>
    <definedName name="frde" hidden="1">#REF!</definedName>
    <definedName name="fre">[90]frs!$H$2:$H$4535</definedName>
    <definedName name="FSDFSDF" localSheetId="0" hidden="1">[71]RSG!#REF!</definedName>
    <definedName name="FSDFSDF" hidden="1">[71]RSG!#REF!</definedName>
    <definedName name="FSDSG">#N/A</definedName>
    <definedName name="fsgf">#N/A</definedName>
    <definedName name="FSGHFS">#N/A</definedName>
    <definedName name="FTK" localSheetId="0">#REF!</definedName>
    <definedName name="FTK">#REF!</definedName>
    <definedName name="fuffuy" localSheetId="0" hidden="1">{#N/A,#N/A,FALSE,"Cover";"outputs total",#N/A,FALSE,"Outputs"}</definedName>
    <definedName name="fuffuy" hidden="1">{#N/A,#N/A,FALSE,"Cover";"outputs total",#N/A,FALSE,"Outputs"}</definedName>
    <definedName name="fukfy">#N/A</definedName>
    <definedName name="FX_TOGGLE" hidden="1">[91]Toggles!$I$2</definedName>
    <definedName name="FXCurrencies" hidden="1">[91]Toggles!$H$3:$J$11</definedName>
    <definedName name="fyukf">#N/A</definedName>
    <definedName name="fzrs" localSheetId="0">#N/A</definedName>
    <definedName name="fzrs">#N/A</definedName>
    <definedName name="G" localSheetId="0">#REF!</definedName>
    <definedName name="G">#REF!</definedName>
    <definedName name="G___0" localSheetId="0">#REF!</definedName>
    <definedName name="G___0">#REF!</definedName>
    <definedName name="G___12" localSheetId="0">#REF!</definedName>
    <definedName name="G___12">#REF!</definedName>
    <definedName name="G___14" localSheetId="0">#REF!</definedName>
    <definedName name="G___14">#REF!</definedName>
    <definedName name="G___16" localSheetId="0">#REF!</definedName>
    <definedName name="G___16">#REF!</definedName>
    <definedName name="G___2" localSheetId="0">#REF!</definedName>
    <definedName name="G___2">#REF!</definedName>
    <definedName name="G___25" localSheetId="0">#REF!</definedName>
    <definedName name="G___25">#REF!</definedName>
    <definedName name="G___26" localSheetId="0">#REF!</definedName>
    <definedName name="G___26">#REF!</definedName>
    <definedName name="G___27" localSheetId="0">#REF!</definedName>
    <definedName name="G___27">#REF!</definedName>
    <definedName name="G___4" localSheetId="0">#REF!</definedName>
    <definedName name="G___4">#REF!</definedName>
    <definedName name="G___5" localSheetId="0">#REF!</definedName>
    <definedName name="G___5">#REF!</definedName>
    <definedName name="G___7" localSheetId="0">#REF!</definedName>
    <definedName name="G___7">#REF!</definedName>
    <definedName name="G_Terminaux_SIM" localSheetId="0">#REF!</definedName>
    <definedName name="G_Terminaux_SIM">#REF!</definedName>
    <definedName name="G_Terminaux_SIM___0" localSheetId="0">#REF!</definedName>
    <definedName name="G_Terminaux_SIM___0">#REF!</definedName>
    <definedName name="G_Terminaux_SIM___12" localSheetId="0">#REF!</definedName>
    <definedName name="G_Terminaux_SIM___12">#REF!</definedName>
    <definedName name="G_Terminaux_SIM___14" localSheetId="0">#REF!</definedName>
    <definedName name="G_Terminaux_SIM___14">#REF!</definedName>
    <definedName name="G_Terminaux_SIM___16" localSheetId="0">#REF!</definedName>
    <definedName name="G_Terminaux_SIM___16">#REF!</definedName>
    <definedName name="G_Terminaux_SIM___2" localSheetId="0">#REF!</definedName>
    <definedName name="G_Terminaux_SIM___2">#REF!</definedName>
    <definedName name="G_Terminaux_SIM___26" localSheetId="0">#REF!</definedName>
    <definedName name="G_Terminaux_SIM___26">#REF!</definedName>
    <definedName name="G_Terminaux_SIM___27" localSheetId="0">#REF!</definedName>
    <definedName name="G_Terminaux_SIM___27">#REF!</definedName>
    <definedName name="G_Terminaux_SIM___5" localSheetId="0">#REF!</definedName>
    <definedName name="G_Terminaux_SIM___5">#REF!</definedName>
    <definedName name="G_Terminaux_SIM___7" localSheetId="0">#REF!</definedName>
    <definedName name="G_Terminaux_SIM___7">#REF!</definedName>
    <definedName name="gaga" localSheetId="0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BP" localSheetId="0">#REF!</definedName>
    <definedName name="GBP">#REF!</definedName>
    <definedName name="gdf">#N/A</definedName>
    <definedName name="gdfch">#N/A</definedName>
    <definedName name="gdfdh">#N/A</definedName>
    <definedName name="GDFH" localSheetId="0">#N/A</definedName>
    <definedName name="GDFH">#N/A</definedName>
    <definedName name="gdfjfg" localSheetId="0">#N/A</definedName>
    <definedName name="gdfjfg">#N/A</definedName>
    <definedName name="gdfr">#N/A</definedName>
    <definedName name="gdhdj" localSheetId="0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localSheetId="0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sh" localSheetId="0">#N/A</definedName>
    <definedName name="gdsh">#N/A</definedName>
    <definedName name="ge" localSheetId="0">'[92]Fixe -1'!#REF!</definedName>
    <definedName name="ge">'[92]Fixe -1'!#REF!</definedName>
    <definedName name="ger">#N/A</definedName>
    <definedName name="gf" localSheetId="0" hidden="1">{"IS",#N/A,FALSE,"IS";"RPTIS",#N/A,FALSE,"RPTIS";"STATS",#N/A,FALSE,"STATS";"CELL",#N/A,FALSE,"CELL";"BS",#N/A,FALSE,"BS"}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 localSheetId="0">#N/A</definedName>
    <definedName name="gfdgfdfhfgh">#N/A</definedName>
    <definedName name="gfdgfdfhfgh___0" localSheetId="0">'Data Mobile'!HardCodedEquityCost___12</definedName>
    <definedName name="gfdgfdfhfgh___0">HardCodedEquityCost___12</definedName>
    <definedName name="gfdgfdfhfgh___12" localSheetId="0">'Data Mobile'!HardCodedEquityCost___16</definedName>
    <definedName name="gfdgfdfhfgh___12">HardCodedEquityCost___16</definedName>
    <definedName name="gfdgfdfhfgh___14" localSheetId="0">'Data Mobile'!HardCodedATDebtCost___0</definedName>
    <definedName name="gfdgfdfhfgh___14">HardCodedATDebtCost___0</definedName>
    <definedName name="gfdgfdfhfgh___16" localSheetId="0">'Data Mobile'!HardCodedATDebtCost___12</definedName>
    <definedName name="gfdgfdfhfgh___16">HardCodedATDebtCost___12</definedName>
    <definedName name="gfdgfdfhfgh___2" localSheetId="0">[51]Trafic!HardCodedEquityCost</definedName>
    <definedName name="gfdgfdfhfgh___2">[51]Trafic!HardCodedEquityCost</definedName>
    <definedName name="gfdgfdfhfgh___23" localSheetId="0">'Data Mobile'!HardCodedATDebtCost___2</definedName>
    <definedName name="gfdgfdfhfgh___23">HardCodedATDebtCost___2</definedName>
    <definedName name="gfdgfdfhfgh___25" localSheetId="0">'Data Mobile'!HardCodedATDebtCost___5</definedName>
    <definedName name="gfdgfdfhfgh___25">HardCodedATDebtCost___5</definedName>
    <definedName name="gfdgfdfhfgh___26" localSheetId="0">'Data Mobile'!HardCodedEquityCost___14</definedName>
    <definedName name="gfdgfdfhfgh___26">HardCodedEquityCost___14</definedName>
    <definedName name="gfdgfdfhfgh___27" localSheetId="0">'Data Mobile'!HardCodedEquityCost___4</definedName>
    <definedName name="gfdgfdfhfgh___27">HardCodedEquityCost___4</definedName>
    <definedName name="gfdgfdfhfgh___3" localSheetId="0">'Data Mobile'!HardCodedATDebtCost___7</definedName>
    <definedName name="gfdgfdfhfgh___3">HardCodedATDebtCost___7</definedName>
    <definedName name="gfdgfdfhfgh___4" localSheetId="0">'Data Mobile'!HardCodedATDebtCost___27</definedName>
    <definedName name="gfdgfdfhfgh___4">HardCodedATDebtCost___27</definedName>
    <definedName name="gfdgfdfhfgh___5" localSheetId="0">'Data Mobile'!HardCodedEquityCost___25</definedName>
    <definedName name="gfdgfdfhfgh___5">HardCodedEquityCost___25</definedName>
    <definedName name="gfdgfdfhfgh___6" localSheetId="0">'Data Mobile'!HardCodedATDebtCost___14</definedName>
    <definedName name="gfdgfdfhfgh___6">HardCodedATDebtCost___14</definedName>
    <definedName name="gfdgfdfhfgh___7" localSheetId="0">'Data Mobile'!HardCodedEquityCost___2</definedName>
    <definedName name="gfdgfdfhfgh___7">HardCodedEquityCost___2</definedName>
    <definedName name="gfdgfdfhfgh___9" localSheetId="0">'Data Mobile'!HardCodedATDebtCost___26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 localSheetId="0">#N/A</definedName>
    <definedName name="gfhfdl">#N/A</definedName>
    <definedName name="gfhfj" localSheetId="0">#N/A</definedName>
    <definedName name="gfhfj">#N/A</definedName>
    <definedName name="gfhgdcvh">#N/A</definedName>
    <definedName name="GFHGFHFGH" localSheetId="0">#REF!</definedName>
    <definedName name="GFHGFHFGH">#REF!</definedName>
    <definedName name="gfhkd">#N/A</definedName>
    <definedName name="gfjf">#N/A</definedName>
    <definedName name="GFYT" localSheetId="0">#REF!</definedName>
    <definedName name="GFYT">#REF!</definedName>
    <definedName name="GFYT___0" localSheetId="0">#REF!</definedName>
    <definedName name="GFYT___0">#REF!</definedName>
    <definedName name="GFYT___12" localSheetId="0">#REF!</definedName>
    <definedName name="GFYT___12">#REF!</definedName>
    <definedName name="GFYT___6" localSheetId="0">#REF!</definedName>
    <definedName name="GFYT___6">#REF!</definedName>
    <definedName name="gg" localSheetId="0">#N/A</definedName>
    <definedName name="gg">#N/A</definedName>
    <definedName name="GGDHK" localSheetId="0">#N/A</definedName>
    <definedName name="GGDHK">#N/A</definedName>
    <definedName name="ggf" localSheetId="0" hidden="1">{"comps",#N/A,FALSE,"comps";"notes",#N/A,FALSE,"comps"}</definedName>
    <definedName name="ggf" hidden="1">{"comps",#N/A,FALSE,"comps";"notes",#N/A,FALSE,"comps"}</definedName>
    <definedName name="ggg">#N/A</definedName>
    <definedName name="GH" localSheetId="0">#N/A</definedName>
    <definedName name="GH">#N/A</definedName>
    <definedName name="ghb" localSheetId="0">#REF!</definedName>
    <definedName name="ghb">#REF!</definedName>
    <definedName name="GHD">#N/A</definedName>
    <definedName name="GHDZBGD?DJ">#N/A</definedName>
    <definedName name="GHFBD" localSheetId="0">#N/A</definedName>
    <definedName name="GHFBD">#N/A</definedName>
    <definedName name="GHFHGFHTYU" localSheetId="0">#REF!</definedName>
    <definedName name="GHFHGFHTYU">#REF!</definedName>
    <definedName name="ghfj">#N/A</definedName>
    <definedName name="ghfjd" localSheetId="0">#N/A</definedName>
    <definedName name="ghfjd">#N/A</definedName>
    <definedName name="GHFK">#N/A</definedName>
    <definedName name="ghghgh" localSheetId="0" hidden="1">{#N/A,#N/A,TRUE,"Cover sheet";#N/A,#N/A,TRUE,"DCF analysis";#N/A,#N/A,TRUE,"WACC calculation"}</definedName>
    <definedName name="ghghgh" hidden="1">{#N/A,#N/A,TRUE,"Cover sheet";#N/A,#N/A,TRUE,"DCF analysis";#N/A,#N/A,TRUE,"WACC calculation"}</definedName>
    <definedName name="ghghghghg" localSheetId="0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LD" localSheetId="0">[93]INTERNET!#REF!</definedName>
    <definedName name="GOLD">[93]INTERNET!#REF!</definedName>
    <definedName name="goodbye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0">#REF!</definedName>
    <definedName name="GPRS">#REF!</definedName>
    <definedName name="GRE">#N/A</definedName>
    <definedName name="GROWTH">#N/A</definedName>
    <definedName name="grt">#N/A</definedName>
    <definedName name="gs" localSheetId="0" hidden="1">{"IS",#N/A,FALSE,"IS";"RPTIS",#N/A,FALSE,"RPTIS";"STATS",#N/A,FALSE,"STATS";"CELL",#N/A,FALSE,"CELL";"BS",#N/A,FALSE,"BS"}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0">#REF!</definedName>
    <definedName name="GSM">#REF!</definedName>
    <definedName name="GSN_HARDWARE" localSheetId="0">#REF!</definedName>
    <definedName name="GSN_HARDWARE">#REF!</definedName>
    <definedName name="GSN_SOFTWARE" localSheetId="0">#REF!</definedName>
    <definedName name="GSN_SOFTWARE">#REF!</definedName>
    <definedName name="GSS" localSheetId="0">#REF!</definedName>
    <definedName name="GSS">#REF!</definedName>
    <definedName name="GSTG" localSheetId="0">#REF!</definedName>
    <definedName name="GSTG">#REF!</definedName>
    <definedName name="gtf" localSheetId="0" hidden="1">#REF!</definedName>
    <definedName name="gtf" hidden="1">#REF!</definedName>
    <definedName name="gtfr" localSheetId="0" hidden="1">#REF!</definedName>
    <definedName name="gtfr" hidden="1">#REF!</definedName>
    <definedName name="gtr" localSheetId="0" hidden="1">{"print 1",#N/A,FALSE,"PrimeCo PCS";"print 2",#N/A,FALSE,"PrimeCo PCS";"valuation",#N/A,FALSE,"PrimeCo PCS"}</definedName>
    <definedName name="gtr" hidden="1">{"print 1",#N/A,FALSE,"PrimeCo PCS";"print 2",#N/A,FALSE,"PrimeCo PCS";"valuation",#N/A,FALSE,"PrimeCo PCS"}</definedName>
    <definedName name="h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0">#REF!</definedName>
    <definedName name="H_Roaming_Internat">#REF!</definedName>
    <definedName name="H_Roaming_Internat___0" localSheetId="0">#REF!</definedName>
    <definedName name="H_Roaming_Internat___0">#REF!</definedName>
    <definedName name="H_Roaming_Internat___12" localSheetId="0">#REF!</definedName>
    <definedName name="H_Roaming_Internat___12">#REF!</definedName>
    <definedName name="H_Roaming_Internat___14" localSheetId="0">#REF!</definedName>
    <definedName name="H_Roaming_Internat___14">#REF!</definedName>
    <definedName name="H_Roaming_Internat___16" localSheetId="0">#REF!</definedName>
    <definedName name="H_Roaming_Internat___16">#REF!</definedName>
    <definedName name="H_Roaming_Internat___2" localSheetId="0">#REF!</definedName>
    <definedName name="H_Roaming_Internat___2">#REF!</definedName>
    <definedName name="H_Roaming_Internat___26" localSheetId="0">#REF!</definedName>
    <definedName name="H_Roaming_Internat___26">#REF!</definedName>
    <definedName name="H_Roaming_Internat___27" localSheetId="0">#REF!</definedName>
    <definedName name="H_Roaming_Internat___27">#REF!</definedName>
    <definedName name="H_Roaming_Internat___5" localSheetId="0">#REF!</definedName>
    <definedName name="H_Roaming_Internat___5">#REF!</definedName>
    <definedName name="H_Roaming_Internat___7" localSheetId="0">#REF!</definedName>
    <definedName name="H_Roaming_Internat___7">#REF!</definedName>
    <definedName name="HANNA1" localSheetId="0">#REF!</definedName>
    <definedName name="HANNA1">#REF!</definedName>
    <definedName name="HANNA2" localSheetId="0">#REF!</definedName>
    <definedName name="HANNA2">#REF!</definedName>
    <definedName name="HardCodeBaseTBF" localSheetId="0">#REF!</definedName>
    <definedName name="HardCodeBaseTBF">#REF!</definedName>
    <definedName name="HardCodeBaseTBF___0" localSheetId="0">#REF!</definedName>
    <definedName name="HardCodeBaseTBF___0">#REF!</definedName>
    <definedName name="HardCodeBaseTBF___12" localSheetId="0">#REF!</definedName>
    <definedName name="HardCodeBaseTBF___12">#REF!</definedName>
    <definedName name="HardCodeBaseTBF___14" localSheetId="0">#REF!</definedName>
    <definedName name="HardCodeBaseTBF___14">#REF!</definedName>
    <definedName name="HardCodeBaseTBF___16" localSheetId="0">#REF!</definedName>
    <definedName name="HardCodeBaseTBF___16">#REF!</definedName>
    <definedName name="HardCodeBaseTBF___2" localSheetId="0">#REF!</definedName>
    <definedName name="HardCodeBaseTBF___2">#REF!</definedName>
    <definedName name="HardCodeBaseTBF___25" localSheetId="0">#REF!</definedName>
    <definedName name="HardCodeBaseTBF___25">#REF!</definedName>
    <definedName name="HardCodeBaseTBF___26" localSheetId="0">#REF!</definedName>
    <definedName name="HardCodeBaseTBF___26">#REF!</definedName>
    <definedName name="HardCodeBaseTBF___27" localSheetId="0">#REF!</definedName>
    <definedName name="HardCodeBaseTBF___27">#REF!</definedName>
    <definedName name="HardCodeBaseTBF___4" localSheetId="0">#REF!</definedName>
    <definedName name="HardCodeBaseTBF___4">#REF!</definedName>
    <definedName name="HardCodeBaseTBF___5" localSheetId="0">#REF!</definedName>
    <definedName name="HardCodeBaseTBF___5">#REF!</definedName>
    <definedName name="HardCodeBaseTBF___7" localSheetId="0">#REF!</definedName>
    <definedName name="HardCodeBaseTBF___7">#REF!</definedName>
    <definedName name="HardCodedATDebtCost" localSheetId="0">#REF!</definedName>
    <definedName name="HardCodedATDebtCost">#REF!</definedName>
    <definedName name="HardCodedATDebtCost___0" localSheetId="0">#REF!</definedName>
    <definedName name="HardCodedATDebtCost___0">#REF!</definedName>
    <definedName name="HardCodedATDebtCost___12" localSheetId="0">#REF!</definedName>
    <definedName name="HardCodedATDebtCost___12">#REF!</definedName>
    <definedName name="HardCodedATDebtCost___14" localSheetId="0">#REF!</definedName>
    <definedName name="HardCodedATDebtCost___14">#REF!</definedName>
    <definedName name="HardCodedATDebtCost___16" localSheetId="0">#REF!</definedName>
    <definedName name="HardCodedATDebtCost___16">#REF!</definedName>
    <definedName name="HardCodedATDebtCost___2" localSheetId="0">#REF!</definedName>
    <definedName name="HardCodedATDebtCost___2">#REF!</definedName>
    <definedName name="HardCodedATDebtCost___25" localSheetId="0">#REF!</definedName>
    <definedName name="HardCodedATDebtCost___25">#REF!</definedName>
    <definedName name="HardCodedATDebtCost___26" localSheetId="0">#REF!</definedName>
    <definedName name="HardCodedATDebtCost___26">#REF!</definedName>
    <definedName name="HardCodedATDebtCost___27" localSheetId="0">#REF!</definedName>
    <definedName name="HardCodedATDebtCost___27">#REF!</definedName>
    <definedName name="HardCodedATDebtCost___4" localSheetId="0">#REF!</definedName>
    <definedName name="HardCodedATDebtCost___4">#REF!</definedName>
    <definedName name="HardCodedATDebtCost___5" localSheetId="0">#REF!</definedName>
    <definedName name="HardCodedATDebtCost___5">#REF!</definedName>
    <definedName name="HardCodedATDebtCost___7" localSheetId="0">#REF!</definedName>
    <definedName name="HardCodedATDebtCost___7">#REF!</definedName>
    <definedName name="HardCodedEquityCost" localSheetId="0">#REF!</definedName>
    <definedName name="HardCodedEquityCost">#REF!</definedName>
    <definedName name="HardCodedEquityCost___0" localSheetId="0">#REF!</definedName>
    <definedName name="HardCodedEquityCost___0">#REF!</definedName>
    <definedName name="HardCodedEquityCost___12" localSheetId="0">#REF!</definedName>
    <definedName name="HardCodedEquityCost___12">#REF!</definedName>
    <definedName name="HardCodedEquityCost___14" localSheetId="0">#REF!</definedName>
    <definedName name="HardCodedEquityCost___14">#REF!</definedName>
    <definedName name="HardCodedEquityCost___16" localSheetId="0">#REF!</definedName>
    <definedName name="HardCodedEquityCost___16">#REF!</definedName>
    <definedName name="HardCodedEquityCost___2" localSheetId="0">#REF!</definedName>
    <definedName name="HardCodedEquityCost___2">#REF!</definedName>
    <definedName name="HardCodedEquityCost___25" localSheetId="0">#REF!</definedName>
    <definedName name="HardCodedEquityCost___25">#REF!</definedName>
    <definedName name="HardCodedEquityCost___26" localSheetId="0">#REF!</definedName>
    <definedName name="HardCodedEquityCost___26">#REF!</definedName>
    <definedName name="HardCodedEquityCost___27" localSheetId="0">#REF!</definedName>
    <definedName name="HardCodedEquityCost___27">#REF!</definedName>
    <definedName name="HardCodedEquityCost___4" localSheetId="0">#REF!</definedName>
    <definedName name="HardCodedEquityCost___4">#REF!</definedName>
    <definedName name="HardCodedEquityCost___5" localSheetId="0">#REF!</definedName>
    <definedName name="HardCodedEquityCost___5">#REF!</definedName>
    <definedName name="HardCodedEquityCost___7" localSheetId="0">#REF!</definedName>
    <definedName name="HardCodedEquityCost___7">#REF!</definedName>
    <definedName name="HardCodedWACC" localSheetId="0">#REF!</definedName>
    <definedName name="HardCodedWACC">#REF!</definedName>
    <definedName name="HardCodedWACC___0" localSheetId="0">#REF!</definedName>
    <definedName name="HardCodedWACC___0">#REF!</definedName>
    <definedName name="HardCodedWACC___12" localSheetId="0">#REF!</definedName>
    <definedName name="HardCodedWACC___12">#REF!</definedName>
    <definedName name="HardCodedWACC___14" localSheetId="0">#REF!</definedName>
    <definedName name="HardCodedWACC___14">#REF!</definedName>
    <definedName name="HardCodedWACC___16" localSheetId="0">#REF!</definedName>
    <definedName name="HardCodedWACC___16">#REF!</definedName>
    <definedName name="HardCodedWACC___2" localSheetId="0">#REF!</definedName>
    <definedName name="HardCodedWACC___2">#REF!</definedName>
    <definedName name="HardCodedWACC___25" localSheetId="0">#REF!</definedName>
    <definedName name="HardCodedWACC___25">#REF!</definedName>
    <definedName name="HardCodedWACC___26" localSheetId="0">#REF!</definedName>
    <definedName name="HardCodedWACC___26">#REF!</definedName>
    <definedName name="HardCodedWACC___27" localSheetId="0">#REF!</definedName>
    <definedName name="HardCodedWACC___27">#REF!</definedName>
    <definedName name="HardCodedWACC___4" localSheetId="0">#REF!</definedName>
    <definedName name="HardCodedWACC___4">#REF!</definedName>
    <definedName name="HardCodedWACC___5" localSheetId="0">#REF!</definedName>
    <definedName name="HardCodedWACC___5">#REF!</definedName>
    <definedName name="HardCodedWACC___7" localSheetId="0">#REF!</definedName>
    <definedName name="HardCodedWACC___7">#REF!</definedName>
    <definedName name="hassan" localSheetId="0">#REF!</definedName>
    <definedName name="hassan">#REF!</definedName>
    <definedName name="HC" localSheetId="0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 localSheetId="0">#REF!</definedName>
    <definedName name="header">#REF!</definedName>
    <definedName name="hegch" localSheetId="0">#N/A</definedName>
    <definedName name="hegch">#N/A</definedName>
    <definedName name="héhé">#N/A</definedName>
    <definedName name="héhé___0" localSheetId="0">'Data Mobile'!VolFactor___5/#REF!</definedName>
    <definedName name="héhé___0">VolFactor___5/#REF!</definedName>
    <definedName name="héhé___12">NA()</definedName>
    <definedName name="héhé___14" localSheetId="0">'Data Mobile'!VolFactor___16/#REF!</definedName>
    <definedName name="héhé___14">VolFactor___16/#REF!</definedName>
    <definedName name="héhé___16" localSheetId="0">'Data Mobile'!VLastRowToPrint___7/#REF!</definedName>
    <definedName name="héhé___16">VLastRowToPrint___7/#REF!</definedName>
    <definedName name="héhé___2">NA()</definedName>
    <definedName name="héhé___23" localSheetId="0">'Data Mobile'!VolFactor___5/#REF!</definedName>
    <definedName name="héhé___23">VolFactor___5/#REF!</definedName>
    <definedName name="héhé___25" localSheetId="0">[33]Trafic!VolFactor/#REF!</definedName>
    <definedName name="héhé___25">[33]Trafic!VolFactor/#REF!</definedName>
    <definedName name="héhé___26" localSheetId="0">'Data Mobile'!VolFactor___5/#REF!</definedName>
    <definedName name="héhé___26">VolFactor___5/#REF!</definedName>
    <definedName name="héhé___27" localSheetId="0">'Data Mobile'!VolFactor___14/#REF!</definedName>
    <definedName name="héhé___27">VolFactor___14/#REF!</definedName>
    <definedName name="héhé___4" localSheetId="0">'Data Mobile'!VLastRowToPrint___0/#REF!</definedName>
    <definedName name="héhé___4">VLastRowToPrint___0/#REF!</definedName>
    <definedName name="héhé___5" localSheetId="0">'Data Mobile'!VolFactor___2/#REF!</definedName>
    <definedName name="héhé___5">VolFactor___2/#REF!</definedName>
    <definedName name="héhé___6">NA()</definedName>
    <definedName name="héhé___7" localSheetId="0">'Data Mobile'!VolFactor___5/#REF!</definedName>
    <definedName name="héhé___7">VolFactor___5/#REF!</definedName>
    <definedName name="héhé___9" localSheetId="0">'Data Mobile'!VolFactor___5/#REF!</definedName>
    <definedName name="héhé___9">VolFactor___5/#REF!</definedName>
    <definedName name="hello" localSheetId="0" hidden="1">{#N/A,#N/A,FALSE,"Cover";"outputs total",#N/A,FALSE,"Outputs"}</definedName>
    <definedName name="hello" hidden="1">{#N/A,#N/A,FALSE,"Cover";"outputs total",#N/A,FALSE,"Outputs"}</definedName>
    <definedName name="hfdgdt" localSheetId="0">#N/A</definedName>
    <definedName name="hfdgdt">#N/A</definedName>
    <definedName name="HFG">#N/A</definedName>
    <definedName name="hfgfkv">#N/A</definedName>
    <definedName name="hfgjd" localSheetId="0">#N/A</definedName>
    <definedName name="hfgjd">#N/A</definedName>
    <definedName name="hfgjdhb" localSheetId="0">#N/A</definedName>
    <definedName name="hfgjdhb">#N/A</definedName>
    <definedName name="hfgjdk" localSheetId="0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 localSheetId="0">#REF!</definedName>
    <definedName name="HFJDKHBF">#REF!</definedName>
    <definedName name="hfjfh">#N/A</definedName>
    <definedName name="hfjfk">#N/A</definedName>
    <definedName name="hfjhfk" localSheetId="0">#N/A</definedName>
    <definedName name="hfjhfk">#N/A</definedName>
    <definedName name="HFJHGN" localSheetId="0">#N/A</definedName>
    <definedName name="HFJHGN">#N/A</definedName>
    <definedName name="hfsgfx" localSheetId="0" hidden="1">{#N/A,#N/A,FALSE,"Outlook for Month ";#N/A,#N/A,FALSE,"Risk for Month ";#N/A,#N/A,FALSE,"Upside for Month"}</definedName>
    <definedName name="hfsgfx" hidden="1">{#N/A,#N/A,FALSE,"Outlook for Month ";#N/A,#N/A,FALSE,"Risk for Month ";#N/A,#N/A,FALSE,"Upside for Month"}</definedName>
    <definedName name="hgchdb" localSheetId="0">#N/A</definedName>
    <definedName name="hgchdb">#N/A</definedName>
    <definedName name="HGDF?" localSheetId="0">#N/A</definedName>
    <definedName name="HGDF?">#N/A</definedName>
    <definedName name="hgdsj" localSheetId="0">#N/A</definedName>
    <definedName name="hgdsj">#N/A</definedName>
    <definedName name="hgfjd">#N/A</definedName>
    <definedName name="hgfjfjfv" localSheetId="0">#N/A</definedName>
    <definedName name="hgfjfjfv">#N/A</definedName>
    <definedName name="HGFJNB" localSheetId="0">#N/A</definedName>
    <definedName name="HGFJNB">#N/A</definedName>
    <definedName name="HGFKJBFH">#N/A</definedName>
    <definedName name="hggfdsgj">#N/A</definedName>
    <definedName name="hggh" localSheetId="0">[86]BATIMENT!#REF!</definedName>
    <definedName name="hggh">[86]BATIMENT!#REF!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0" hidden="1">{"up stand alones",#N/A,FALSE,"Acquiror"}</definedName>
    <definedName name="hhhsdf" hidden="1">{"up stand alones",#N/A,FALSE,"Acquiror"}</definedName>
    <definedName name="hj" localSheetId="0">'[25]FES  ATLAS'!#REF!</definedName>
    <definedName name="hj">'[25]FES  ATLAS'!#REF!</definedName>
    <definedName name="hjdhf">#N/A</definedName>
    <definedName name="hjkdhfgj" localSheetId="0">#N/A</definedName>
    <definedName name="hjkdhfgj">#N/A</definedName>
    <definedName name="hjugr_o">#N/A</definedName>
    <definedName name="HK" localSheetId="0">#REF!</definedName>
    <definedName name="HK">#REF!</definedName>
    <definedName name="hoi" localSheetId="0">#N/A</definedName>
    <definedName name="hoi">#N/A</definedName>
    <definedName name="honor" localSheetId="0">#REF!</definedName>
    <definedName name="honor">#REF!</definedName>
    <definedName name="hqehqeh">#N/A</definedName>
    <definedName name="hqerhqerh">#N/A</definedName>
    <definedName name="hqethqrtj">#N/A</definedName>
    <definedName name="HSFRZ" localSheetId="0">#N/A</definedName>
    <definedName name="HSFRZ">#N/A</definedName>
    <definedName name="HSGF">#N/A</definedName>
    <definedName name="ht" localSheetId="0">#REF!</definedName>
    <definedName name="ht">#REF!</definedName>
    <definedName name="HTML_CodePage" hidden="1">1252</definedName>
    <definedName name="HTML_Control" localSheetId="0" hidden="1">{"' calendrier 2000'!$A$1:$Q$38"}</definedName>
    <definedName name="HTML_Control" hidden="1">{"' calendrier 2000'!$A$1:$Q$38"}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 localSheetId="0">#REF!</definedName>
    <definedName name="HUF">#REF!</definedName>
    <definedName name="hughfj">#N/A</definedName>
    <definedName name="I" localSheetId="0">#REF!</definedName>
    <definedName name="I">#REF!</definedName>
    <definedName name="I___0">NA()</definedName>
    <definedName name="I___12" localSheetId="0">#REF!</definedName>
    <definedName name="I___12">#REF!</definedName>
    <definedName name="I___2" localSheetId="0">#REF!</definedName>
    <definedName name="I___2">#REF!</definedName>
    <definedName name="I___25" localSheetId="0">#REF!</definedName>
    <definedName name="I___25">#REF!</definedName>
    <definedName name="I___26" localSheetId="0">#REF!</definedName>
    <definedName name="I___26">#REF!</definedName>
    <definedName name="I___27">NA()</definedName>
    <definedName name="I___4" localSheetId="0">#REF!</definedName>
    <definedName name="I___4">#REF!</definedName>
    <definedName name="I___5">NA()</definedName>
    <definedName name="I___6" localSheetId="0">#REF!</definedName>
    <definedName name="I___6">#REF!</definedName>
    <definedName name="I___7" localSheetId="0">#REF!</definedName>
    <definedName name="I___7">#REF!</definedName>
    <definedName name="iflyl">#N/A</definedName>
    <definedName name="ik" localSheetId="0" hidden="1">{"casespecific",#N/A,FALSE,"Assumptions"}</definedName>
    <definedName name="ik" hidden="1">{"casespecific",#N/A,FALSE,"Assumptions"}</definedName>
    <definedName name="IM" localSheetId="0">#N/A</definedName>
    <definedName name="IM">#N/A</definedName>
    <definedName name="imdaged" localSheetId="0">'[40]CIG+OV'!#REF!</definedName>
    <definedName name="imdaged">'[40]CIG+OV'!#REF!</definedName>
    <definedName name="imdcb" localSheetId="0">'[40]CIG+OV'!#REF!</definedName>
    <definedName name="imdcb">'[40]CIG+OV'!#REF!</definedName>
    <definedName name="imdcr" localSheetId="0">'[40]CIG+OV'!#REF!</definedName>
    <definedName name="imdcr">'[40]CIG+OV'!#REF!</definedName>
    <definedName name="imdcs" localSheetId="0">'[40]CIG+OV'!#REF!</definedName>
    <definedName name="imdcs">'[40]CIG+OV'!#REF!</definedName>
    <definedName name="imdpb" localSheetId="0">'[40]CIG+OV'!#REF!</definedName>
    <definedName name="imdpb">'[40]CIG+OV'!#REF!</definedName>
    <definedName name="imdpr" localSheetId="0">'[40]CIG+OV'!#REF!</definedName>
    <definedName name="imdpr">'[40]CIG+OV'!#REF!</definedName>
    <definedName name="imdps" localSheetId="0">'[40]CIG+OV'!#REF!</definedName>
    <definedName name="imdps">'[40]CIG+OV'!#REF!</definedName>
    <definedName name="immo" localSheetId="0">#REF!</definedName>
    <definedName name="immo">#REF!</definedName>
    <definedName name="immodiv" localSheetId="0">#REF!</definedName>
    <definedName name="immodiv">#REF!</definedName>
    <definedName name="IMPACT_CASH">[20]SV161!$E$43</definedName>
    <definedName name="IMPACT_EXTERNE">[20]SV161!$E$44</definedName>
    <definedName name="IMPACT_INTERNE">[20]SV161!$E$42</definedName>
    <definedName name="IMPACTS">[20]SV161!$E$42:$E$44</definedName>
    <definedName name="ImportFile" localSheetId="0">#N/A</definedName>
    <definedName name="ImportFile">#N/A</definedName>
    <definedName name="ImportFile___0" localSheetId="0">'Data Mobile'!ISPctList___2</definedName>
    <definedName name="ImportFile___0">ISPctList___2</definedName>
    <definedName name="ImportFile___12" localSheetId="0">[51]Trafic!ISPctList</definedName>
    <definedName name="ImportFile___12">[51]Trafic!ISPctList</definedName>
    <definedName name="ImportFile___14" localSheetId="0">'Data Mobile'!ISPctChoice___7</definedName>
    <definedName name="ImportFile___14">ISPctChoice___7</definedName>
    <definedName name="ImportFile___16" localSheetId="0">'Data Mobile'!ISPctChoice___2</definedName>
    <definedName name="ImportFile___16">ISPctChoice___2</definedName>
    <definedName name="ImportFile___2" localSheetId="0">'Data Mobile'!ISPctChoice___0</definedName>
    <definedName name="ImportFile___2">ISPctChoice___0</definedName>
    <definedName name="ImportFile___23" localSheetId="0">'Data Mobile'!ISPctChoice___14</definedName>
    <definedName name="ImportFile___23">ISPctChoice___14</definedName>
    <definedName name="ImportFile___25" localSheetId="0">'Data Mobile'!ISPctChoice___27</definedName>
    <definedName name="ImportFile___25">ISPctChoice___27</definedName>
    <definedName name="ImportFile___26" localSheetId="0">'Data Mobile'!ISPctList___25</definedName>
    <definedName name="ImportFile___26">ISPctList___25</definedName>
    <definedName name="ImportFile___27" localSheetId="0">'Data Mobile'!ISPctList___16</definedName>
    <definedName name="ImportFile___27">ISPctList___16</definedName>
    <definedName name="ImportFile___3" localSheetId="0">'Data Mobile'!ISPctChoice___26</definedName>
    <definedName name="ImportFile___3">ISPctChoice___26</definedName>
    <definedName name="ImportFile___4" localSheetId="0">'Data Mobile'!ISPctChoice___12</definedName>
    <definedName name="ImportFile___4">ISPctChoice___12</definedName>
    <definedName name="ImportFile___5" localSheetId="0">'Data Mobile'!ISPctList___4</definedName>
    <definedName name="ImportFile___5">ISPctList___4</definedName>
    <definedName name="ImportFile___6" localSheetId="0">'Data Mobile'!ISPctChoice___25</definedName>
    <definedName name="ImportFile___6">ISPctChoice___25</definedName>
    <definedName name="ImportFile___7" localSheetId="0">'Data Mobile'!ISPctList___14</definedName>
    <definedName name="ImportFile___7">ISPctList___14</definedName>
    <definedName name="ImportFile___9" localSheetId="0">'Data Mobile'!ISPctChoice___5</definedName>
    <definedName name="ImportFile___9">ISPctChoice___5</definedName>
    <definedName name="Impres_titres_MI" localSheetId="0">#REF!</definedName>
    <definedName name="Impres_titres_MI">#REF!</definedName>
    <definedName name="Impres_titres_MI___0">NA()</definedName>
    <definedName name="Impres_titres_MI___12" localSheetId="0">#REF!</definedName>
    <definedName name="Impres_titres_MI___12">#REF!</definedName>
    <definedName name="Impres_titres_MI___2" localSheetId="0">#REF!</definedName>
    <definedName name="Impres_titres_MI___2">#REF!</definedName>
    <definedName name="Impres_titres_MI___25" localSheetId="0">#REF!</definedName>
    <definedName name="Impres_titres_MI___25">#REF!</definedName>
    <definedName name="Impres_titres_MI___26" localSheetId="0">#REF!</definedName>
    <definedName name="Impres_titres_MI___26">#REF!</definedName>
    <definedName name="Impres_titres_MI___27">NA()</definedName>
    <definedName name="Impres_titres_MI___4" localSheetId="0">#REF!</definedName>
    <definedName name="Impres_titres_MI___4">#REF!</definedName>
    <definedName name="Impres_titres_MI___5">NA()</definedName>
    <definedName name="Impres_titres_MI___6" localSheetId="0">#REF!</definedName>
    <definedName name="Impres_titres_MI___6">#REF!</definedName>
    <definedName name="Impres_titres_MI___7" localSheetId="0">#REF!</definedName>
    <definedName name="Impres_titres_MI___7">#REF!</definedName>
    <definedName name="INCIT">#N/A</definedName>
    <definedName name="inddd" localSheetId="0">#REF!</definedName>
    <definedName name="inddd">#REF!</definedName>
    <definedName name="INSUR" localSheetId="0">#REF!</definedName>
    <definedName name="INSUR">#REF!</definedName>
    <definedName name="INTEREST" localSheetId="0">#REF!</definedName>
    <definedName name="INTEREST">#REF!</definedName>
    <definedName name="interpolation">'[94]Boite à outils'!$E$10:$K$14</definedName>
    <definedName name="inv" localSheetId="0">'Data Mobile'!Tx_intérêt_par_an/#REF!</definedName>
    <definedName name="inv">[0]!Tx_intérêt_par_an/#REF!</definedName>
    <definedName name="inv___0" localSheetId="0">'Data Mobile'!VolFactor___5/#REF!</definedName>
    <definedName name="inv___0">VolFactor___5/#REF!</definedName>
    <definedName name="inv___12" localSheetId="0">'Data Mobile'!VolFactor___25/#REF!</definedName>
    <definedName name="inv___12">VolFactor___25/#REF!</definedName>
    <definedName name="inv___14" localSheetId="0">'Data Mobile'!VolFactor___16/#REF!</definedName>
    <definedName name="inv___14">VolFactor___16/#REF!</definedName>
    <definedName name="inv___16" localSheetId="0">'Data Mobile'!VLastRowToPrint___7/#REF!</definedName>
    <definedName name="inv___16">VLastRowToPrint___7/#REF!</definedName>
    <definedName name="inv___2" localSheetId="0">'Data Mobile'!VolFactor___4/#REF!</definedName>
    <definedName name="inv___2">VolFactor___4/#REF!</definedName>
    <definedName name="inv___23" localSheetId="0">'Data Mobile'!VolFactor___5/#REF!</definedName>
    <definedName name="inv___23">VolFactor___5/#REF!</definedName>
    <definedName name="inv___25" localSheetId="0">[33]Trafic!VolFactor/#REF!</definedName>
    <definedName name="inv___25">[33]Trafic!VolFactor/#REF!</definedName>
    <definedName name="inv___26" localSheetId="0">'Data Mobile'!VolFactor___12/#REF!</definedName>
    <definedName name="inv___26">VolFactor___12/#REF!</definedName>
    <definedName name="inv___27" localSheetId="0">'Data Mobile'!VolFactor___14/#REF!</definedName>
    <definedName name="inv___27">VolFactor___14/#REF!</definedName>
    <definedName name="inv___3" localSheetId="0">'Data Mobile'!VolFactor___5/#REF!</definedName>
    <definedName name="inv___3">VolFactor___5/#REF!</definedName>
    <definedName name="inv___4" localSheetId="0">'Data Mobile'!VLastRowToPrint___0/#REF!</definedName>
    <definedName name="inv___4">VLastRowToPrint___0/#REF!</definedName>
    <definedName name="inv___5" localSheetId="0">'Data Mobile'!VolFactor___2/#REF!</definedName>
    <definedName name="inv___5">VolFactor___2/#REF!</definedName>
    <definedName name="inv___6" localSheetId="0">'Data Mobile'!VLastRowToPrint___26/#REF!</definedName>
    <definedName name="inv___6">VLastRowToPrint___26/#REF!</definedName>
    <definedName name="inv___7" localSheetId="0">'Data Mobile'!VolFactor___27/#REF!</definedName>
    <definedName name="inv___7">VolFactor___27/#REF!</definedName>
    <definedName name="inv___9" localSheetId="0">'Data Mobile'!VolFactor___5/#REF!</definedName>
    <definedName name="inv___9">VolFactor___5/#REF!</definedName>
    <definedName name="INVENTORY_PRIOR_MONTH" localSheetId="0">#REF!</definedName>
    <definedName name="INVENTORY_PRIOR_MONTH">#REF!</definedName>
    <definedName name="INVEST">#N/A</definedName>
    <definedName name="io" localSheetId="0" hidden="1">{#N/A,#N/A,FALSE,"Contribution Analysis"}</definedName>
    <definedName name="io" hidden="1">{#N/A,#N/A,FALSE,"Contribution Analysis"}</definedName>
    <definedName name="iouirtrt" localSheetId="0" hidden="1">#REF!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 localSheetId="0">#REF!</definedName>
    <definedName name="ISPctChoice">#REF!</definedName>
    <definedName name="ISPctChoice___0" localSheetId="0">#REF!</definedName>
    <definedName name="ISPctChoice___0">#REF!</definedName>
    <definedName name="ISPctChoice___12" localSheetId="0">#REF!</definedName>
    <definedName name="ISPctChoice___12">#REF!</definedName>
    <definedName name="ISPctChoice___14" localSheetId="0">#REF!</definedName>
    <definedName name="ISPctChoice___14">#REF!</definedName>
    <definedName name="ISPctChoice___16" localSheetId="0">#REF!</definedName>
    <definedName name="ISPctChoice___16">#REF!</definedName>
    <definedName name="ISPctChoice___2" localSheetId="0">#REF!</definedName>
    <definedName name="ISPctChoice___2">#REF!</definedName>
    <definedName name="ISPctChoice___25" localSheetId="0">#REF!</definedName>
    <definedName name="ISPctChoice___25">#REF!</definedName>
    <definedName name="ISPctChoice___26" localSheetId="0">#REF!</definedName>
    <definedName name="ISPctChoice___26">#REF!</definedName>
    <definedName name="ISPctChoice___27" localSheetId="0">#REF!</definedName>
    <definedName name="ISPctChoice___27">#REF!</definedName>
    <definedName name="ISPctChoice___4" localSheetId="0">#REF!</definedName>
    <definedName name="ISPctChoice___4">#REF!</definedName>
    <definedName name="ISPctChoice___5" localSheetId="0">#REF!</definedName>
    <definedName name="ISPctChoice___5">#REF!</definedName>
    <definedName name="ISPctChoice___7" localSheetId="0">#REF!</definedName>
    <definedName name="ISPctChoice___7">#REF!</definedName>
    <definedName name="ISPctList" localSheetId="0">#REF!</definedName>
    <definedName name="ISPctList">#REF!</definedName>
    <definedName name="ISPctList___0" localSheetId="0">#REF!</definedName>
    <definedName name="ISPctList___0">#REF!</definedName>
    <definedName name="ISPctList___12" localSheetId="0">#REF!</definedName>
    <definedName name="ISPctList___12">#REF!</definedName>
    <definedName name="ISPctList___14" localSheetId="0">#REF!</definedName>
    <definedName name="ISPctList___14">#REF!</definedName>
    <definedName name="ISPctList___16" localSheetId="0">#REF!</definedName>
    <definedName name="ISPctList___16">#REF!</definedName>
    <definedName name="ISPctList___2" localSheetId="0">#REF!</definedName>
    <definedName name="ISPctList___2">#REF!</definedName>
    <definedName name="ISPctList___25" localSheetId="0">#REF!</definedName>
    <definedName name="ISPctList___25">#REF!</definedName>
    <definedName name="ISPctList___26" localSheetId="0">#REF!</definedName>
    <definedName name="ISPctList___26">#REF!</definedName>
    <definedName name="ISPctList___27" localSheetId="0">#REF!</definedName>
    <definedName name="ISPctList___27">#REF!</definedName>
    <definedName name="ISPctList___4" localSheetId="0">#REF!</definedName>
    <definedName name="ISPctList___4">#REF!</definedName>
    <definedName name="ISPctList___5" localSheetId="0">#REF!</definedName>
    <definedName name="ISPctList___5">#REF!</definedName>
    <definedName name="ISPctList___7" localSheetId="0">#REF!</definedName>
    <definedName name="ISPctList___7">#REF!</definedName>
    <definedName name="itl" localSheetId="0">#REF!</definedName>
    <definedName name="itl">#REF!</definedName>
    <definedName name="iu" localSheetId="0" hidden="1">{"orixcsc",#N/A,FALSE,"ORIX CSC";"orixcsc2",#N/A,FALSE,"ORIX CSC"}</definedName>
    <definedName name="iu" hidden="1">{"orixcsc",#N/A,FALSE,"ORIX CSC";"orixcsc2",#N/A,FALSE,"ORIX CSC"}</definedName>
    <definedName name="j" localSheetId="0" hidden="1">{"résultats",#N/A,FALSE,"résultats SFS";"indicateurs",#N/A,FALSE,"résultats SFS";"commentaires",#N/A,FALSE,"commentaires SFS";"graphiques",#N/A,FALSE,"graphiques SFS"}</definedName>
    <definedName name="j" hidden="1">{"résultats",#N/A,FALSE,"résultats SFS";"indicateurs",#N/A,FALSE,"résultats SFS";"commentaires",#N/A,FALSE,"commentaires SFS";"graphiques",#N/A,FALSE,"graphiques SFS"}</definedName>
    <definedName name="Jadida" localSheetId="0">#REF!</definedName>
    <definedName name="Jadida">#REF!</definedName>
    <definedName name="January" localSheetId="0">#REF!</definedName>
    <definedName name="January">#REF!</definedName>
    <definedName name="Janvier" localSheetId="0">#REF!</definedName>
    <definedName name="Janvier">#REF!</definedName>
    <definedName name="JB" localSheetId="0">#REF!</definedName>
    <definedName name="JB">#REF!</definedName>
    <definedName name="jbh">#N/A</definedName>
    <definedName name="jcidaged" localSheetId="0">'[40]CIG+OV'!#REF!</definedName>
    <definedName name="jcidaged">'[40]CIG+OV'!#REF!</definedName>
    <definedName name="jcidcb" localSheetId="0">'[40]CIG+OV'!#REF!</definedName>
    <definedName name="jcidcb">'[40]CIG+OV'!#REF!</definedName>
    <definedName name="jcidcr" localSheetId="0">'[40]CIG+OV'!#REF!</definedName>
    <definedName name="jcidcr">'[40]CIG+OV'!#REF!</definedName>
    <definedName name="jcidcs" localSheetId="0">'[40]CIG+OV'!#REF!</definedName>
    <definedName name="jcidcs">'[40]CIG+OV'!#REF!</definedName>
    <definedName name="jcidpb" localSheetId="0">'[40]CIG+OV'!#REF!</definedName>
    <definedName name="jcidpb">'[40]CIG+OV'!#REF!</definedName>
    <definedName name="jcidpr" localSheetId="0">'[40]CIG+OV'!#REF!</definedName>
    <definedName name="jcidpr">'[40]CIG+OV'!#REF!</definedName>
    <definedName name="jcidps" localSheetId="0">'[40]CIG+OV'!#REF!</definedName>
    <definedName name="jcidps">'[40]CIG+OV'!#REF!</definedName>
    <definedName name="JDJY" localSheetId="0">#N/A</definedName>
    <definedName name="JDJY">#N/A</definedName>
    <definedName name="jdtju">#N/A</definedName>
    <definedName name="jfgkj">#N/A</definedName>
    <definedName name="jfh">#N/A</definedName>
    <definedName name="jfhbvc" localSheetId="0">#REF!</definedName>
    <definedName name="jfhbvc">#REF!</definedName>
    <definedName name="jfhg">#N/A</definedName>
    <definedName name="jfhgf">#N/A</definedName>
    <definedName name="jfhjkfv" localSheetId="0">#N/A</definedName>
    <definedName name="jfhjkfv">#N/A</definedName>
    <definedName name="jfhkf">#N/A</definedName>
    <definedName name="jfhkfn" localSheetId="0">#N/A</definedName>
    <definedName name="jfhkfn">#N/A</definedName>
    <definedName name="jfhkfv">#N/A</definedName>
    <definedName name="JFHKG" localSheetId="0">#N/A</definedName>
    <definedName name="JFHKG">#N/A</definedName>
    <definedName name="JFHLF">#N/A</definedName>
    <definedName name="jfhur">#N/A</definedName>
    <definedName name="jfjfj" localSheetId="0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L">#N/A</definedName>
    <definedName name="jgkhjk" localSheetId="0" hidden="1">#REF!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 localSheetId="0">#N/A</definedName>
    <definedName name="jhgjhgjhh">#N/A</definedName>
    <definedName name="jhgjhgjhh___0" localSheetId="0">'Data Mobile'!LastAmort___0</definedName>
    <definedName name="jhgjhgjhh___0">LastAmort___0</definedName>
    <definedName name="jhgjhgjhh___12" localSheetId="0">'Data Mobile'!LastAmort___12</definedName>
    <definedName name="jhgjhgjhh___12">LastAmort___12</definedName>
    <definedName name="jhgjhgjhh___14" localSheetId="0">'Data Mobile'!LastAmort___14</definedName>
    <definedName name="jhgjhgjhh___14">LastAmort___14</definedName>
    <definedName name="jhgjhgjhh___16" localSheetId="0">'Data Mobile'!LAssets___0</definedName>
    <definedName name="jhgjhgjhh___16">LAssets___0</definedName>
    <definedName name="jhgjhgjhh___2" localSheetId="0">'Data Mobile'!LastAmort___2</definedName>
    <definedName name="jhgjhgjhh___2">LastAmort___2</definedName>
    <definedName name="jhgjhgjhh___23" localSheetId="0">'Data Mobile'!LAssets___7</definedName>
    <definedName name="jhgjhgjhh___23">LAssets___7</definedName>
    <definedName name="jhgjhgjhh___25" localSheetId="0">'Data Mobile'!LastAmort___16</definedName>
    <definedName name="jhgjhgjhh___25">LastAmort___16</definedName>
    <definedName name="jhgjhgjhh___26" localSheetId="0">'Data Mobile'!LastAmort___26</definedName>
    <definedName name="jhgjhgjhh___26">LastAmort___26</definedName>
    <definedName name="jhgjhgjhh___27" localSheetId="0">'Data Mobile'!LastAmort___27</definedName>
    <definedName name="jhgjhgjhh___27">LastAmort___27</definedName>
    <definedName name="jhgjhgjhh___3" localSheetId="0">'Data Mobile'!LastAmort___25</definedName>
    <definedName name="jhgjhgjhh___3">LastAmort___25</definedName>
    <definedName name="jhgjhgjhh___4" localSheetId="0">[51]Trafic!LastAmort</definedName>
    <definedName name="jhgjhgjhh___4">[51]Trafic!LastAmort</definedName>
    <definedName name="jhgjhgjhh___5" localSheetId="0">'Data Mobile'!LastAmort___5</definedName>
    <definedName name="jhgjhgjhh___5">LastAmort___5</definedName>
    <definedName name="jhgjhgjhh___6" localSheetId="0">'Data Mobile'!LAssets___26</definedName>
    <definedName name="jhgjhgjhh___6">LAssets___26</definedName>
    <definedName name="jhgjhgjhh___7" localSheetId="0">'Data Mobile'!LastAmort___7</definedName>
    <definedName name="jhgjhgjhh___7">LastAmort___7</definedName>
    <definedName name="jhgjhgjhh___9" localSheetId="0">'Data Mobile'!LastAmort___4</definedName>
    <definedName name="jhgjhgjhh___9">LastAmort___4</definedName>
    <definedName name="jhgjuy" localSheetId="0">#N/A</definedName>
    <definedName name="jhgjuy">#N/A</definedName>
    <definedName name="jhy">#N/A</definedName>
    <definedName name="JHYBG">#N/A</definedName>
    <definedName name="JHYGB" localSheetId="0">#N/A</definedName>
    <definedName name="JHYGB">#N/A</definedName>
    <definedName name="jhyt">#N/A</definedName>
    <definedName name="jijijoi" localSheetId="0">[95]MANQUE!#REF!</definedName>
    <definedName name="jijijoi">[95]MANQUE!#REF!</definedName>
    <definedName name="jj" localSheetId="0">#N/A</definedName>
    <definedName name="jj">#N/A</definedName>
    <definedName name="JJJJJ">#N/A</definedName>
    <definedName name="JJJJJJ" localSheetId="0">#N/A</definedName>
    <definedName name="JJJJJJ">#N/A</definedName>
    <definedName name="JJJJJJJJJJJ">#N/A</definedName>
    <definedName name="jkl" localSheetId="0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 localSheetId="0">#N/A</definedName>
    <definedName name="JNBGHVC">#N/A</definedName>
    <definedName name="jnijk" localSheetId="0">#N/A</definedName>
    <definedName name="jnijk">#N/A</definedName>
    <definedName name="jqksdsqkd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0">#N/A</definedName>
    <definedName name="JTYJKYTK">#N/A</definedName>
    <definedName name="juin" localSheetId="0">#REF!</definedName>
    <definedName name="juin">#REF!</definedName>
    <definedName name="July" localSheetId="0">#REF!</definedName>
    <definedName name="July">#REF!</definedName>
    <definedName name="June" localSheetId="0">#REF!</definedName>
    <definedName name="June">#REF!</definedName>
    <definedName name="JYDTJKTK" localSheetId="0">#N/A</definedName>
    <definedName name="JYDTJKTK">#N/A</definedName>
    <definedName name="jzrdsf" localSheetId="0">#N/A</definedName>
    <definedName name="jzrdsf">#N/A</definedName>
    <definedName name="K" localSheetId="0">#REF!</definedName>
    <definedName name="K">#REF!</definedName>
    <definedName name="K___0" localSheetId="0">#REF!</definedName>
    <definedName name="K___0">#REF!</definedName>
    <definedName name="K___12" localSheetId="0">#REF!</definedName>
    <definedName name="K___12">#REF!</definedName>
    <definedName name="K___14" localSheetId="0">#REF!</definedName>
    <definedName name="K___14">#REF!</definedName>
    <definedName name="K___16" localSheetId="0">#REF!</definedName>
    <definedName name="K___16">#REF!</definedName>
    <definedName name="K___2" localSheetId="0">#REF!</definedName>
    <definedName name="K___2">#REF!</definedName>
    <definedName name="K___25" localSheetId="0">#REF!</definedName>
    <definedName name="K___25">#REF!</definedName>
    <definedName name="K___26" localSheetId="0">#REF!</definedName>
    <definedName name="K___26">#REF!</definedName>
    <definedName name="K___27" localSheetId="0">#REF!</definedName>
    <definedName name="K___27">#REF!</definedName>
    <definedName name="K___4" localSheetId="0">#REF!</definedName>
    <definedName name="K___4">#REF!</definedName>
    <definedName name="K___5" localSheetId="0">#REF!</definedName>
    <definedName name="K___5">#REF!</definedName>
    <definedName name="K___7" localSheetId="0">#REF!</definedName>
    <definedName name="K___7">#REF!</definedName>
    <definedName name="ka" localSheetId="0" hidden="1">{"IS",#N/A,FALSE,"IS";"RPTIS",#N/A,FALSE,"RPTIS";"STATS",#N/A,FALSE,"STATS";"CELL",#N/A,FALSE,"CELL";"BS",#N/A,FALSE,"BS"}</definedName>
    <definedName name="ka" hidden="1">{"IS",#N/A,FALSE,"IS";"RPTIS",#N/A,FALSE,"RPTIS";"STATS",#N/A,FALSE,"STATS";"CELL",#N/A,FALSE,"CELL";"BS",#N/A,FALSE,"BS"}</definedName>
    <definedName name="kadmiri" localSheetId="0">'[25]FES  ATLAS'!#REF!</definedName>
    <definedName name="kadmiri">'[25]FES  ATLAS'!#REF!</definedName>
    <definedName name="kazd" localSheetId="0">'[25]FES  ATLAS'!#REF!</definedName>
    <definedName name="kazd">'[25]FES  ATLAS'!#REF!</definedName>
    <definedName name="KBoardPt">'[96]DO NOT TOUCH'!$B$43:$B$55</definedName>
    <definedName name="kd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 localSheetId="0">#N/A</definedName>
    <definedName name="kdnhfg">#N/A</definedName>
    <definedName name="ke" localSheetId="0" hidden="1">{"orixcsc",#N/A,FALSE,"ORIX CSC";"orixcsc2",#N/A,FALSE,"ORIX CSC"}</definedName>
    <definedName name="ke" hidden="1">{"orixcsc",#N/A,FALSE,"ORIX CSC";"orixcsc2",#N/A,FALSE,"ORIX CSC"}</definedName>
    <definedName name="Kenitra" localSheetId="0">#REF!</definedName>
    <definedName name="Kenitra">#REF!</definedName>
    <definedName name="Keyboards" localSheetId="0">#REF!</definedName>
    <definedName name="Keyboards">#REF!</definedName>
    <definedName name="KeyPt" localSheetId="0">#REF!</definedName>
    <definedName name="KeyPt">#REF!</definedName>
    <definedName name="KeyValues" localSheetId="0">#REF!</definedName>
    <definedName name="KeyValues">#REF!</definedName>
    <definedName name="k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0">#REF!</definedName>
    <definedName name="KFG">#REF!</definedName>
    <definedName name="kfhgdj" localSheetId="0">#N/A</definedName>
    <definedName name="kfhgdj">#N/A</definedName>
    <definedName name="kfhy">#N/A</definedName>
    <definedName name="kg" localSheetId="0" hidden="1">{"print 1",#N/A,FALSE,"PrimeCo PCS";"print 2",#N/A,FALSE,"PrimeCo PCS";"valuation",#N/A,FALSE,"PrimeCo PCS"}</definedName>
    <definedName name="kg" hidden="1">{"print 1",#N/A,FALSE,"PrimeCo PCS";"print 2",#N/A,FALSE,"PrimeCo PCS";"valuation",#N/A,FALSE,"PrimeCo PCS"}</definedName>
    <definedName name="kgkgk" localSheetId="0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h" localSheetId="0" hidden="1">{"test2",#N/A,TRUE,"Prices"}</definedName>
    <definedName name="kh" hidden="1">{"test2",#N/A,TRUE,"Prices"}</definedName>
    <definedName name="ki" localSheetId="0" hidden="1">{"orixcsc",#N/A,FALSE,"ORIX CSC";"orixcsc2",#N/A,FALSE,"ORIX CSC"}</definedName>
    <definedName name="ki" hidden="1">{"orixcsc",#N/A,FALSE,"ORIX CSC";"orixcsc2",#N/A,FALSE,"ORIX CSC"}</definedName>
    <definedName name="Kit_RMD_VPC" localSheetId="0">#REF!</definedName>
    <definedName name="Kit_RMD_VPC">#REF!</definedName>
    <definedName name="KitEL_RM_Distri" localSheetId="0">[97]distrib!#REF!</definedName>
    <definedName name="KitEL_RM_Distri">[97]distrib!#REF!</definedName>
    <definedName name="KitEL_RM_SCS" localSheetId="0">#REF!</definedName>
    <definedName name="KitEL_RM_SCS">#REF!</definedName>
    <definedName name="KitPart" localSheetId="0">#REF!</definedName>
    <definedName name="KitPart">#REF!</definedName>
    <definedName name="Kits" localSheetId="0">#REF!</definedName>
    <definedName name="Kits">#REF!</definedName>
    <definedName name="kj" localSheetId="0" hidden="1">{"IS",#N/A,FALSE,"IS";"RPTIS",#N/A,FALSE,"RPTIS";"STATS",#N/A,FALSE,"STATS";"BS",#N/A,FALSE,"BS"}</definedName>
    <definedName name="kj" hidden="1">{"IS",#N/A,FALSE,"IS";"RPTIS",#N/A,FALSE,"RPTIS";"STATS",#N/A,FALSE,"STATS";"BS",#N/A,FALSE,"BS"}</definedName>
    <definedName name="kk">#N/A</definedName>
    <definedName name="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0" hidden="1">{#N/A,#N/A,TRUE,"Forecast &amp; Analysis";#N/A,#N/A,TRUE,"Market Values";#N/A,#N/A,TRUE,"Ratios";#N/A,#N/A,TRUE,"Regressions";#N/A,#N/A,TRUE,"Market Values";#N/A,#N/A,TRUE,"Parameters &amp; Results"}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0" hidden="1">{#N/A,#N/A,FALSE,"ORIX CSC"}</definedName>
    <definedName name="kkkkkk" hidden="1">{#N/A,#N/A,FALSE,"ORIX CSC"}</definedName>
    <definedName name="kkkkkkk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0" hidden="1">{#N/A,#N/A,FALSE,"Contribution Analysis"}</definedName>
    <definedName name="kkkkkkkkkkk" hidden="1">{#N/A,#N/A,FALSE,"Contribution Analysis"}</definedName>
    <definedName name="kkkkkkkkkkkk" localSheetId="0" hidden="1">{"IS",#N/A,FALSE,"IS";"RPTIS",#N/A,FALSE,"RPTIS";"STATS",#N/A,FALSE,"STATS";"CELL",#N/A,FALSE,"CELL";"BS",#N/A,FALSE,"BS"}</definedName>
    <definedName name="kkkkkkkkkkkk" hidden="1">{"IS",#N/A,FALSE,"IS";"RPTIS",#N/A,FALSE,"RPTIS";"STATS",#N/A,FALSE,"STATS";"CELL",#N/A,FALSE,"CELL";"BS",#N/A,FALSE,"BS"}</definedName>
    <definedName name="kkkkkkkkkkkkk" localSheetId="0" hidden="1">{#N/A,#N/A,FALSE,"ORIX CSC"}</definedName>
    <definedName name="kkkkkkkkkkkkk" hidden="1">{#N/A,#N/A,FALSE,"ORIX CSC"}</definedName>
    <definedName name="kkkkkkkkkkkkkk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0" hidden="1">{"IS",#N/A,FALSE,"IS";"RPTIS",#N/A,FALSE,"RPTIS";"STATS",#N/A,FALSE,"STATS";"CELL",#N/A,FALSE,"CELL";"BS",#N/A,FALSE,"BS"}</definedName>
    <definedName name="kkkkkkkkkkkkkkkkkk" hidden="1">{"IS",#N/A,FALSE,"IS";"RPTIS",#N/A,FALSE,"RPTIS";"STATS",#N/A,FALSE,"STATS";"CELL",#N/A,FALSE,"CELL";"BS",#N/A,FALSE,"BS"}</definedName>
    <definedName name="kma" localSheetId="0" hidden="1">{#N/A,#N/A,TRUE,"Cover sheet";#N/A,#N/A,TRUE,"DCF analysis";#N/A,#N/A,TRUE,"WACC calculation"}</definedName>
    <definedName name="kma" hidden="1">{#N/A,#N/A,TRUE,"Cover sheet";#N/A,#N/A,TRUE,"DCF analysis";#N/A,#N/A,TRUE,"WACC calculation"}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 localSheetId="0">#REF!</definedName>
    <definedName name="KMP">#REF!</definedName>
    <definedName name="knl" localSheetId="0">#N/A</definedName>
    <definedName name="knl">#N/A</definedName>
    <definedName name="ko" localSheetId="0" hidden="1">{#N/A,#N/A,FALSE,"ORIX CSC"}</definedName>
    <definedName name="ko" hidden="1">{#N/A,#N/A,FALSE,"ORIX CSC"}</definedName>
    <definedName name="kol" localSheetId="0" hidden="1">{"away stand alones",#N/A,FALSE,"Target"}</definedName>
    <definedName name="kol" hidden="1">{"away stand alones",#N/A,FALSE,"Target"}</definedName>
    <definedName name="kp" localSheetId="0" hidden="1">{"subs",#N/A,FALSE,"database ";"proportional",#N/A,FALSE,"database "}</definedName>
    <definedName name="kp" hidden="1">{"subs",#N/A,FALSE,"database ";"proportional",#N/A,FALSE,"database "}</definedName>
    <definedName name="kpo">#N/A</definedName>
    <definedName name="kq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0">#REF!</definedName>
    <definedName name="Kqty">#REF!</definedName>
    <definedName name="Kqty2" localSheetId="0">#REF!</definedName>
    <definedName name="Kqty2">#REF!</definedName>
    <definedName name="kr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0">#REF!</definedName>
    <definedName name="KRates">#REF!</definedName>
    <definedName name="k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0" hidden="1">{"IS",#N/A,FALSE,"IS";"RPTIS",#N/A,FALSE,"RPTIS";"STATS",#N/A,FALSE,"STATS";"CELL",#N/A,FALSE,"CELL";"BS",#N/A,FALSE,"BS"}</definedName>
    <definedName name="kt" hidden="1">{"IS",#N/A,FALSE,"IS";"RPTIS",#N/A,FALSE,"RPTIS";"STATS",#N/A,FALSE,"STATS";"CELL",#N/A,FALSE,"CELL";"BS",#N/A,FALSE,"BS"}</definedName>
    <definedName name="ku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localSheetId="0" hidden="1">{#N/A,#N/A,FALSE,"Contribution Analysis"}</definedName>
    <definedName name="ky" hidden="1">{#N/A,#N/A,FALSE,"Contribution Analysis"}</definedName>
    <definedName name="L_" localSheetId="0">#REF!</definedName>
    <definedName name="L_">#REF!</definedName>
    <definedName name="L____0" localSheetId="0">#REF!</definedName>
    <definedName name="L____0">#REF!</definedName>
    <definedName name="L____12" localSheetId="0">#REF!</definedName>
    <definedName name="L____12">#REF!</definedName>
    <definedName name="L____14" localSheetId="0">#REF!</definedName>
    <definedName name="L____14">#REF!</definedName>
    <definedName name="L____16" localSheetId="0">#REF!</definedName>
    <definedName name="L____16">#REF!</definedName>
    <definedName name="L____2" localSheetId="0">#REF!</definedName>
    <definedName name="L____2">#REF!</definedName>
    <definedName name="L____25" localSheetId="0">#REF!</definedName>
    <definedName name="L____25">#REF!</definedName>
    <definedName name="L____26" localSheetId="0">#REF!</definedName>
    <definedName name="L____26">#REF!</definedName>
    <definedName name="L____27" localSheetId="0">#REF!</definedName>
    <definedName name="L____27">#REF!</definedName>
    <definedName name="L____4" localSheetId="0">#REF!</definedName>
    <definedName name="L____4">#REF!</definedName>
    <definedName name="L____5" localSheetId="0">#REF!</definedName>
    <definedName name="L____5">#REF!</definedName>
    <definedName name="L____7" localSheetId="0">#REF!</definedName>
    <definedName name="L____7">#REF!</definedName>
    <definedName name="la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localSheetId="0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ribi">#N/A</definedName>
    <definedName name="LAssets" localSheetId="0">#REF!</definedName>
    <definedName name="LAssets">#REF!</definedName>
    <definedName name="LAssets___0" localSheetId="0">#REF!</definedName>
    <definedName name="LAssets___0">#REF!</definedName>
    <definedName name="LAssets___12" localSheetId="0">#REF!</definedName>
    <definedName name="LAssets___12">#REF!</definedName>
    <definedName name="LAssets___14" localSheetId="0">#REF!</definedName>
    <definedName name="LAssets___14">#REF!</definedName>
    <definedName name="LAssets___16" localSheetId="0">#REF!</definedName>
    <definedName name="LAssets___16">#REF!</definedName>
    <definedName name="LAssets___2" localSheetId="0">#REF!</definedName>
    <definedName name="LAssets___2">#REF!</definedName>
    <definedName name="LAssets___25" localSheetId="0">#REF!</definedName>
    <definedName name="LAssets___25">#REF!</definedName>
    <definedName name="LAssets___26" localSheetId="0">#REF!</definedName>
    <definedName name="LAssets___26">#REF!</definedName>
    <definedName name="LAssets___27" localSheetId="0">#REF!</definedName>
    <definedName name="LAssets___27">#REF!</definedName>
    <definedName name="LAssets___4" localSheetId="0">#REF!</definedName>
    <definedName name="LAssets___4">#REF!</definedName>
    <definedName name="LAssets___5" localSheetId="0">#REF!</definedName>
    <definedName name="LAssets___5">#REF!</definedName>
    <definedName name="LAssets___7" localSheetId="0">#REF!</definedName>
    <definedName name="LAssets___7">#REF!</definedName>
    <definedName name="LastAmort" localSheetId="0">#REF!</definedName>
    <definedName name="LastAmort">#REF!</definedName>
    <definedName name="LastAmort___0" localSheetId="0">#REF!</definedName>
    <definedName name="LastAmort___0">#REF!</definedName>
    <definedName name="LastAmort___12" localSheetId="0">#REF!</definedName>
    <definedName name="LastAmort___12">#REF!</definedName>
    <definedName name="LastAmort___14" localSheetId="0">#REF!</definedName>
    <definedName name="LastAmort___14">#REF!</definedName>
    <definedName name="LastAmort___16" localSheetId="0">#REF!</definedName>
    <definedName name="LastAmort___16">#REF!</definedName>
    <definedName name="LastAmort___2" localSheetId="0">#REF!</definedName>
    <definedName name="LastAmort___2">#REF!</definedName>
    <definedName name="LastAmort___25" localSheetId="0">#REF!</definedName>
    <definedName name="LastAmort___25">#REF!</definedName>
    <definedName name="LastAmort___26" localSheetId="0">#REF!</definedName>
    <definedName name="LastAmort___26">#REF!</definedName>
    <definedName name="LastAmort___27" localSheetId="0">#REF!</definedName>
    <definedName name="LastAmort___27">#REF!</definedName>
    <definedName name="LastAmort___4" localSheetId="0">#REF!</definedName>
    <definedName name="LastAmort___4">#REF!</definedName>
    <definedName name="LastAmort___5" localSheetId="0">#REF!</definedName>
    <definedName name="LastAmort___5">#REF!</definedName>
    <definedName name="LastAmort___7" localSheetId="0">#REF!</definedName>
    <definedName name="LastAmort___7">#REF!</definedName>
    <definedName name="LastChgDefTax" localSheetId="0">#REF!</definedName>
    <definedName name="LastChgDefTax">#REF!</definedName>
    <definedName name="LastChgDefTax___0" localSheetId="0">#REF!</definedName>
    <definedName name="LastChgDefTax___0">#REF!</definedName>
    <definedName name="LastChgDefTax___12" localSheetId="0">#REF!</definedName>
    <definedName name="LastChgDefTax___12">#REF!</definedName>
    <definedName name="LastChgDefTax___14" localSheetId="0">#REF!</definedName>
    <definedName name="LastChgDefTax___14">#REF!</definedName>
    <definedName name="LastChgDefTax___16" localSheetId="0">#REF!</definedName>
    <definedName name="LastChgDefTax___16">#REF!</definedName>
    <definedName name="LastChgDefTax___2" localSheetId="0">#REF!</definedName>
    <definedName name="LastChgDefTax___2">#REF!</definedName>
    <definedName name="LastChgDefTax___25" localSheetId="0">#REF!</definedName>
    <definedName name="LastChgDefTax___25">#REF!</definedName>
    <definedName name="LastChgDefTax___26" localSheetId="0">#REF!</definedName>
    <definedName name="LastChgDefTax___26">#REF!</definedName>
    <definedName name="LastChgDefTax___27" localSheetId="0">#REF!</definedName>
    <definedName name="LastChgDefTax___27">#REF!</definedName>
    <definedName name="LastChgDefTax___4" localSheetId="0">#REF!</definedName>
    <definedName name="LastChgDefTax___4">#REF!</definedName>
    <definedName name="LastChgDefTax___5" localSheetId="0">#REF!</definedName>
    <definedName name="LastChgDefTax___5">#REF!</definedName>
    <definedName name="LastChgDefTax___7" localSheetId="0">#REF!</definedName>
    <definedName name="LastChgDefTax___7">#REF!</definedName>
    <definedName name="LastDepr" localSheetId="0">#REF!</definedName>
    <definedName name="LastDepr">#REF!</definedName>
    <definedName name="LastDepr___0" localSheetId="0">#REF!</definedName>
    <definedName name="LastDepr___0">#REF!</definedName>
    <definedName name="LastDepr___12" localSheetId="0">#REF!</definedName>
    <definedName name="LastDepr___12">#REF!</definedName>
    <definedName name="LastDepr___14" localSheetId="0">#REF!</definedName>
    <definedName name="LastDepr___14">#REF!</definedName>
    <definedName name="LastDepr___16" localSheetId="0">#REF!</definedName>
    <definedName name="LastDepr___16">#REF!</definedName>
    <definedName name="LastDepr___2" localSheetId="0">#REF!</definedName>
    <definedName name="LastDepr___2">#REF!</definedName>
    <definedName name="LastDepr___25" localSheetId="0">#REF!</definedName>
    <definedName name="LastDepr___25">#REF!</definedName>
    <definedName name="LastDepr___26" localSheetId="0">#REF!</definedName>
    <definedName name="LastDepr___26">#REF!</definedName>
    <definedName name="LastDepr___27" localSheetId="0">#REF!</definedName>
    <definedName name="LastDepr___27">#REF!</definedName>
    <definedName name="LastDepr___4" localSheetId="0">#REF!</definedName>
    <definedName name="LastDepr___4">#REF!</definedName>
    <definedName name="LastDepr___5" localSheetId="0">#REF!</definedName>
    <definedName name="LastDepr___5">#REF!</definedName>
    <definedName name="LastDepr___7" localSheetId="0">#REF!</definedName>
    <definedName name="LastDepr___7">#REF!</definedName>
    <definedName name="LastHistYr" localSheetId="0">#REF!</definedName>
    <definedName name="LastHistYr">#REF!</definedName>
    <definedName name="LastHistYr___0" localSheetId="0">#REF!</definedName>
    <definedName name="LastHistYr___0">#REF!</definedName>
    <definedName name="LastHistYr___12" localSheetId="0">#REF!</definedName>
    <definedName name="LastHistYr___12">#REF!</definedName>
    <definedName name="LastHistYr___14" localSheetId="0">#REF!</definedName>
    <definedName name="LastHistYr___14">#REF!</definedName>
    <definedName name="LastHistYr___16" localSheetId="0">#REF!</definedName>
    <definedName name="LastHistYr___16">#REF!</definedName>
    <definedName name="LastHistYr___2" localSheetId="0">#REF!</definedName>
    <definedName name="LastHistYr___2">#REF!</definedName>
    <definedName name="LastHistYr___25" localSheetId="0">#REF!</definedName>
    <definedName name="LastHistYr___25">#REF!</definedName>
    <definedName name="LastHistYr___26" localSheetId="0">#REF!</definedName>
    <definedName name="LastHistYr___26">#REF!</definedName>
    <definedName name="LastHistYr___27" localSheetId="0">#REF!</definedName>
    <definedName name="LastHistYr___27">#REF!</definedName>
    <definedName name="LastHistYr___4" localSheetId="0">#REF!</definedName>
    <definedName name="LastHistYr___4">#REF!</definedName>
    <definedName name="LastHistYr___5" localSheetId="0">#REF!</definedName>
    <definedName name="LastHistYr___5">#REF!</definedName>
    <definedName name="LastHistYr___7" localSheetId="0">#REF!</definedName>
    <definedName name="LastHistYr___7">#REF!</definedName>
    <definedName name="LastNetPPE" localSheetId="0">#REF!</definedName>
    <definedName name="LastNetPPE">#REF!</definedName>
    <definedName name="LastNetPPE___0" localSheetId="0">#REF!</definedName>
    <definedName name="LastNetPPE___0">#REF!</definedName>
    <definedName name="LastNetPPE___12" localSheetId="0">#REF!</definedName>
    <definedName name="LastNetPPE___12">#REF!</definedName>
    <definedName name="LastNetPPE___14" localSheetId="0">#REF!</definedName>
    <definedName name="LastNetPPE___14">#REF!</definedName>
    <definedName name="LastNetPPE___16" localSheetId="0">#REF!</definedName>
    <definedName name="LastNetPPE___16">#REF!</definedName>
    <definedName name="LastNetPPE___2" localSheetId="0">#REF!</definedName>
    <definedName name="LastNetPPE___2">#REF!</definedName>
    <definedName name="LastNetPPE___25" localSheetId="0">#REF!</definedName>
    <definedName name="LastNetPPE___25">#REF!</definedName>
    <definedName name="LastNetPPE___26" localSheetId="0">#REF!</definedName>
    <definedName name="LastNetPPE___26">#REF!</definedName>
    <definedName name="LastNetPPE___27" localSheetId="0">#REF!</definedName>
    <definedName name="LastNetPPE___27">#REF!</definedName>
    <definedName name="LastNetPPE___4" localSheetId="0">#REF!</definedName>
    <definedName name="LastNetPPE___4">#REF!</definedName>
    <definedName name="LastNetPPE___5" localSheetId="0">#REF!</definedName>
    <definedName name="LastNetPPE___5">#REF!</definedName>
    <definedName name="LastNetPPE___7" localSheetId="0">#REF!</definedName>
    <definedName name="LastNetPPE___7">#REF!</definedName>
    <definedName name="LastNWIPct" localSheetId="0">#REF!</definedName>
    <definedName name="LastNWIPct">#REF!</definedName>
    <definedName name="LastNWIPct___0" localSheetId="0">#REF!</definedName>
    <definedName name="LastNWIPct___0">#REF!</definedName>
    <definedName name="LastNWIPct___12" localSheetId="0">#REF!</definedName>
    <definedName name="LastNWIPct___12">#REF!</definedName>
    <definedName name="LastNWIPct___14" localSheetId="0">#REF!</definedName>
    <definedName name="LastNWIPct___14">#REF!</definedName>
    <definedName name="LastNWIPct___16" localSheetId="0">#REF!</definedName>
    <definedName name="LastNWIPct___16">#REF!</definedName>
    <definedName name="LastNWIPct___2" localSheetId="0">#REF!</definedName>
    <definedName name="LastNWIPct___2">#REF!</definedName>
    <definedName name="LastNWIPct___25" localSheetId="0">#REF!</definedName>
    <definedName name="LastNWIPct___25">#REF!</definedName>
    <definedName name="LastNWIPct___26" localSheetId="0">#REF!</definedName>
    <definedName name="LastNWIPct___26">#REF!</definedName>
    <definedName name="LastNWIPct___27" localSheetId="0">#REF!</definedName>
    <definedName name="LastNWIPct___27">#REF!</definedName>
    <definedName name="LastNWIPct___4" localSheetId="0">#REF!</definedName>
    <definedName name="LastNWIPct___4">#REF!</definedName>
    <definedName name="LastNWIPct___5" localSheetId="0">#REF!</definedName>
    <definedName name="LastNWIPct___5">#REF!</definedName>
    <definedName name="LastNWIPct___7" localSheetId="0">#REF!</definedName>
    <definedName name="LastNWIPct___7">#REF!</definedName>
    <definedName name="LastPPESalesPct" localSheetId="0">#REF!</definedName>
    <definedName name="LastPPESalesPct">#REF!</definedName>
    <definedName name="LastPPESalesPct___0" localSheetId="0">#REF!</definedName>
    <definedName name="LastPPESalesPct___0">#REF!</definedName>
    <definedName name="LastPPESalesPct___12" localSheetId="0">#REF!</definedName>
    <definedName name="LastPPESalesPct___12">#REF!</definedName>
    <definedName name="LastPPESalesPct___14" localSheetId="0">#REF!</definedName>
    <definedName name="LastPPESalesPct___14">#REF!</definedName>
    <definedName name="LastPPESalesPct___16" localSheetId="0">#REF!</definedName>
    <definedName name="LastPPESalesPct___16">#REF!</definedName>
    <definedName name="LastPPESalesPct___2" localSheetId="0">#REF!</definedName>
    <definedName name="LastPPESalesPct___2">#REF!</definedName>
    <definedName name="LastPPESalesPct___25" localSheetId="0">#REF!</definedName>
    <definedName name="LastPPESalesPct___25">#REF!</definedName>
    <definedName name="LastPPESalesPct___26" localSheetId="0">#REF!</definedName>
    <definedName name="LastPPESalesPct___26">#REF!</definedName>
    <definedName name="LastPPESalesPct___27" localSheetId="0">#REF!</definedName>
    <definedName name="LastPPESalesPct___27">#REF!</definedName>
    <definedName name="LastPPESalesPct___4" localSheetId="0">#REF!</definedName>
    <definedName name="LastPPESalesPct___4">#REF!</definedName>
    <definedName name="LastPPESalesPct___5" localSheetId="0">#REF!</definedName>
    <definedName name="LastPPESalesPct___5">#REF!</definedName>
    <definedName name="LastPPESalesPct___7" localSheetId="0">#REF!</definedName>
    <definedName name="LastPPESalesPct___7">#REF!</definedName>
    <definedName name="LastProjYr" localSheetId="0">#REF!</definedName>
    <definedName name="LastProjYr">#REF!</definedName>
    <definedName name="LastProjYr___0" localSheetId="0">#REF!</definedName>
    <definedName name="LastProjYr___0">#REF!</definedName>
    <definedName name="LastProjYr___12" localSheetId="0">#REF!</definedName>
    <definedName name="LastProjYr___12">#REF!</definedName>
    <definedName name="LastProjYr___14" localSheetId="0">#REF!</definedName>
    <definedName name="LastProjYr___14">#REF!</definedName>
    <definedName name="LastProjYr___16" localSheetId="0">#REF!</definedName>
    <definedName name="LastProjYr___16">#REF!</definedName>
    <definedName name="LastProjYr___2" localSheetId="0">#REF!</definedName>
    <definedName name="LastProjYr___2">#REF!</definedName>
    <definedName name="LastProjYr___25" localSheetId="0">#REF!</definedName>
    <definedName name="LastProjYr___25">#REF!</definedName>
    <definedName name="LastProjYr___26" localSheetId="0">#REF!</definedName>
    <definedName name="LastProjYr___26">#REF!</definedName>
    <definedName name="LastProjYr___27" localSheetId="0">#REF!</definedName>
    <definedName name="LastProjYr___27">#REF!</definedName>
    <definedName name="LastProjYr___4" localSheetId="0">#REF!</definedName>
    <definedName name="LastProjYr___4">#REF!</definedName>
    <definedName name="LastProjYr___5" localSheetId="0">#REF!</definedName>
    <definedName name="LastProjYr___5">#REF!</definedName>
    <definedName name="LastProjYr___7" localSheetId="0">#REF!</definedName>
    <definedName name="LastProjYr___7">#REF!</definedName>
    <definedName name="LastProvisions" localSheetId="0">#REF!</definedName>
    <definedName name="LastProvisions">#REF!</definedName>
    <definedName name="LastProvisions___0" localSheetId="0">#REF!</definedName>
    <definedName name="LastProvisions___0">#REF!</definedName>
    <definedName name="LastProvisions___12" localSheetId="0">#REF!</definedName>
    <definedName name="LastProvisions___12">#REF!</definedName>
    <definedName name="LastProvisions___14" localSheetId="0">#REF!</definedName>
    <definedName name="LastProvisions___14">#REF!</definedName>
    <definedName name="LastProvisions___16" localSheetId="0">#REF!</definedName>
    <definedName name="LastProvisions___16">#REF!</definedName>
    <definedName name="LastProvisions___2" localSheetId="0">#REF!</definedName>
    <definedName name="LastProvisions___2">#REF!</definedName>
    <definedName name="LastProvisions___25" localSheetId="0">#REF!</definedName>
    <definedName name="LastProvisions___25">#REF!</definedName>
    <definedName name="LastProvisions___26" localSheetId="0">#REF!</definedName>
    <definedName name="LastProvisions___26">#REF!</definedName>
    <definedName name="LastProvisions___27" localSheetId="0">#REF!</definedName>
    <definedName name="LastProvisions___27">#REF!</definedName>
    <definedName name="LastProvisions___4" localSheetId="0">#REF!</definedName>
    <definedName name="LastProvisions___4">#REF!</definedName>
    <definedName name="LastProvisions___5" localSheetId="0">#REF!</definedName>
    <definedName name="LastProvisions___5">#REF!</definedName>
    <definedName name="LastProvisions___7" localSheetId="0">#REF!</definedName>
    <definedName name="LastProvisions___7">#REF!</definedName>
    <definedName name="LastSales" localSheetId="0">#REF!</definedName>
    <definedName name="LastSales">#REF!</definedName>
    <definedName name="LastSales___0" localSheetId="0">#REF!</definedName>
    <definedName name="LastSales___0">#REF!</definedName>
    <definedName name="LastSales___12" localSheetId="0">#REF!</definedName>
    <definedName name="LastSales___12">#REF!</definedName>
    <definedName name="LastSales___14" localSheetId="0">#REF!</definedName>
    <definedName name="LastSales___14">#REF!</definedName>
    <definedName name="LastSales___16" localSheetId="0">#REF!</definedName>
    <definedName name="LastSales___16">#REF!</definedName>
    <definedName name="LastSales___2" localSheetId="0">#REF!</definedName>
    <definedName name="LastSales___2">#REF!</definedName>
    <definedName name="LastSales___25" localSheetId="0">#REF!</definedName>
    <definedName name="LastSales___25">#REF!</definedName>
    <definedName name="LastSales___26" localSheetId="0">#REF!</definedName>
    <definedName name="LastSales___26">#REF!</definedName>
    <definedName name="LastSales___27" localSheetId="0">#REF!</definedName>
    <definedName name="LastSales___27">#REF!</definedName>
    <definedName name="LastSales___4" localSheetId="0">#REF!</definedName>
    <definedName name="LastSales___4">#REF!</definedName>
    <definedName name="LastSales___5" localSheetId="0">#REF!</definedName>
    <definedName name="LastSales___5">#REF!</definedName>
    <definedName name="LastSales___7" localSheetId="0">#REF!</definedName>
    <definedName name="LastSales___7">#REF!</definedName>
    <definedName name="lb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0">#REF!</definedName>
    <definedName name="LCapexPct">#REF!</definedName>
    <definedName name="LCapexPct___0" localSheetId="0">#REF!</definedName>
    <definedName name="LCapexPct___0">#REF!</definedName>
    <definedName name="LCapexPct___12" localSheetId="0">#REF!</definedName>
    <definedName name="LCapexPct___12">#REF!</definedName>
    <definedName name="LCapexPct___14" localSheetId="0">#REF!</definedName>
    <definedName name="LCapexPct___14">#REF!</definedName>
    <definedName name="LCapexPct___16" localSheetId="0">#REF!</definedName>
    <definedName name="LCapexPct___16">#REF!</definedName>
    <definedName name="LCapexPct___2" localSheetId="0">#REF!</definedName>
    <definedName name="LCapexPct___2">#REF!</definedName>
    <definedName name="LCapexPct___25" localSheetId="0">#REF!</definedName>
    <definedName name="LCapexPct___25">#REF!</definedName>
    <definedName name="LCapexPct___26" localSheetId="0">#REF!</definedName>
    <definedName name="LCapexPct___26">#REF!</definedName>
    <definedName name="LCapexPct___27" localSheetId="0">#REF!</definedName>
    <definedName name="LCapexPct___27">#REF!</definedName>
    <definedName name="LCapexPct___4" localSheetId="0">#REF!</definedName>
    <definedName name="LCapexPct___4">#REF!</definedName>
    <definedName name="LCapexPct___5" localSheetId="0">#REF!</definedName>
    <definedName name="LCapexPct___5">#REF!</definedName>
    <definedName name="LCapexPct___7" localSheetId="0">#REF!</definedName>
    <definedName name="LCapexPct___7">#REF!</definedName>
    <definedName name="l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0">#N/A</definedName>
    <definedName name="ldgy">#N/A</definedName>
    <definedName name="le" localSheetId="0" hidden="1">{"IS",#N/A,FALSE,"IS";"RPTIS",#N/A,FALSE,"RPTIS";"STATS",#N/A,FALSE,"STATS";"CELL",#N/A,FALSE,"CELL";"BS",#N/A,FALSE,"BS"}</definedName>
    <definedName name="le" hidden="1">{"IS",#N/A,FALSE,"IS";"RPTIS",#N/A,FALSE,"RPTIS";"STATS",#N/A,FALSE,"STATS";"CELL",#N/A,FALSE,"CELL";"BS",#N/A,FALSE,"BS"}</definedName>
    <definedName name="LEBITMargin" localSheetId="0">#REF!</definedName>
    <definedName name="LEBITMargin">#REF!</definedName>
    <definedName name="LEBITMargin___0" localSheetId="0">#REF!</definedName>
    <definedName name="LEBITMargin___0">#REF!</definedName>
    <definedName name="LEBITMargin___12" localSheetId="0">#REF!</definedName>
    <definedName name="LEBITMargin___12">#REF!</definedName>
    <definedName name="LEBITMargin___14" localSheetId="0">#REF!</definedName>
    <definedName name="LEBITMargin___14">#REF!</definedName>
    <definedName name="LEBITMargin___16" localSheetId="0">#REF!</definedName>
    <definedName name="LEBITMargin___16">#REF!</definedName>
    <definedName name="LEBITMargin___2" localSheetId="0">#REF!</definedName>
    <definedName name="LEBITMargin___2">#REF!</definedName>
    <definedName name="LEBITMargin___25" localSheetId="0">#REF!</definedName>
    <definedName name="LEBITMargin___25">#REF!</definedName>
    <definedName name="LEBITMargin___26" localSheetId="0">#REF!</definedName>
    <definedName name="LEBITMargin___26">#REF!</definedName>
    <definedName name="LEBITMargin___27" localSheetId="0">#REF!</definedName>
    <definedName name="LEBITMargin___27">#REF!</definedName>
    <definedName name="LEBITMargin___4" localSheetId="0">#REF!</definedName>
    <definedName name="LEBITMargin___4">#REF!</definedName>
    <definedName name="LEBITMargin___5" localSheetId="0">#REF!</definedName>
    <definedName name="LEBITMargin___5">#REF!</definedName>
    <definedName name="LEBITMargin___7" localSheetId="0">#REF!</definedName>
    <definedName name="LEBITMargin___7">#REF!</definedName>
    <definedName name="LeveredBeta" localSheetId="0">#REF!</definedName>
    <definedName name="LeveredBeta">#REF!</definedName>
    <definedName name="LeveredBeta___0" localSheetId="0">#REF!</definedName>
    <definedName name="LeveredBeta___0">#REF!</definedName>
    <definedName name="LeveredBeta___12" localSheetId="0">#REF!</definedName>
    <definedName name="LeveredBeta___12">#REF!</definedName>
    <definedName name="LeveredBeta___14" localSheetId="0">#REF!</definedName>
    <definedName name="LeveredBeta___14">#REF!</definedName>
    <definedName name="LeveredBeta___16" localSheetId="0">#REF!</definedName>
    <definedName name="LeveredBeta___16">#REF!</definedName>
    <definedName name="LeveredBeta___2" localSheetId="0">#REF!</definedName>
    <definedName name="LeveredBeta___2">#REF!</definedName>
    <definedName name="LeveredBeta___25" localSheetId="0">#REF!</definedName>
    <definedName name="LeveredBeta___25">#REF!</definedName>
    <definedName name="LeveredBeta___26" localSheetId="0">#REF!</definedName>
    <definedName name="LeveredBeta___26">#REF!</definedName>
    <definedName name="LeveredBeta___27" localSheetId="0">#REF!</definedName>
    <definedName name="LeveredBeta___27">#REF!</definedName>
    <definedName name="LeveredBeta___4" localSheetId="0">#REF!</definedName>
    <definedName name="LeveredBeta___4">#REF!</definedName>
    <definedName name="LeveredBeta___5" localSheetId="0">#REF!</definedName>
    <definedName name="LeveredBeta___5">#REF!</definedName>
    <definedName name="LeveredBeta___7" localSheetId="0">#REF!</definedName>
    <definedName name="LeveredBeta___7">#REF!</definedName>
    <definedName name="li" localSheetId="0" hidden="1">{"IS",#N/A,FALSE,"IS";"RPTIS",#N/A,FALSE,"RPTIS";"STATS",#N/A,FALSE,"STATS";"CELL",#N/A,FALSE,"CELL";"BS",#N/A,FALSE,"BS"}</definedName>
    <definedName name="li" hidden="1">{"IS",#N/A,FALSE,"IS";"RPTIS",#N/A,FALSE,"RPTIS";"STATS",#N/A,FALSE,"STATS";"CELL",#N/A,FALSE,"CELL";"BS",#N/A,FALSE,"BS"}</definedName>
    <definedName name="liasse" localSheetId="0">#REF!</definedName>
    <definedName name="liasse">#REF!</definedName>
    <definedName name="liasse30" localSheetId="0">#REF!</definedName>
    <definedName name="liasse30">#REF!</definedName>
    <definedName name="LIBOR">'[81]Affected facilities'!$C$30</definedName>
    <definedName name="LIFE">#N/A</definedName>
    <definedName name="limcount" hidden="1">1</definedName>
    <definedName name="Lissasfa" localSheetId="0">#REF!</definedName>
    <definedName name="Lissasfa">#REF!</definedName>
    <definedName name="LISTA_100" localSheetId="0">#REF!</definedName>
    <definedName name="LISTA_100">#REF!</definedName>
    <definedName name="lista100">'[98]100% prices'!$B$4:$H$847</definedName>
    <definedName name="LISTE" localSheetId="0">'[99]Détail projets Capex'!$A$10:$A$13</definedName>
    <definedName name="LISTE">'[100]Détail projets Capex'!$A$88:$A$91</definedName>
    <definedName name="ListPrice" localSheetId="0">#REF!</definedName>
    <definedName name="ListPrice">#REF!</definedName>
    <definedName name="LJ" localSheetId="0">#REF!</definedName>
    <definedName name="LJ">#REF!</definedName>
    <definedName name="ljk" localSheetId="0" hidden="1">[98]P.EQUIPEMENT99!#REF!</definedName>
    <definedName name="ljk" hidden="1">[98]P.EQUIPEMENT99!#REF!</definedName>
    <definedName name="lkglotr" localSheetId="0" hidden="1">#REF!</definedName>
    <definedName name="lkglotr" hidden="1">#REF!</definedName>
    <definedName name="lkjhh">#N/A</definedName>
    <definedName name="LKJLML" localSheetId="0" hidden="1">#REF!</definedName>
    <definedName name="LKJLML" hidden="1">#REF!</definedName>
    <definedName name="lkkgopr" localSheetId="0" hidden="1">#REF!</definedName>
    <definedName name="lkkgopr" hidden="1">#REF!</definedName>
    <definedName name="LLiabs" localSheetId="0">#REF!</definedName>
    <definedName name="LLiabs">#REF!</definedName>
    <definedName name="LLiabs___0" localSheetId="0">#REF!</definedName>
    <definedName name="LLiabs___0">#REF!</definedName>
    <definedName name="LLiabs___12" localSheetId="0">#REF!</definedName>
    <definedName name="LLiabs___12">#REF!</definedName>
    <definedName name="LLiabs___14" localSheetId="0">#REF!</definedName>
    <definedName name="LLiabs___14">#REF!</definedName>
    <definedName name="LLiabs___16" localSheetId="0">#REF!</definedName>
    <definedName name="LLiabs___16">#REF!</definedName>
    <definedName name="LLiabs___2" localSheetId="0">#REF!</definedName>
    <definedName name="LLiabs___2">#REF!</definedName>
    <definedName name="LLiabs___25" localSheetId="0">#REF!</definedName>
    <definedName name="LLiabs___25">#REF!</definedName>
    <definedName name="LLiabs___26" localSheetId="0">#REF!</definedName>
    <definedName name="LLiabs___26">#REF!</definedName>
    <definedName name="LLiabs___27" localSheetId="0">#REF!</definedName>
    <definedName name="LLiabs___27">#REF!</definedName>
    <definedName name="LLiabs___4" localSheetId="0">#REF!</definedName>
    <definedName name="LLiabs___4">#REF!</definedName>
    <definedName name="LLiabs___5" localSheetId="0">#REF!</definedName>
    <definedName name="LLiabs___5">#REF!</definedName>
    <definedName name="LLiabs___7" localSheetId="0">#REF!</definedName>
    <definedName name="LLiabs___7">#REF!</definedName>
    <definedName name="LMPS" localSheetId="0">#REF!</definedName>
    <definedName name="LMPS">#REF!</definedName>
    <definedName name="ln" localSheetId="0" hidden="1">{#N/A,#N/A,FALSE,"Contribution Analysis"}</definedName>
    <definedName name="ln" hidden="1">{#N/A,#N/A,FALSE,"Contribution Analysis"}</definedName>
    <definedName name="LNPPESales" localSheetId="0">#REF!</definedName>
    <definedName name="LNPPESales">#REF!</definedName>
    <definedName name="LNPPESales___0" localSheetId="0">#REF!</definedName>
    <definedName name="LNPPESales___0">#REF!</definedName>
    <definedName name="LNPPESales___12" localSheetId="0">#REF!</definedName>
    <definedName name="LNPPESales___12">#REF!</definedName>
    <definedName name="LNPPESales___14" localSheetId="0">#REF!</definedName>
    <definedName name="LNPPESales___14">#REF!</definedName>
    <definedName name="LNPPESales___16" localSheetId="0">#REF!</definedName>
    <definedName name="LNPPESales___16">#REF!</definedName>
    <definedName name="LNPPESales___2" localSheetId="0">#REF!</definedName>
    <definedName name="LNPPESales___2">#REF!</definedName>
    <definedName name="LNPPESales___25" localSheetId="0">#REF!</definedName>
    <definedName name="LNPPESales___25">#REF!</definedName>
    <definedName name="LNPPESales___26" localSheetId="0">#REF!</definedName>
    <definedName name="LNPPESales___26">#REF!</definedName>
    <definedName name="LNPPESales___27" localSheetId="0">#REF!</definedName>
    <definedName name="LNPPESales___27">#REF!</definedName>
    <definedName name="LNPPESales___4" localSheetId="0">#REF!</definedName>
    <definedName name="LNPPESales___4">#REF!</definedName>
    <definedName name="LNPPESales___5" localSheetId="0">#REF!</definedName>
    <definedName name="LNPPESales___5">#REF!</definedName>
    <definedName name="LNPPESales___7" localSheetId="0">#REF!</definedName>
    <definedName name="LNPPESales___7">#REF!</definedName>
    <definedName name="lo" localSheetId="0" hidden="1">{"IS",#N/A,FALSE,"IS";"RPTIS",#N/A,FALSE,"RPTIS";"STATS",#N/A,FALSE,"STATS";"CELL",#N/A,FALSE,"CELL";"BS",#N/A,FALSE,"BS"}</definedName>
    <definedName name="lo" hidden="1">{"IS",#N/A,FALSE,"IS";"RPTIS",#N/A,FALSE,"RPTIS";"STATS",#N/A,FALSE,"STATS";"CELL",#N/A,FALSE,"CELL";"BS",#N/A,FALSE,"BS"}</definedName>
    <definedName name="loki" localSheetId="0" hidden="1">#REF!</definedName>
    <definedName name="loki" hidden="1">#REF!</definedName>
    <definedName name="LongBond" localSheetId="0">#REF!</definedName>
    <definedName name="LongBond">#REF!</definedName>
    <definedName name="LongBond___0" localSheetId="0">#REF!</definedName>
    <definedName name="LongBond___0">#REF!</definedName>
    <definedName name="LongBond___12" localSheetId="0">#REF!</definedName>
    <definedName name="LongBond___12">#REF!</definedName>
    <definedName name="LongBond___14" localSheetId="0">#REF!</definedName>
    <definedName name="LongBond___14">#REF!</definedName>
    <definedName name="LongBond___16" localSheetId="0">#REF!</definedName>
    <definedName name="LongBond___16">#REF!</definedName>
    <definedName name="LongBond___2" localSheetId="0">#REF!</definedName>
    <definedName name="LongBond___2">#REF!</definedName>
    <definedName name="LongBond___25" localSheetId="0">#REF!</definedName>
    <definedName name="LongBond___25">#REF!</definedName>
    <definedName name="LongBond___26" localSheetId="0">#REF!</definedName>
    <definedName name="LongBond___26">#REF!</definedName>
    <definedName name="LongBond___27" localSheetId="0">#REF!</definedName>
    <definedName name="LongBond___27">#REF!</definedName>
    <definedName name="LongBond___4" localSheetId="0">#REF!</definedName>
    <definedName name="LongBond___4">#REF!</definedName>
    <definedName name="LongBond___5" localSheetId="0">#REF!</definedName>
    <definedName name="LongBond___5">#REF!</definedName>
    <definedName name="LongBond___7" localSheetId="0">#REF!</definedName>
    <definedName name="LongBond___7">#REF!</definedName>
    <definedName name="loubna">#N/A</definedName>
    <definedName name="LPEBIT" localSheetId="0">#REF!</definedName>
    <definedName name="LPEBIT">#REF!</definedName>
    <definedName name="LPEBIT___0" localSheetId="0">#REF!</definedName>
    <definedName name="LPEBIT___0">#REF!</definedName>
    <definedName name="LPEBIT___12" localSheetId="0">#REF!</definedName>
    <definedName name="LPEBIT___12">#REF!</definedName>
    <definedName name="LPEBIT___14" localSheetId="0">#REF!</definedName>
    <definedName name="LPEBIT___14">#REF!</definedName>
    <definedName name="LPEBIT___16" localSheetId="0">#REF!</definedName>
    <definedName name="LPEBIT___16">#REF!</definedName>
    <definedName name="LPEBIT___2" localSheetId="0">#REF!</definedName>
    <definedName name="LPEBIT___2">#REF!</definedName>
    <definedName name="LPEBIT___25" localSheetId="0">#REF!</definedName>
    <definedName name="LPEBIT___25">#REF!</definedName>
    <definedName name="LPEBIT___26" localSheetId="0">#REF!</definedName>
    <definedName name="LPEBIT___26">#REF!</definedName>
    <definedName name="LPEBIT___27" localSheetId="0">#REF!</definedName>
    <definedName name="LPEBIT___27">#REF!</definedName>
    <definedName name="LPEBIT___4" localSheetId="0">#REF!</definedName>
    <definedName name="LPEBIT___4">#REF!</definedName>
    <definedName name="LPEBIT___5" localSheetId="0">#REF!</definedName>
    <definedName name="LPEBIT___5">#REF!</definedName>
    <definedName name="LPEBIT___7" localSheetId="0">#REF!</definedName>
    <definedName name="LPEBIT___7">#REF!</definedName>
    <definedName name="LPEBITDA" localSheetId="0">#REF!</definedName>
    <definedName name="LPEBITDA">#REF!</definedName>
    <definedName name="LPEBITDA___0" localSheetId="0">#REF!</definedName>
    <definedName name="LPEBITDA___0">#REF!</definedName>
    <definedName name="LPEBITDA___12" localSheetId="0">#REF!</definedName>
    <definedName name="LPEBITDA___12">#REF!</definedName>
    <definedName name="LPEBITDA___14" localSheetId="0">#REF!</definedName>
    <definedName name="LPEBITDA___14">#REF!</definedName>
    <definedName name="LPEBITDA___16" localSheetId="0">#REF!</definedName>
    <definedName name="LPEBITDA___16">#REF!</definedName>
    <definedName name="LPEBITDA___2" localSheetId="0">#REF!</definedName>
    <definedName name="LPEBITDA___2">#REF!</definedName>
    <definedName name="LPEBITDA___25" localSheetId="0">#REF!</definedName>
    <definedName name="LPEBITDA___25">#REF!</definedName>
    <definedName name="LPEBITDA___26" localSheetId="0">#REF!</definedName>
    <definedName name="LPEBITDA___26">#REF!</definedName>
    <definedName name="LPEBITDA___27" localSheetId="0">#REF!</definedName>
    <definedName name="LPEBITDA___27">#REF!</definedName>
    <definedName name="LPEBITDA___4" localSheetId="0">#REF!</definedName>
    <definedName name="LPEBITDA___4">#REF!</definedName>
    <definedName name="LPEBITDA___5" localSheetId="0">#REF!</definedName>
    <definedName name="LPEBITDA___5">#REF!</definedName>
    <definedName name="LPEBITDA___7" localSheetId="0">#REF!</definedName>
    <definedName name="LPEBITDA___7">#REF!</definedName>
    <definedName name="LPOperProfit" localSheetId="0">#REF!</definedName>
    <definedName name="LPOperProfit">#REF!</definedName>
    <definedName name="LPOperProfit___0" localSheetId="0">#REF!</definedName>
    <definedName name="LPOperProfit___0">#REF!</definedName>
    <definedName name="LPOperProfit___12" localSheetId="0">#REF!</definedName>
    <definedName name="LPOperProfit___12">#REF!</definedName>
    <definedName name="LPOperProfit___14" localSheetId="0">#REF!</definedName>
    <definedName name="LPOperProfit___14">#REF!</definedName>
    <definedName name="LPOperProfit___16" localSheetId="0">#REF!</definedName>
    <definedName name="LPOperProfit___16">#REF!</definedName>
    <definedName name="LPOperProfit___2" localSheetId="0">#REF!</definedName>
    <definedName name="LPOperProfit___2">#REF!</definedName>
    <definedName name="LPOperProfit___25" localSheetId="0">#REF!</definedName>
    <definedName name="LPOperProfit___25">#REF!</definedName>
    <definedName name="LPOperProfit___26" localSheetId="0">#REF!</definedName>
    <definedName name="LPOperProfit___26">#REF!</definedName>
    <definedName name="LPOperProfit___27" localSheetId="0">#REF!</definedName>
    <definedName name="LPOperProfit___27">#REF!</definedName>
    <definedName name="LPOperProfit___4" localSheetId="0">#REF!</definedName>
    <definedName name="LPOperProfit___4">#REF!</definedName>
    <definedName name="LPOperProfit___5" localSheetId="0">#REF!</definedName>
    <definedName name="LPOperProfit___5">#REF!</definedName>
    <definedName name="LPOperProfit___7" localSheetId="0">#REF!</definedName>
    <definedName name="LPOperProfit___7">#REF!</definedName>
    <definedName name="LPOther1" localSheetId="0">#REF!</definedName>
    <definedName name="LPOther1">#REF!</definedName>
    <definedName name="LPOther1___0" localSheetId="0">#REF!</definedName>
    <definedName name="LPOther1___0">#REF!</definedName>
    <definedName name="LPOther1___12" localSheetId="0">#REF!</definedName>
    <definedName name="LPOther1___12">#REF!</definedName>
    <definedName name="LPOther1___14" localSheetId="0">#REF!</definedName>
    <definedName name="LPOther1___14">#REF!</definedName>
    <definedName name="LPOther1___16" localSheetId="0">#REF!</definedName>
    <definedName name="LPOther1___16">#REF!</definedName>
    <definedName name="LPOther1___2" localSheetId="0">#REF!</definedName>
    <definedName name="LPOther1___2">#REF!</definedName>
    <definedName name="LPOther1___25" localSheetId="0">#REF!</definedName>
    <definedName name="LPOther1___25">#REF!</definedName>
    <definedName name="LPOther1___26" localSheetId="0">#REF!</definedName>
    <definedName name="LPOther1___26">#REF!</definedName>
    <definedName name="LPOther1___27" localSheetId="0">#REF!</definedName>
    <definedName name="LPOther1___27">#REF!</definedName>
    <definedName name="LPOther1___4" localSheetId="0">#REF!</definedName>
    <definedName name="LPOther1___4">#REF!</definedName>
    <definedName name="LPOther1___5" localSheetId="0">#REF!</definedName>
    <definedName name="LPOther1___5">#REF!</definedName>
    <definedName name="LPOther1___7" localSheetId="0">#REF!</definedName>
    <definedName name="LPOther1___7">#REF!</definedName>
    <definedName name="LPOther2" localSheetId="0">#REF!</definedName>
    <definedName name="LPOther2">#REF!</definedName>
    <definedName name="LPOther2___0" localSheetId="0">#REF!</definedName>
    <definedName name="LPOther2___0">#REF!</definedName>
    <definedName name="LPOther2___12" localSheetId="0">#REF!</definedName>
    <definedName name="LPOther2___12">#REF!</definedName>
    <definedName name="LPOther2___14" localSheetId="0">#REF!</definedName>
    <definedName name="LPOther2___14">#REF!</definedName>
    <definedName name="LPOther2___16" localSheetId="0">#REF!</definedName>
    <definedName name="LPOther2___16">#REF!</definedName>
    <definedName name="LPOther2___2" localSheetId="0">#REF!</definedName>
    <definedName name="LPOther2___2">#REF!</definedName>
    <definedName name="LPOther2___25" localSheetId="0">#REF!</definedName>
    <definedName name="LPOther2___25">#REF!</definedName>
    <definedName name="LPOther2___26" localSheetId="0">#REF!</definedName>
    <definedName name="LPOther2___26">#REF!</definedName>
    <definedName name="LPOther2___27" localSheetId="0">#REF!</definedName>
    <definedName name="LPOther2___27">#REF!</definedName>
    <definedName name="LPOther2___4" localSheetId="0">#REF!</definedName>
    <definedName name="LPOther2___4">#REF!</definedName>
    <definedName name="LPOther2___5" localSheetId="0">#REF!</definedName>
    <definedName name="LPOther2___5">#REF!</definedName>
    <definedName name="LPOther2___7" localSheetId="0">#REF!</definedName>
    <definedName name="LPOther2___7">#REF!</definedName>
    <definedName name="LPOther3" localSheetId="0">#REF!</definedName>
    <definedName name="LPOther3">#REF!</definedName>
    <definedName name="LPOther3___0" localSheetId="0">#REF!</definedName>
    <definedName name="LPOther3___0">#REF!</definedName>
    <definedName name="LPOther3___12" localSheetId="0">#REF!</definedName>
    <definedName name="LPOther3___12">#REF!</definedName>
    <definedName name="LPOther3___14" localSheetId="0">#REF!</definedName>
    <definedName name="LPOther3___14">#REF!</definedName>
    <definedName name="LPOther3___16" localSheetId="0">#REF!</definedName>
    <definedName name="LPOther3___16">#REF!</definedName>
    <definedName name="LPOther3___2" localSheetId="0">#REF!</definedName>
    <definedName name="LPOther3___2">#REF!</definedName>
    <definedName name="LPOther3___25" localSheetId="0">#REF!</definedName>
    <definedName name="LPOther3___25">#REF!</definedName>
    <definedName name="LPOther3___26" localSheetId="0">#REF!</definedName>
    <definedName name="LPOther3___26">#REF!</definedName>
    <definedName name="LPOther3___27" localSheetId="0">#REF!</definedName>
    <definedName name="LPOther3___27">#REF!</definedName>
    <definedName name="LPOther3___4" localSheetId="0">#REF!</definedName>
    <definedName name="LPOther3___4">#REF!</definedName>
    <definedName name="LPOther3___5" localSheetId="0">#REF!</definedName>
    <definedName name="LPOther3___5">#REF!</definedName>
    <definedName name="LPOther3___7" localSheetId="0">#REF!</definedName>
    <definedName name="LPOther3___7">#REF!</definedName>
    <definedName name="LPSales" localSheetId="0">#REF!</definedName>
    <definedName name="LPSales">#REF!</definedName>
    <definedName name="LPSales___0" localSheetId="0">#REF!</definedName>
    <definedName name="LPSales___0">#REF!</definedName>
    <definedName name="LPSales___12" localSheetId="0">#REF!</definedName>
    <definedName name="LPSales___12">#REF!</definedName>
    <definedName name="LPSales___14" localSheetId="0">#REF!</definedName>
    <definedName name="LPSales___14">#REF!</definedName>
    <definedName name="LPSales___16" localSheetId="0">#REF!</definedName>
    <definedName name="LPSales___16">#REF!</definedName>
    <definedName name="LPSales___2" localSheetId="0">#REF!</definedName>
    <definedName name="LPSales___2">#REF!</definedName>
    <definedName name="LPSales___25" localSheetId="0">#REF!</definedName>
    <definedName name="LPSales___25">#REF!</definedName>
    <definedName name="LPSales___26" localSheetId="0">#REF!</definedName>
    <definedName name="LPSales___26">#REF!</definedName>
    <definedName name="LPSales___27" localSheetId="0">#REF!</definedName>
    <definedName name="LPSales___27">#REF!</definedName>
    <definedName name="LPSales___4" localSheetId="0">#REF!</definedName>
    <definedName name="LPSales___4">#REF!</definedName>
    <definedName name="LPSales___5" localSheetId="0">#REF!</definedName>
    <definedName name="LPSales___5">#REF!</definedName>
    <definedName name="LPSales___7" localSheetId="0">#REF!</definedName>
    <definedName name="LPSales___7">#REF!</definedName>
    <definedName name="lq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0" hidden="1">{"IS",#N/A,FALSE,"IS";"RPTIS",#N/A,FALSE,"RPTIS";"STATS",#N/A,FALSE,"STATS";"CELL",#N/A,FALSE,"CELL";"BS",#N/A,FALSE,"BS"}</definedName>
    <definedName name="lr" hidden="1">{"IS",#N/A,FALSE,"IS";"RPTIS",#N/A,FALSE,"RPTIS";"STATS",#N/A,FALSE,"STATS";"CELL",#N/A,FALSE,"CELL";"BS",#N/A,FALSE,"BS"}</definedName>
    <definedName name="lrty" localSheetId="0">#REF!</definedName>
    <definedName name="lrty">#REF!</definedName>
    <definedName name="ls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0">#REF!</definedName>
    <definedName name="LSalesGrowth">#REF!</definedName>
    <definedName name="LSalesGrowth___0" localSheetId="0">#REF!</definedName>
    <definedName name="LSalesGrowth___0">#REF!</definedName>
    <definedName name="LSalesGrowth___12" localSheetId="0">#REF!</definedName>
    <definedName name="LSalesGrowth___12">#REF!</definedName>
    <definedName name="LSalesGrowth___14" localSheetId="0">#REF!</definedName>
    <definedName name="LSalesGrowth___14">#REF!</definedName>
    <definedName name="LSalesGrowth___16" localSheetId="0">#REF!</definedName>
    <definedName name="LSalesGrowth___16">#REF!</definedName>
    <definedName name="LSalesGrowth___2" localSheetId="0">#REF!</definedName>
    <definedName name="LSalesGrowth___2">#REF!</definedName>
    <definedName name="LSalesGrowth___25" localSheetId="0">#REF!</definedName>
    <definedName name="LSalesGrowth___25">#REF!</definedName>
    <definedName name="LSalesGrowth___26" localSheetId="0">#REF!</definedName>
    <definedName name="LSalesGrowth___26">#REF!</definedName>
    <definedName name="LSalesGrowth___27" localSheetId="0">#REF!</definedName>
    <definedName name="LSalesGrowth___27">#REF!</definedName>
    <definedName name="LSalesGrowth___4" localSheetId="0">#REF!</definedName>
    <definedName name="LSalesGrowth___4">#REF!</definedName>
    <definedName name="LSalesGrowth___5" localSheetId="0">#REF!</definedName>
    <definedName name="LSalesGrowth___5">#REF!</definedName>
    <definedName name="LSalesGrowth___7" localSheetId="0">#REF!</definedName>
    <definedName name="LSalesGrowth___7">#REF!</definedName>
    <definedName name="LTaxRate" localSheetId="0">#REF!</definedName>
    <definedName name="LTaxRate">#REF!</definedName>
    <definedName name="LTaxRate___0" localSheetId="0">#REF!</definedName>
    <definedName name="LTaxRate___0">#REF!</definedName>
    <definedName name="LTaxRate___12" localSheetId="0">#REF!</definedName>
    <definedName name="LTaxRate___12">#REF!</definedName>
    <definedName name="LTaxRate___14" localSheetId="0">#REF!</definedName>
    <definedName name="LTaxRate___14">#REF!</definedName>
    <definedName name="LTaxRate___16" localSheetId="0">#REF!</definedName>
    <definedName name="LTaxRate___16">#REF!</definedName>
    <definedName name="LTaxRate___2" localSheetId="0">#REF!</definedName>
    <definedName name="LTaxRate___2">#REF!</definedName>
    <definedName name="LTaxRate___25" localSheetId="0">#REF!</definedName>
    <definedName name="LTaxRate___25">#REF!</definedName>
    <definedName name="LTaxRate___26" localSheetId="0">#REF!</definedName>
    <definedName name="LTaxRate___26">#REF!</definedName>
    <definedName name="LTaxRate___27" localSheetId="0">#REF!</definedName>
    <definedName name="LTaxRate___27">#REF!</definedName>
    <definedName name="LTaxRate___4" localSheetId="0">#REF!</definedName>
    <definedName name="LTaxRate___4">#REF!</definedName>
    <definedName name="LTaxRate___5" localSheetId="0">#REF!</definedName>
    <definedName name="LTaxRate___5">#REF!</definedName>
    <definedName name="LTaxRate___7" localSheetId="0">#REF!</definedName>
    <definedName name="LTaxRate___7">#REF!</definedName>
    <definedName name="lu" localSheetId="0" hidden="1">{"orixcsc",#N/A,FALSE,"ORIX CSC";"orixcsc2",#N/A,FALSE,"ORIX CSC"}</definedName>
    <definedName name="lu" hidden="1">{"orixcsc",#N/A,FALSE,"ORIX CSC";"orixcsc2",#N/A,FALSE,"ORIX CSC"}</definedName>
    <definedName name="lumpjiùo" localSheetId="0" hidden="1">{"IS",#N/A,FALSE,"IS";"RPTIS",#N/A,FALSE,"RPTIS";"STATS",#N/A,FALSE,"STATS";"BS",#N/A,FALSE,"BS"}</definedName>
    <definedName name="lumpjiùo" hidden="1">{"IS",#N/A,FALSE,"IS";"RPTIS",#N/A,FALSE,"RPTIS";"STATS",#N/A,FALSE,"STATS";"BS",#N/A,FALSE,"BS"}</definedName>
    <definedName name="lv" localSheetId="0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localSheetId="0" hidden="1">{#N/A,#N/A,FALSE,"Contribution Analysis"}</definedName>
    <definedName name="ly" hidden="1">{#N/A,#N/A,FALSE,"Contribution Analysis"}</definedName>
    <definedName name="lz" localSheetId="0" hidden="1">{"IS",#N/A,FALSE,"IS";"RPTIS",#N/A,FALSE,"RPTIS";"STATS",#N/A,FALSE,"STATS";"CELL",#N/A,FALSE,"CELL";"BS",#N/A,FALSE,"BS"}</definedName>
    <definedName name="lz" hidden="1">{"IS",#N/A,FALSE,"IS";"RPTIS",#N/A,FALSE,"RPTIS";"STATS",#N/A,FALSE,"STATS";"CELL",#N/A,FALSE,"CELL";"BS",#N/A,FALSE,"BS"}</definedName>
    <definedName name="M" localSheetId="0">#REF!</definedName>
    <definedName name="M">#REF!</definedName>
    <definedName name="M.E.SFES" localSheetId="0" hidden="1">#REF!</definedName>
    <definedName name="M.E.SFES" hidden="1">#REF!</definedName>
    <definedName name="M___0" localSheetId="0">#REF!</definedName>
    <definedName name="M___0">#REF!</definedName>
    <definedName name="M___12" localSheetId="0">#REF!</definedName>
    <definedName name="M___12">#REF!</definedName>
    <definedName name="M___14" localSheetId="0">#REF!</definedName>
    <definedName name="M___14">#REF!</definedName>
    <definedName name="M___16" localSheetId="0">#REF!</definedName>
    <definedName name="M___16">#REF!</definedName>
    <definedName name="M___2" localSheetId="0">#REF!</definedName>
    <definedName name="M___2">#REF!</definedName>
    <definedName name="M___25" localSheetId="0">#REF!</definedName>
    <definedName name="M___25">#REF!</definedName>
    <definedName name="M___26" localSheetId="0">#REF!</definedName>
    <definedName name="M___26">#REF!</definedName>
    <definedName name="M___27" localSheetId="0">#REF!</definedName>
    <definedName name="M___27">#REF!</definedName>
    <definedName name="M___4" localSheetId="0">#REF!</definedName>
    <definedName name="M___4">#REF!</definedName>
    <definedName name="M___5" localSheetId="0">#REF!</definedName>
    <definedName name="M___5">#REF!</definedName>
    <definedName name="M___7" localSheetId="0">#REF!</definedName>
    <definedName name="M___7">#REF!</definedName>
    <definedName name="ma" localSheetId="0" hidden="1">{#N/A,#N/A,FALSE,"ORIX CSC"}</definedName>
    <definedName name="ma" hidden="1">{#N/A,#N/A,FALSE,"ORIX CSC"}</definedName>
    <definedName name="Macro3" localSheetId="0">#REF!</definedName>
    <definedName name="Macro3">#REF!</definedName>
    <definedName name="Macro3___0" localSheetId="0">#REF!</definedName>
    <definedName name="Macro3___0">#REF!</definedName>
    <definedName name="Macro3___12" localSheetId="0">#REF!</definedName>
    <definedName name="Macro3___12">#REF!</definedName>
    <definedName name="Macro3___2" localSheetId="0">#REF!</definedName>
    <definedName name="Macro3___2">#REF!</definedName>
    <definedName name="Macro3___27" localSheetId="0">#REF!</definedName>
    <definedName name="Macro3___27">#REF!</definedName>
    <definedName name="Macro3___5" localSheetId="0">#REF!</definedName>
    <definedName name="Macro3___5">#REF!</definedName>
    <definedName name="MAIN" localSheetId="0">#REF!</definedName>
    <definedName name="MAIN">#REF!</definedName>
    <definedName name="Maintenance_Markup" localSheetId="0">#REF!</definedName>
    <definedName name="Maintenance_Markup">#REF!</definedName>
    <definedName name="maprub">'[101]Mapping Rub - Def'!$A$3:$D$435</definedName>
    <definedName name="mar" localSheetId="0">[102]BATIMENT!#REF!</definedName>
    <definedName name="mar">[102]BATIMENT!#REF!</definedName>
    <definedName name="March" localSheetId="0">#REF!</definedName>
    <definedName name="March">#REF!</definedName>
    <definedName name="Markets" localSheetId="0">#REF!</definedName>
    <definedName name="Markets">#REF!</definedName>
    <definedName name="Marrakech" localSheetId="0">#REF!</definedName>
    <definedName name="Marrakech">#REF!</definedName>
    <definedName name="Mars" localSheetId="0">#REF!</definedName>
    <definedName name="Mars">#REF!</definedName>
    <definedName name="marsabon" localSheetId="0">#REF!</definedName>
    <definedName name="marsabon">#REF!</definedName>
    <definedName name="marsabon___0" localSheetId="0">#REF!</definedName>
    <definedName name="marsabon___0">#REF!</definedName>
    <definedName name="marsabon___14" localSheetId="0">#REF!</definedName>
    <definedName name="marsabon___14">#REF!</definedName>
    <definedName name="marsinterur" localSheetId="0">#REF!</definedName>
    <definedName name="marsinterur">#REF!</definedName>
    <definedName name="marsinterur___0" localSheetId="0">#REF!</definedName>
    <definedName name="marsinterur___0">#REF!</definedName>
    <definedName name="marsinterur___14" localSheetId="0">#REF!</definedName>
    <definedName name="marsinterur___14">#REF!</definedName>
    <definedName name="marsloc" localSheetId="0">#REF!</definedName>
    <definedName name="marsloc">#REF!</definedName>
    <definedName name="marsloc___0" localSheetId="0">#REF!</definedName>
    <definedName name="marsloc___0">#REF!</definedName>
    <definedName name="marsloc___14" localSheetId="0">#REF!</definedName>
    <definedName name="marsloc___14">#REF!</definedName>
    <definedName name="MaSalar" localSheetId="0">#REF!</definedName>
    <definedName name="MaSalar">#REF!</definedName>
    <definedName name="masi">[82]Masi!$A$1:$C$65536</definedName>
    <definedName name="Matrice">[20]SV161!$B$3:$S$14</definedName>
    <definedName name="May" localSheetId="0">#REF!</definedName>
    <definedName name="May">#REF!</definedName>
    <definedName name="mb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0" hidden="1">{"IS",#N/A,FALSE,"IS";"RPTIS",#N/A,FALSE,"RPTIS";"STATS",#N/A,FALSE,"STATS";"BS",#N/A,FALSE,"BS"}</definedName>
    <definedName name="mc" hidden="1">{"IS",#N/A,FALSE,"IS";"RPTIS",#N/A,FALSE,"RPTIS";"STATS",#N/A,FALSE,"STATS";"BS",#N/A,FALSE,"BS"}</definedName>
    <definedName name="mcccr" localSheetId="0">'[40]CIG+OV'!#REF!</definedName>
    <definedName name="mcccr">'[40]CIG+OV'!#REF!</definedName>
    <definedName name="mcccs" localSheetId="0">'[40]CIG+OV'!#REF!</definedName>
    <definedName name="mcccs">'[40]CIG+OV'!#REF!</definedName>
    <definedName name="mccps" localSheetId="0">'[40]CIG+OV'!#REF!</definedName>
    <definedName name="mccps">'[40]CIG+OV'!#REF!</definedName>
    <definedName name="md" localSheetId="0" hidden="1">{"IS",#N/A,FALSE,"IS";"RPTIS",#N/A,FALSE,"RPTIS";"STATS",#N/A,FALSE,"STATS";"CELL",#N/A,FALSE,"CELL";"BS",#N/A,FALSE,"BS"}</definedName>
    <definedName name="md" hidden="1">{"IS",#N/A,FALSE,"IS";"RPTIS",#N/A,FALSE,"RPTIS";"STATS",#N/A,FALSE,"STATS";"CELL",#N/A,FALSE,"CELL";"BS",#N/A,FALSE,"BS"}</definedName>
    <definedName name="MDB_SAQ" localSheetId="0">#REF!</definedName>
    <definedName name="MDB_SAQ">#REF!</definedName>
    <definedName name="mdlm" localSheetId="0" hidden="1">{#N/A,#N/A,TRUE,"financial";#N/A,#N/A,TRUE,"plants"}</definedName>
    <definedName name="mdlm" hidden="1">{#N/A,#N/A,TRUE,"financial";#N/A,#N/A,TRUE,"plants"}</definedName>
    <definedName name="me">"Button 5"</definedName>
    <definedName name="Meknes" localSheetId="0">#REF!</definedName>
    <definedName name="Meknes">#REF!</definedName>
    <definedName name="MENA" localSheetId="0">'[25]FES  ATLAS'!#REF!</definedName>
    <definedName name="MENA">'[25]FES  ATLAS'!#REF!</definedName>
    <definedName name="mf" localSheetId="0" hidden="1">{"print 1",#N/A,FALSE,"PrimeCo PCS";"print 2",#N/A,FALSE,"PrimeCo PCS";"valuation",#N/A,FALSE,"PrimeCo PCS"}</definedName>
    <definedName name="mf" hidden="1">{"print 1",#N/A,FALSE,"PrimeCo PCS";"print 2",#N/A,FALSE,"PrimeCo PCS";"valuation",#N/A,FALSE,"PrimeCo PCS"}</definedName>
    <definedName name="mh" localSheetId="0" hidden="1">{"IS",#N/A,FALSE,"IS";"RPTIS",#N/A,FALSE,"RPTIS";"STATS",#N/A,FALSE,"STATS";"BS",#N/A,FALSE,"BS"}</definedName>
    <definedName name="mh" hidden="1">{"IS",#N/A,FALSE,"IS";"RPTIS",#N/A,FALSE,"RPTIS";"STATS",#N/A,FALSE,"STATS";"BS",#N/A,FALSE,"BS"}</definedName>
    <definedName name="mi" localSheetId="0" hidden="1">{"subs",#N/A,FALSE,"database ";"proportional",#N/A,FALSE,"database "}</definedName>
    <definedName name="mi" hidden="1">{"subs",#N/A,FALSE,"database ";"proportional",#N/A,FALSE,"database "}</definedName>
    <definedName name="MIDR" localSheetId="0">#REF!</definedName>
    <definedName name="MIDR">#REF!</definedName>
    <definedName name="MigrationEL" localSheetId="0">'[35]Daily Z10'!#REF!</definedName>
    <definedName name="MigrationEL">'[35]Daily Z10'!#REF!</definedName>
    <definedName name="MIMS" localSheetId="0">#REF!</definedName>
    <definedName name="MIMS">#REF!</definedName>
    <definedName name="mj" localSheetId="0" hidden="1">{"test2",#N/A,TRUE,"Prices"}</definedName>
    <definedName name="mj" hidden="1">{"test2",#N/A,TRUE,"Prices"}</definedName>
    <definedName name="MktRiskAdj" localSheetId="0">#REF!</definedName>
    <definedName name="MktRiskAdj">#REF!</definedName>
    <definedName name="MktRiskAdj___0" localSheetId="0">#REF!</definedName>
    <definedName name="MktRiskAdj___0">#REF!</definedName>
    <definedName name="MktRiskAdj___12" localSheetId="0">#REF!</definedName>
    <definedName name="MktRiskAdj___12">#REF!</definedName>
    <definedName name="MktRiskAdj___14" localSheetId="0">#REF!</definedName>
    <definedName name="MktRiskAdj___14">#REF!</definedName>
    <definedName name="MktRiskAdj___16" localSheetId="0">#REF!</definedName>
    <definedName name="MktRiskAdj___16">#REF!</definedName>
    <definedName name="MktRiskAdj___2" localSheetId="0">#REF!</definedName>
    <definedName name="MktRiskAdj___2">#REF!</definedName>
    <definedName name="MktRiskAdj___25" localSheetId="0">#REF!</definedName>
    <definedName name="MktRiskAdj___25">#REF!</definedName>
    <definedName name="MktRiskAdj___26" localSheetId="0">#REF!</definedName>
    <definedName name="MktRiskAdj___26">#REF!</definedName>
    <definedName name="MktRiskAdj___27" localSheetId="0">#REF!</definedName>
    <definedName name="MktRiskAdj___27">#REF!</definedName>
    <definedName name="MktRiskAdj___4" localSheetId="0">#REF!</definedName>
    <definedName name="MktRiskAdj___4">#REF!</definedName>
    <definedName name="MktRiskAdj___5" localSheetId="0">#REF!</definedName>
    <definedName name="MktRiskAdj___5">#REF!</definedName>
    <definedName name="MktRiskAdj___7" localSheetId="0">#REF!</definedName>
    <definedName name="MktRiskAdj___7">#REF!</definedName>
    <definedName name="ml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 localSheetId="0">#N/A</definedName>
    <definedName name="MMMMM">#N/A</definedName>
    <definedName name="mn" localSheetId="0" hidden="1">{"print 1",#N/A,FALSE,"PrimeCo PCS";"print 2",#N/A,FALSE,"PrimeCo PCS";"valuation",#N/A,FALSE,"PrimeCo PCS"}</definedName>
    <definedName name="mn" hidden="1">{"print 1",#N/A,FALSE,"PrimeCo PCS";"print 2",#N/A,FALSE,"PrimeCo PCS";"valuation",#N/A,FALSE,"PrimeCo PCS"}</definedName>
    <definedName name="mo" localSheetId="0" hidden="1">{"test2",#N/A,TRUE,"Prices"}</definedName>
    <definedName name="mo" hidden="1">{"test2",#N/A,TRUE,"Prices"}</definedName>
    <definedName name="Mob" localSheetId="0">[103]MOB!#REF!</definedName>
    <definedName name="Mob">[103]MOB!#REF!</definedName>
    <definedName name="Mob___0" localSheetId="0">[104]MOB!#REF!</definedName>
    <definedName name="Mob___0">[104]MOB!#REF!</definedName>
    <definedName name="Mobile_Relation_Client1">'[67]Catégories&amp; motifs_réclamations'!$D$3:$D$15</definedName>
    <definedName name="Mobile_Technique1">'[67]Catégories&amp; motifs_réclamations'!$C$3:$C$8</definedName>
    <definedName name="Mobiles">'[105]Mix Mob Z10'!$A$5:$T$25</definedName>
    <definedName name="ModemPt">'[96]DO NOT TOUCH'!$B$63:$B$80</definedName>
    <definedName name="ModemQty">[96]Configurator!$L$7:$L$24</definedName>
    <definedName name="Modems">[96]Configurator!$K$7:$K$24</definedName>
    <definedName name="Mohammedia" localSheetId="0">#REF!</definedName>
    <definedName name="Mohammedia">#REF!</definedName>
    <definedName name="mois" localSheetId="0">#REF!</definedName>
    <definedName name="mois">#REF!</definedName>
    <definedName name="mois___0" localSheetId="0">#REF!</definedName>
    <definedName name="mois___0">#REF!</definedName>
    <definedName name="mois___14" localSheetId="0">#REF!</definedName>
    <definedName name="mois___14">#REF!</definedName>
    <definedName name="mois___26" localSheetId="0">#REF!</definedName>
    <definedName name="mois___26">#REF!</definedName>
    <definedName name="mois___27" localSheetId="0">#REF!</definedName>
    <definedName name="mois___27">#REF!</definedName>
    <definedName name="mois___5" localSheetId="0">#REF!</definedName>
    <definedName name="mois___5">#REF!</definedName>
    <definedName name="mois___7" localSheetId="0">#REF!</definedName>
    <definedName name="mois___7">#REF!</definedName>
    <definedName name="Montant_prêt" localSheetId="0">#REF!</definedName>
    <definedName name="Montant_prêt">#REF!</definedName>
    <definedName name="Montant_prêt___0" localSheetId="0">#REF!</definedName>
    <definedName name="Montant_prêt___0">#REF!</definedName>
    <definedName name="Montant_prêt___12" localSheetId="0">#REF!</definedName>
    <definedName name="Montant_prêt___12">#REF!</definedName>
    <definedName name="Montant_prêt___14" localSheetId="0">#REF!</definedName>
    <definedName name="Montant_prêt___14">#REF!</definedName>
    <definedName name="Montant_prêt___16" localSheetId="0">#REF!</definedName>
    <definedName name="Montant_prêt___16">#REF!</definedName>
    <definedName name="Montant_prêt___2" localSheetId="0">#REF!</definedName>
    <definedName name="Montant_prêt___2">#REF!</definedName>
    <definedName name="Montant_prêt___25" localSheetId="0">#REF!</definedName>
    <definedName name="Montant_prêt___25">#REF!</definedName>
    <definedName name="Montant_prêt___26" localSheetId="0">#REF!</definedName>
    <definedName name="Montant_prêt___26">#REF!</definedName>
    <definedName name="Montant_prêt___27" localSheetId="0">#REF!</definedName>
    <definedName name="Montant_prêt___27">#REF!</definedName>
    <definedName name="Montant_prêt___4" localSheetId="0">#REF!</definedName>
    <definedName name="Montant_prêt___4">#REF!</definedName>
    <definedName name="Montant_prêt___5" localSheetId="0">#REF!</definedName>
    <definedName name="Montant_prêt___5">#REF!</definedName>
    <definedName name="Montant_prêt___7" localSheetId="0">#REF!</definedName>
    <definedName name="Montant_prêt___7">#REF!</definedName>
    <definedName name="month" localSheetId="0">#REF!</definedName>
    <definedName name="month">#REF!</definedName>
    <definedName name="Monthly" localSheetId="0">'[106]Prév globale'!#REF!</definedName>
    <definedName name="Monthly">'[106]Prév globale'!#REF!</definedName>
    <definedName name="MONTHLY_AMORT_ENTRY" localSheetId="0">'[107]August '!#REF!</definedName>
    <definedName name="MONTHLY_AMORT_ENTRY">'[107]August '!#REF!</definedName>
    <definedName name="MonthlyLigne1" localSheetId="0">#REF!</definedName>
    <definedName name="MonthlyLigne1">#REF!</definedName>
    <definedName name="MonthlyLigne2" localSheetId="0">#REF!</definedName>
    <definedName name="MonthlyLigne2">#REF!</definedName>
    <definedName name="MOONLIGHT" localSheetId="0">'[108]May Memo'!#REF!</definedName>
    <definedName name="MOONLIGHT">'[108]May Memo'!#REF!</definedName>
    <definedName name="Movie_Grid" localSheetId="0">#REF!</definedName>
    <definedName name="Movie_Grid">#REF!</definedName>
    <definedName name="MOVIES">#N/A</definedName>
    <definedName name="Movies_Shared_w_USA" localSheetId="0">#REF!</definedName>
    <definedName name="Movies_Shared_w_USA">#REF!</definedName>
    <definedName name="mp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0" hidden="1">#REF!</definedName>
    <definedName name="mpol" hidden="1">#REF!</definedName>
    <definedName name="mq" localSheetId="0" hidden="1">{"IS",#N/A,FALSE,"IS";"RPTIS",#N/A,FALSE,"RPTIS";"STATS",#N/A,FALSE,"STATS";"CELL",#N/A,FALSE,"CELL";"BS",#N/A,FALSE,"BS"}</definedName>
    <definedName name="mq" hidden="1">{"IS",#N/A,FALSE,"IS";"RPTIS",#N/A,FALSE,"RPTIS";"STATS",#N/A,FALSE,"STATS";"CELL",#N/A,FALSE,"CELL";"BS",#N/A,FALSE,"BS"}</definedName>
    <definedName name="mr" localSheetId="0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localSheetId="0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 localSheetId="0">#REF!</definedName>
    <definedName name="MST_3K">#REF!</definedName>
    <definedName name="mt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[82]Casablanca!$A$1:$I$65536</definedName>
    <definedName name="MTparisD">[82]Parisd!$A$1:$H$65536</definedName>
    <definedName name="MTparisE">[82]Parise!$A$1:$K$65536</definedName>
    <definedName name="mu" localSheetId="0" hidden="1">{"IS",#N/A,FALSE,"IS";"RPTIS",#N/A,FALSE,"RPTIS";"STATS",#N/A,FALSE,"STATS";"BS",#N/A,FALSE,"BS"}</definedName>
    <definedName name="mu" hidden="1">{"IS",#N/A,FALSE,"IS";"RPTIS",#N/A,FALSE,"RPTIS";"STATS",#N/A,FALSE,"STATS";"BS",#N/A,FALSE,"BS"}</definedName>
    <definedName name="Multiples" localSheetId="0">#REF!</definedName>
    <definedName name="Multiples">#REF!</definedName>
    <definedName name="Multiples___0" localSheetId="0">#REF!</definedName>
    <definedName name="Multiples___0">#REF!</definedName>
    <definedName name="Multiples___12" localSheetId="0">#REF!</definedName>
    <definedName name="Multiples___12">#REF!</definedName>
    <definedName name="Multiples___14" localSheetId="0">#REF!</definedName>
    <definedName name="Multiples___14">#REF!</definedName>
    <definedName name="Multiples___16" localSheetId="0">#REF!</definedName>
    <definedName name="Multiples___16">#REF!</definedName>
    <definedName name="Multiples___2" localSheetId="0">#REF!</definedName>
    <definedName name="Multiples___2">#REF!</definedName>
    <definedName name="Multiples___25" localSheetId="0">#REF!</definedName>
    <definedName name="Multiples___25">#REF!</definedName>
    <definedName name="Multiples___26" localSheetId="0">#REF!</definedName>
    <definedName name="Multiples___26">#REF!</definedName>
    <definedName name="Multiples___27" localSheetId="0">#REF!</definedName>
    <definedName name="Multiples___27">#REF!</definedName>
    <definedName name="Multiples___4" localSheetId="0">#REF!</definedName>
    <definedName name="Multiples___4">#REF!</definedName>
    <definedName name="Multiples___5" localSheetId="0">#REF!</definedName>
    <definedName name="Multiples___5">#REF!</definedName>
    <definedName name="Multiples___7" localSheetId="0">#REF!</definedName>
    <definedName name="Multiples___7">#REF!</definedName>
    <definedName name="mv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0">#REF!</definedName>
    <definedName name="mvctco">#REF!</definedName>
    <definedName name="mvctim" localSheetId="0">#REF!</definedName>
    <definedName name="mvctim">#REF!</definedName>
    <definedName name="mvctpa" localSheetId="0">#REF!</definedName>
    <definedName name="mvctpa">#REF!</definedName>
    <definedName name="mvcttiap" localSheetId="0">#REF!</definedName>
    <definedName name="mvcttiap">#REF!</definedName>
    <definedName name="mvctvmp" localSheetId="0">#REF!</definedName>
    <definedName name="mvctvmp">#REF!</definedName>
    <definedName name="mvltco" localSheetId="0">#REF!</definedName>
    <definedName name="mvltco">#REF!</definedName>
    <definedName name="mvltim" localSheetId="0">#REF!</definedName>
    <definedName name="mvltim">#REF!</definedName>
    <definedName name="mvltnc" localSheetId="0">#REF!</definedName>
    <definedName name="mvltnc">#REF!</definedName>
    <definedName name="mvltpa" localSheetId="0">#REF!</definedName>
    <definedName name="mvltpa">#REF!</definedName>
    <definedName name="mvlttiap" localSheetId="0">#REF!</definedName>
    <definedName name="mvlttiap">#REF!</definedName>
    <definedName name="mw" localSheetId="0" hidden="1">{"test2",#N/A,TRUE,"Prices"}</definedName>
    <definedName name="mw" hidden="1">{"test2",#N/A,TRUE,"Prices"}</definedName>
    <definedName name="mx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0" hidden="1">{"IS",#N/A,FALSE,"IS";"RPTIS",#N/A,FALSE,"RPTIS";"STATS",#N/A,FALSE,"STATS";"CELL",#N/A,FALSE,"CELL";"BS",#N/A,FALSE,"BS"}</definedName>
    <definedName name="mz" hidden="1">{"IS",#N/A,FALSE,"IS";"RPTIS",#N/A,FALSE,"RPTIS";"STATS",#N/A,FALSE,"STATS";"CELL",#N/A,FALSE,"CELL";"BS",#N/A,FALSE,"BS"}</definedName>
    <definedName name="nadi" localSheetId="0">'[25]FES  ATLAS'!#REF!</definedName>
    <definedName name="nadi">'[25]FES  ATLAS'!#REF!</definedName>
    <definedName name="nalo" localSheetId="0">#REF!</definedName>
    <definedName name="nalo">#REF!</definedName>
    <definedName name="NameVersion" localSheetId="0">#REF!</definedName>
    <definedName name="NameVersion">#REF!</definedName>
    <definedName name="NameVersion___0">[109]Input!$C$17</definedName>
    <definedName name="NameVersion___12" localSheetId="0">#REF!</definedName>
    <definedName name="NameVersion___12">#REF!</definedName>
    <definedName name="NameVersion___14">[110]Input!$C$17</definedName>
    <definedName name="NameVersion___16">[110]Input!$C$17</definedName>
    <definedName name="NameVersion___2">[110]Input!$C$17</definedName>
    <definedName name="NameVersion___25">[110]Input!$C$17</definedName>
    <definedName name="NameVersion___26">[110]Input!$C$17</definedName>
    <definedName name="NameVersion___27">[109]Input!$C$17</definedName>
    <definedName name="NameVersion___4">[110]Input!$C$17</definedName>
    <definedName name="NameVersion___5">[109]Input!$C$17</definedName>
    <definedName name="NameVersion___7">[110]Input!$C$17</definedName>
    <definedName name="National">[111]National!$A$1:$G$1528</definedName>
    <definedName name="Nb_de_paiements_par_an" localSheetId="0">#REF!</definedName>
    <definedName name="Nb_de_paiements_par_an">#REF!</definedName>
    <definedName name="Nb_de_paiements_par_an___0" localSheetId="0">#REF!</definedName>
    <definedName name="Nb_de_paiements_par_an___0">#REF!</definedName>
    <definedName name="Nb_de_paiements_par_an___12" localSheetId="0">#REF!</definedName>
    <definedName name="Nb_de_paiements_par_an___12">#REF!</definedName>
    <definedName name="Nb_de_paiements_par_an___14" localSheetId="0">#REF!</definedName>
    <definedName name="Nb_de_paiements_par_an___14">#REF!</definedName>
    <definedName name="Nb_de_paiements_par_an___16" localSheetId="0">#REF!</definedName>
    <definedName name="Nb_de_paiements_par_an___16">#REF!</definedName>
    <definedName name="Nb_de_paiements_par_an___2" localSheetId="0">#REF!</definedName>
    <definedName name="Nb_de_paiements_par_an___2">#REF!</definedName>
    <definedName name="Nb_de_paiements_par_an___25" localSheetId="0">#REF!</definedName>
    <definedName name="Nb_de_paiements_par_an___25">#REF!</definedName>
    <definedName name="Nb_de_paiements_par_an___26" localSheetId="0">#REF!</definedName>
    <definedName name="Nb_de_paiements_par_an___26">#REF!</definedName>
    <definedName name="Nb_de_paiements_par_an___27" localSheetId="0">#REF!</definedName>
    <definedName name="Nb_de_paiements_par_an___27">#REF!</definedName>
    <definedName name="Nb_de_paiements_par_an___4" localSheetId="0">#REF!</definedName>
    <definedName name="Nb_de_paiements_par_an___4">#REF!</definedName>
    <definedName name="Nb_de_paiements_par_an___5" localSheetId="0">#REF!</definedName>
    <definedName name="Nb_de_paiements_par_an___5">#REF!</definedName>
    <definedName name="Nb_de_paiements_par_an___7" localSheetId="0">#REF!</definedName>
    <definedName name="Nb_de_paiements_par_an___7">#REF!</definedName>
    <definedName name="Nbe_total_de_paiements" localSheetId="0">'Data Mobile'!Nb_de_paiements_par_an*#REF!</definedName>
    <definedName name="Nbe_total_de_paiements">[0]!Nb_de_paiements_par_an*#REF!</definedName>
    <definedName name="Nbe_total_de_paiements___0" localSheetId="0">'Data Mobile'!Nb_de_paiements_par_an___0*#REF!</definedName>
    <definedName name="Nbe_total_de_paiements___0">Nb_de_paiements_par_an___0*#REF!</definedName>
    <definedName name="Nbe_total_de_paiements___12" localSheetId="0">'Data Mobile'!Nb_de_paiements_par_an___12*#REF!</definedName>
    <definedName name="Nbe_total_de_paiements___12">Nb_de_paiements_par_an___12*#REF!</definedName>
    <definedName name="Nbe_total_de_paiements___14" localSheetId="0">'Data Mobile'!Nb_de_paiements_par_an___14*#REF!</definedName>
    <definedName name="Nbe_total_de_paiements___14">Nb_de_paiements_par_an___14*#REF!</definedName>
    <definedName name="Nbe_total_de_paiements___16" localSheetId="0">'Data Mobile'!Nb_de_paiements_par_an___16*#REF!</definedName>
    <definedName name="Nbe_total_de_paiements___16">Nb_de_paiements_par_an___16*#REF!</definedName>
    <definedName name="Nbe_total_de_paiements___2" localSheetId="0">'Data Mobile'!Nb_de_paiements_par_an___2*#REF!</definedName>
    <definedName name="Nbe_total_de_paiements___2">Nb_de_paiements_par_an___2*#REF!</definedName>
    <definedName name="Nbe_total_de_paiements___23" localSheetId="0">'Data Mobile'!Nb_de_paiements_par_an___0*#REF!</definedName>
    <definedName name="Nbe_total_de_paiements___23">Nb_de_paiements_par_an___0*#REF!</definedName>
    <definedName name="Nbe_total_de_paiements___25" localSheetId="0">'Data Mobile'!Nb_de_paiements_par_an___25*#REF!</definedName>
    <definedName name="Nbe_total_de_paiements___25">Nb_de_paiements_par_an___25*#REF!</definedName>
    <definedName name="Nbe_total_de_paiements___26" localSheetId="0">'Data Mobile'!Nb_de_paiements_par_an___26*#REF!</definedName>
    <definedName name="Nbe_total_de_paiements___26">Nb_de_paiements_par_an___26*#REF!</definedName>
    <definedName name="Nbe_total_de_paiements___27" localSheetId="0">'Data Mobile'!Nb_de_paiements_par_an___27*#REF!</definedName>
    <definedName name="Nbe_total_de_paiements___27">Nb_de_paiements_par_an___27*#REF!</definedName>
    <definedName name="Nbe_total_de_paiements___3" localSheetId="0">'Data Mobile'!Nb_de_paiements_par_an___0*#REF!</definedName>
    <definedName name="Nbe_total_de_paiements___3">Nb_de_paiements_par_an___0*#REF!</definedName>
    <definedName name="Nbe_total_de_paiements___4" localSheetId="0">'Data Mobile'!Nb_de_paiements_par_an___4*#REF!</definedName>
    <definedName name="Nbe_total_de_paiements___4">Nb_de_paiements_par_an___4*#REF!</definedName>
    <definedName name="Nbe_total_de_paiements___5" localSheetId="0">'Data Mobile'!Nb_de_paiements_par_an___5*#REF!</definedName>
    <definedName name="Nbe_total_de_paiements___5">Nb_de_paiements_par_an___5*#REF!</definedName>
    <definedName name="Nbe_total_de_paiements___6" localSheetId="0">[33]Trafic!Nb_de_paiements_par_an*#REF!</definedName>
    <definedName name="Nbe_total_de_paiements___6">[33]Trafic!Nb_de_paiements_par_an*#REF!</definedName>
    <definedName name="Nbe_total_de_paiements___7" localSheetId="0">'Data Mobile'!Nb_de_paiements_par_an___7*#REF!</definedName>
    <definedName name="Nbe_total_de_paiements___7">Nb_de_paiements_par_an___7*#REF!</definedName>
    <definedName name="Nbe_total_de_paiements___9" localSheetId="0">'Data Mobile'!Nb_de_paiements_par_an___0*#REF!</definedName>
    <definedName name="Nbe_total_de_paiements___9">Nb_de_paiements_par_an___0*#REF!</definedName>
    <definedName name="NDHEY">#N/A</definedName>
    <definedName name="NETGAAP12M97" localSheetId="0">#REF!</definedName>
    <definedName name="NETGAAP12M97">#REF!</definedName>
    <definedName name="new" localSheetId="0" hidden="1">#REF!</definedName>
    <definedName name="new" hidden="1">#REF!</definedName>
    <definedName name="new_FTK" localSheetId="0" hidden="1">{#N/A,#N/A,FALSE,"Outlook for Month ";#N/A,#N/A,FALSE,"Risk for Month ";#N/A,#N/A,FALSE,"Upside for Month"}</definedName>
    <definedName name="new_FTK" hidden="1">{#N/A,#N/A,FALSE,"Outlook for Month ";#N/A,#N/A,FALSE,"Risk for Month ";#N/A,#N/A,FALSE,"Upside for Month"}</definedName>
    <definedName name="newbel" localSheetId="0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localSheetId="0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 localSheetId="0">#N/A</definedName>
    <definedName name="NHFGJ">#N/A</definedName>
    <definedName name="nhgk">#N/A</definedName>
    <definedName name="Nine" localSheetId="0">#REF!</definedName>
    <definedName name="Nine">#REF!</definedName>
    <definedName name="nka" localSheetId="0">#REF!</definedName>
    <definedName name="nka">#REF!</definedName>
    <definedName name="nki" localSheetId="0">#REF!</definedName>
    <definedName name="nki">#REF!</definedName>
    <definedName name="nlk">#N/A</definedName>
    <definedName name="nnflklkfrji" localSheetId="0" hidden="1">#REF!</definedName>
    <definedName name="nnflklkfrji" hidden="1">#REF!</definedName>
    <definedName name="nnn" localSheetId="0" hidden="1">OFFSET('Data Mobile'!DateRangeCompMain,9,0,COUNTA('Data Mobile'!DateRangeCompMain)-COUNTA(#REF!),1)</definedName>
    <definedName name="nnn" hidden="1">OFFSET([0]!DateRangeCompMain,9,0,COUNTA([0]!DateRangeCompMain)-COUNTA(#REF!),1)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 localSheetId="0">'[50]FES  ATLAS'!#REF!</definedName>
    <definedName name="non">'[50]FES  ATLAS'!#REF!</definedName>
    <definedName name="NonRGCols" localSheetId="0">#REF!</definedName>
    <definedName name="NonRGCols">#REF!</definedName>
    <definedName name="NonRGCols___0" localSheetId="0">#REF!</definedName>
    <definedName name="NonRGCols___0">#REF!</definedName>
    <definedName name="NonRGCols___12" localSheetId="0">#REF!</definedName>
    <definedName name="NonRGCols___12">#REF!</definedName>
    <definedName name="NonRGCols___14" localSheetId="0">#REF!</definedName>
    <definedName name="NonRGCols___14">#REF!</definedName>
    <definedName name="NonRGCols___16" localSheetId="0">#REF!</definedName>
    <definedName name="NonRGCols___16">#REF!</definedName>
    <definedName name="NonRGCols___2" localSheetId="0">#REF!</definedName>
    <definedName name="NonRGCols___2">#REF!</definedName>
    <definedName name="NonRGCols___25" localSheetId="0">#REF!</definedName>
    <definedName name="NonRGCols___25">#REF!</definedName>
    <definedName name="NonRGCols___26" localSheetId="0">#REF!</definedName>
    <definedName name="NonRGCols___26">#REF!</definedName>
    <definedName name="NonRGCols___27" localSheetId="0">#REF!</definedName>
    <definedName name="NonRGCols___27">#REF!</definedName>
    <definedName name="NonRGCols___4" localSheetId="0">#REF!</definedName>
    <definedName name="NonRGCols___4">#REF!</definedName>
    <definedName name="NonRGCols___5" localSheetId="0">#REF!</definedName>
    <definedName name="NonRGCols___5">#REF!</definedName>
    <definedName name="NonRGCols___7" localSheetId="0">#REF!</definedName>
    <definedName name="NonRGCols___7">#REF!</definedName>
    <definedName name="NOUVEAU">[112]SV161!$C$19:$C$24,[112]SV161!$C$30:$C$32,[112]SV161!$S$19:$S$24,[112]SV161!$S$30:$S$32</definedName>
    <definedName name="nouvelle_identification" localSheetId="0">#REF!</definedName>
    <definedName name="nouvelle_identification">#REF!</definedName>
    <definedName name="Novacom" localSheetId="0" hidden="1">OFFSET('Data Mobile'!CompRange1Main,9,0,COUNTA('Data Mobile'!CompRange1Main)-COUNTA(#REF!),1)</definedName>
    <definedName name="Novacom" hidden="1">OFFSET([0]!CompRange1Main,9,0,COUNTA([0]!CompRange1Main)-COUNTA(#REF!),1)</definedName>
    <definedName name="November" localSheetId="0">#REF!</definedName>
    <definedName name="November">#REF!</definedName>
    <definedName name="NSS_RVA_Encours">#N/A</definedName>
    <definedName name="Num_premier_paiement" localSheetId="0">#REF!</definedName>
    <definedName name="Num_premier_paiement">#REF!</definedName>
    <definedName name="Num_premier_paiement___0" localSheetId="0">#REF!</definedName>
    <definedName name="Num_premier_paiement___0">#REF!</definedName>
    <definedName name="Num_premier_paiement___12" localSheetId="0">#REF!</definedName>
    <definedName name="Num_premier_paiement___12">#REF!</definedName>
    <definedName name="Num_premier_paiement___14" localSheetId="0">#REF!</definedName>
    <definedName name="Num_premier_paiement___14">#REF!</definedName>
    <definedName name="Num_premier_paiement___16" localSheetId="0">#REF!</definedName>
    <definedName name="Num_premier_paiement___16">#REF!</definedName>
    <definedName name="Num_premier_paiement___2" localSheetId="0">#REF!</definedName>
    <definedName name="Num_premier_paiement___2">#REF!</definedName>
    <definedName name="Num_premier_paiement___25" localSheetId="0">#REF!</definedName>
    <definedName name="Num_premier_paiement___25">#REF!</definedName>
    <definedName name="Num_premier_paiement___26" localSheetId="0">#REF!</definedName>
    <definedName name="Num_premier_paiement___26">#REF!</definedName>
    <definedName name="Num_premier_paiement___27" localSheetId="0">#REF!</definedName>
    <definedName name="Num_premier_paiement___27">#REF!</definedName>
    <definedName name="Num_premier_paiement___4" localSheetId="0">#REF!</definedName>
    <definedName name="Num_premier_paiement___4">#REF!</definedName>
    <definedName name="Num_premier_paiement___5" localSheetId="0">#REF!</definedName>
    <definedName name="Num_premier_paiement___5">#REF!</definedName>
    <definedName name="Num_premier_paiement___7" localSheetId="0">#REF!</definedName>
    <definedName name="Num_premier_paiement___7">#REF!</definedName>
    <definedName name="nvbidf" localSheetId="0">#N/A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0">#REF!</definedName>
    <definedName name="O">#REF!</definedName>
    <definedName name="O___0">NA()</definedName>
    <definedName name="O___12" localSheetId="0">#REF!</definedName>
    <definedName name="O___12">#REF!</definedName>
    <definedName name="O___2" localSheetId="0">#REF!</definedName>
    <definedName name="O___2">#REF!</definedName>
    <definedName name="O___25" localSheetId="0">#REF!</definedName>
    <definedName name="O___25">#REF!</definedName>
    <definedName name="O___26" localSheetId="0">#REF!</definedName>
    <definedName name="O___26">#REF!</definedName>
    <definedName name="O___27">NA()</definedName>
    <definedName name="O___4" localSheetId="0">#REF!</definedName>
    <definedName name="O___4">#REF!</definedName>
    <definedName name="O___5">NA()</definedName>
    <definedName name="O___6" localSheetId="0">#REF!</definedName>
    <definedName name="O___6">#REF!</definedName>
    <definedName name="O___7" localSheetId="0">#REF!</definedName>
    <definedName name="O___7">#REF!</definedName>
    <definedName name="ObjectifCommutation" localSheetId="0">#REF!,#REF!,#REF!</definedName>
    <definedName name="ObjectifCommutation">#REF!,#REF!,#REF!</definedName>
    <definedName name="OBSERVATIONS" localSheetId="0">#REF!</definedName>
    <definedName name="OBSERVATIONS">#REF!</definedName>
    <definedName name="October" localSheetId="0">#REF!</definedName>
    <definedName name="October">#REF!</definedName>
    <definedName name="OH" localSheetId="0">#REF!</definedName>
    <definedName name="OH">#REF!</definedName>
    <definedName name="oiuoiuouiyuiui" localSheetId="0" hidden="1">#REF!</definedName>
    <definedName name="oiuoiuouiyuiui" hidden="1">#REF!</definedName>
    <definedName name="ok" localSheetId="0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j" localSheetId="0">#N/A</definedName>
    <definedName name="okj">#N/A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0">#REF!</definedName>
    <definedName name="omar">#REF!</definedName>
    <definedName name="OMC_HARDWARE" localSheetId="0">#REF!</definedName>
    <definedName name="OMC_HARDWARE">#REF!</definedName>
    <definedName name="OMC_SOFTWARE" localSheetId="0">#REF!</definedName>
    <definedName name="OMC_SOFTWARE">#REF!</definedName>
    <definedName name="OP" localSheetId="0" hidden="1">{#N/A,#N/A,FALSE,"Operations";#N/A,#N/A,FALSE,"Financials"}</definedName>
    <definedName name="OP" hidden="1">{#N/A,#N/A,FALSE,"Operations";#N/A,#N/A,FALSE,"Financials"}</definedName>
    <definedName name="OPEX">#N/A</definedName>
    <definedName name="opex_">#N/A</definedName>
    <definedName name="OPEX_ACTU_DETAIL_DIV" localSheetId="0">#REF!</definedName>
    <definedName name="OPEX_ACTU_DETAIL_DIV">#REF!</definedName>
    <definedName name="OPEX_CG_03" localSheetId="0">#REF!</definedName>
    <definedName name="OPEX_CG_03">#REF!</definedName>
    <definedName name="OPEX_CR" localSheetId="0">#REF!</definedName>
    <definedName name="OPEX_CR">#REF!</definedName>
    <definedName name="OPEX_MC" localSheetId="0">#REF!</definedName>
    <definedName name="OPEX_MC">#REF!</definedName>
    <definedName name="OPEX_PREVISION" localSheetId="0">#REF!</definedName>
    <definedName name="OPEX_PREVISION">#REF!</definedName>
    <definedName name="OPEX0">[113]OPEX!$A$7:$U$7</definedName>
    <definedName name="opex2">#N/A</definedName>
    <definedName name="opex3" localSheetId="0">#N/A</definedName>
    <definedName name="opex3">#N/A</definedName>
    <definedName name="OPEX4RCG" localSheetId="0">#REF!</definedName>
    <definedName name="OPEX4RCG">#REF!</definedName>
    <definedName name="OPEX4Rcumul_general" localSheetId="0">#REF!</definedName>
    <definedName name="OPEX4Rcumul_general">#REF!</definedName>
    <definedName name="OTHER" localSheetId="0">#REF!</definedName>
    <definedName name="OTHER">#REF!</definedName>
    <definedName name="OUJ" localSheetId="0">#REF!</definedName>
    <definedName name="OUJ">#REF!</definedName>
    <definedName name="OUJDA" localSheetId="0">[79]BATIMENT!#REF!</definedName>
    <definedName name="OUJDA">[79]BATIMENT!#REF!</definedName>
    <definedName name="outi">#N/A</definedName>
    <definedName name="outilagemobile">#N/A</definedName>
    <definedName name="ovaged" localSheetId="0">'[40]CIG+OV'!#REF!</definedName>
    <definedName name="ovaged">'[40]CIG+OV'!#REF!</definedName>
    <definedName name="ovcs" localSheetId="0">'[40]CIG+OV'!#REF!</definedName>
    <definedName name="ovcs">'[40]CIG+OV'!#REF!</definedName>
    <definedName name="overview">[114]overview!$B$6:$GV$130</definedName>
    <definedName name="ovps" localSheetId="0">'[40]CIG+OV'!#REF!</definedName>
    <definedName name="ovps">'[40]CIG+OV'!#REF!</definedName>
    <definedName name="p" localSheetId="0">#REF!</definedName>
    <definedName name="p">#REF!</definedName>
    <definedName name="PAGE_1">#N/A</definedName>
    <definedName name="PAGE_2">#N/A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IE" localSheetId="0">#REF!</definedName>
    <definedName name="PAIE">#REF!</definedName>
    <definedName name="Paiement_calculé" localSheetId="0">#REF!</definedName>
    <definedName name="Paiement_calculé">#REF!</definedName>
    <definedName name="Paiement_calculé___0" localSheetId="0">#REF!</definedName>
    <definedName name="Paiement_calculé___0">#REF!</definedName>
    <definedName name="Paiement_calculé___12" localSheetId="0">#REF!</definedName>
    <definedName name="Paiement_calculé___12">#REF!</definedName>
    <definedName name="Paiement_calculé___14" localSheetId="0">#REF!</definedName>
    <definedName name="Paiement_calculé___14">#REF!</definedName>
    <definedName name="Paiement_calculé___16" localSheetId="0">#REF!</definedName>
    <definedName name="Paiement_calculé___16">#REF!</definedName>
    <definedName name="Paiement_calculé___2" localSheetId="0">#REF!</definedName>
    <definedName name="Paiement_calculé___2">#REF!</definedName>
    <definedName name="Paiement_calculé___25" localSheetId="0">#REF!</definedName>
    <definedName name="Paiement_calculé___25">#REF!</definedName>
    <definedName name="Paiement_calculé___26" localSheetId="0">#REF!</definedName>
    <definedName name="Paiement_calculé___26">#REF!</definedName>
    <definedName name="Paiement_calculé___27" localSheetId="0">#REF!</definedName>
    <definedName name="Paiement_calculé___27">#REF!</definedName>
    <definedName name="Paiement_calculé___4" localSheetId="0">#REF!</definedName>
    <definedName name="Paiement_calculé___4">#REF!</definedName>
    <definedName name="Paiement_calculé___5" localSheetId="0">#REF!</definedName>
    <definedName name="Paiement_calculé___5">#REF!</definedName>
    <definedName name="Paiement_calculé___7" localSheetId="0">#REF!</definedName>
    <definedName name="Paiement_calculé___7">#REF!</definedName>
    <definedName name="PAM" localSheetId="0">#N/A</definedName>
    <definedName name="PAM">#N/A</definedName>
    <definedName name="PAM___0" localSheetId="0">'Data Mobile'!Premier_paiement___16</definedName>
    <definedName name="PAM___0">Premier_paiement___16</definedName>
    <definedName name="PAM___12" localSheetId="0">'Data Mobile'!PreDealReduction___5</definedName>
    <definedName name="PAM___12">PreDealReduction___5</definedName>
    <definedName name="PAM___14" localSheetId="0">'Data Mobile'!PreDealReduction___27</definedName>
    <definedName name="PAM___14">PreDealReduction___27</definedName>
    <definedName name="PAM___16" localSheetId="0">'Data Mobile'!PreDealReduction___14</definedName>
    <definedName name="PAM___16">PreDealReduction___14</definedName>
    <definedName name="PAM___23" localSheetId="0">'Data Mobile'!PreDealReduction___25</definedName>
    <definedName name="PAM___23">PreDealReduction___25</definedName>
    <definedName name="PAM___25" localSheetId="0">'Data Mobile'!PreDealReduction___2</definedName>
    <definedName name="PAM___25">PreDealReduction___2</definedName>
    <definedName name="PAM___26" localSheetId="0">'Data Mobile'!PreDealReduction___0</definedName>
    <definedName name="PAM___26">PreDealReduction___0</definedName>
    <definedName name="PAM___27" localSheetId="0">'Data Mobile'!PreDealReduction___26</definedName>
    <definedName name="PAM___27">PreDealReduction___26</definedName>
    <definedName name="PAM___5" localSheetId="0">'Data Mobile'!PreDealReduction___7</definedName>
    <definedName name="PAM___5">PreDealReduction___7</definedName>
    <definedName name="PAM___6" localSheetId="0">'Data Mobile'!PreDealReduction___4</definedName>
    <definedName name="PAM___6">PreDealReduction___4</definedName>
    <definedName name="PAM___7" localSheetId="0">[51]Trafic!Premier_paiement</definedName>
    <definedName name="PAM___7">[51]Trafic!Premier_paiement</definedName>
    <definedName name="PAM___9" localSheetId="0">'Data Mobile'!PreDealReduction___12</definedName>
    <definedName name="PAM___9">PreDealReduction___12</definedName>
    <definedName name="pamdaged" localSheetId="0">'[40]CIG+OV'!#REF!</definedName>
    <definedName name="pamdaged">'[40]CIG+OV'!#REF!</definedName>
    <definedName name="pamdcb" localSheetId="0">'[40]CIG+OV'!#REF!</definedName>
    <definedName name="pamdcb">'[40]CIG+OV'!#REF!</definedName>
    <definedName name="pamdcr" localSheetId="0">'[40]CIG+OV'!#REF!</definedName>
    <definedName name="pamdcr">'[40]CIG+OV'!#REF!</definedName>
    <definedName name="pamdcs" localSheetId="0">'[40]CIG+OV'!#REF!</definedName>
    <definedName name="pamdcs">'[40]CIG+OV'!#REF!</definedName>
    <definedName name="pamdpb" localSheetId="0">'[40]CIG+OV'!#REF!</definedName>
    <definedName name="pamdpb">'[40]CIG+OV'!#REF!</definedName>
    <definedName name="pamdpr" localSheetId="0">'[40]CIG+OV'!#REF!</definedName>
    <definedName name="pamdpr">'[40]CIG+OV'!#REF!</definedName>
    <definedName name="pamdps" localSheetId="0">'[40]CIG+OV'!#REF!</definedName>
    <definedName name="pamdps">'[40]CIG+OV'!#REF!</definedName>
    <definedName name="par_article" localSheetId="0">#REF!</definedName>
    <definedName name="par_article">#REF!</definedName>
    <definedName name="part" localSheetId="0">#REF!</definedName>
    <definedName name="part">#REF!</definedName>
    <definedName name="partdiv" localSheetId="0">#REF!</definedName>
    <definedName name="partdiv">#REF!</definedName>
    <definedName name="PartialBarrier" localSheetId="0">[115]!PartialBarrier</definedName>
    <definedName name="PartialBarrier">[115]!PartialBarrier</definedName>
    <definedName name="PARTICIP" localSheetId="0">#REF!</definedName>
    <definedName name="PARTICIP">#REF!</definedName>
    <definedName name="PASS1_2">'[116]Product Summary (2)'!$Y$6:$AE$73</definedName>
    <definedName name="PASSE1">[20]SV161!$D$19:$D$24</definedName>
    <definedName name="PASSE2">[20]SV161!$D$30:$D$32</definedName>
    <definedName name="PASSIF_OSIRIS">'[36]O-V PASSIF'!$A$3:$F$74</definedName>
    <definedName name="PATENTE_2003" localSheetId="0">#REF!</definedName>
    <definedName name="PATENTE_2003">#REF!</definedName>
    <definedName name="patrimoine" localSheetId="0">[89]BATIMENT!#REF!</definedName>
    <definedName name="patrimoine">[89]BATIMENT!#REF!</definedName>
    <definedName name="PCU_HARDWARE" localSheetId="0">#REF!</definedName>
    <definedName name="PCU_HARDWARE">#REF!</definedName>
    <definedName name="PCU_SOFTWARE" localSheetId="0">#REF!</definedName>
    <definedName name="PCU_SOFTWARE">#REF!</definedName>
    <definedName name="PD" localSheetId="0">#REF!</definedName>
    <definedName name="PD">#REF!</definedName>
    <definedName name="PERC_CH">[32]datastream!$B$250:$S$449</definedName>
    <definedName name="Percent_Effort_Expend" localSheetId="0">#REF!</definedName>
    <definedName name="Percent_Effort_Expend">#REF!</definedName>
    <definedName name="PERIODE">[20]SV161!$R$1</definedName>
    <definedName name="PeriodsToRun" localSheetId="0">#REF!</definedName>
    <definedName name="PeriodsToRun">#REF!</definedName>
    <definedName name="PeriodsToRun___0">[109]Input!$F$8</definedName>
    <definedName name="PeriodsToRun___12" localSheetId="0">#REF!</definedName>
    <definedName name="PeriodsToRun___12">#REF!</definedName>
    <definedName name="PeriodsToRun___14">[110]Input!$F$8</definedName>
    <definedName name="PeriodsToRun___16">[110]Input!$F$8</definedName>
    <definedName name="PeriodsToRun___2">[110]Input!$F$8</definedName>
    <definedName name="PeriodsToRun___25">[110]Input!$F$8</definedName>
    <definedName name="PeriodsToRun___26">[110]Input!$F$8</definedName>
    <definedName name="PeriodsToRun___27">[109]Input!$F$8</definedName>
    <definedName name="PeriodsToRun___4">[110]Input!$F$8</definedName>
    <definedName name="PeriodsToRun___5">[109]Input!$F$8</definedName>
    <definedName name="PeriodsToRun___7">[110]Input!$F$8</definedName>
    <definedName name="pesetas">[117]WE!$K$21</definedName>
    <definedName name="Phase1" localSheetId="0">#REF!</definedName>
    <definedName name="Phase1">#REF!</definedName>
    <definedName name="Phase2" localSheetId="0">#REF!</definedName>
    <definedName name="Phase2">#REF!</definedName>
    <definedName name="Phase3" localSheetId="0">#REF!</definedName>
    <definedName name="Phase3">#REF!</definedName>
    <definedName name="Phase4" localSheetId="0">#REF!</definedName>
    <definedName name="Phase4">#REF!</definedName>
    <definedName name="Phase5" localSheetId="0">#REF!</definedName>
    <definedName name="Phase5">#REF!</definedName>
    <definedName name="PI" localSheetId="0">#REF!</definedName>
    <definedName name="PI">#REF!</definedName>
    <definedName name="PI___0" localSheetId="0">#REF!</definedName>
    <definedName name="PI___0">#REF!</definedName>
    <definedName name="PI___12" localSheetId="0">#REF!</definedName>
    <definedName name="PI___12">#REF!</definedName>
    <definedName name="PI___14" localSheetId="0">#REF!</definedName>
    <definedName name="PI___14">#REF!</definedName>
    <definedName name="PI___16" localSheetId="0">#REF!</definedName>
    <definedName name="PI___16">#REF!</definedName>
    <definedName name="PI___2" localSheetId="0">#REF!</definedName>
    <definedName name="PI___2">#REF!</definedName>
    <definedName name="PI___25" localSheetId="0">#REF!</definedName>
    <definedName name="PI___25">#REF!</definedName>
    <definedName name="PI___26" localSheetId="0">#REF!</definedName>
    <definedName name="PI___26">#REF!</definedName>
    <definedName name="PI___27" localSheetId="0">#REF!</definedName>
    <definedName name="PI___27">#REF!</definedName>
    <definedName name="PI___4" localSheetId="0">#REF!</definedName>
    <definedName name="PI___4">#REF!</definedName>
    <definedName name="PI___5" localSheetId="0">#REF!</definedName>
    <definedName name="PI___5">#REF!</definedName>
    <definedName name="PI___7" localSheetId="0">#REF!</definedName>
    <definedName name="PI___7">#REF!</definedName>
    <definedName name="PLAYS_TO_DATE" localSheetId="0">#REF!</definedName>
    <definedName name="PLAYS_TO_DATE">#REF!</definedName>
    <definedName name="PMENU" localSheetId="0">#REF!</definedName>
    <definedName name="PMENU">#REF!</definedName>
    <definedName name="PMENU1" localSheetId="0">#REF!</definedName>
    <definedName name="PMENU1">#REF!</definedName>
    <definedName name="po" localSheetId="0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'[118]Autres Inputs'!$B$2</definedName>
    <definedName name="POLY2000" localSheetId="0">#REF!</definedName>
    <definedName name="POLY2000">#REF!</definedName>
    <definedName name="PortionInDeal" localSheetId="0">#REF!</definedName>
    <definedName name="PortionInDeal">#REF!</definedName>
    <definedName name="PortionInDeal___0" localSheetId="0">#REF!</definedName>
    <definedName name="PortionInDeal___0">#REF!</definedName>
    <definedName name="PortionInDeal___12" localSheetId="0">#REF!</definedName>
    <definedName name="PortionInDeal___12">#REF!</definedName>
    <definedName name="PortionInDeal___14" localSheetId="0">#REF!</definedName>
    <definedName name="PortionInDeal___14">#REF!</definedName>
    <definedName name="PortionInDeal___16" localSheetId="0">#REF!</definedName>
    <definedName name="PortionInDeal___16">#REF!</definedName>
    <definedName name="PortionInDeal___2" localSheetId="0">#REF!</definedName>
    <definedName name="PortionInDeal___2">#REF!</definedName>
    <definedName name="PortionInDeal___25" localSheetId="0">#REF!</definedName>
    <definedName name="PortionInDeal___25">#REF!</definedName>
    <definedName name="PortionInDeal___26" localSheetId="0">#REF!</definedName>
    <definedName name="PortionInDeal___26">#REF!</definedName>
    <definedName name="PortionInDeal___27" localSheetId="0">#REF!</definedName>
    <definedName name="PortionInDeal___27">#REF!</definedName>
    <definedName name="PortionInDeal___4" localSheetId="0">#REF!</definedName>
    <definedName name="PortionInDeal___4">#REF!</definedName>
    <definedName name="PortionInDeal___5" localSheetId="0">#REF!</definedName>
    <definedName name="PortionInDeal___5">#REF!</definedName>
    <definedName name="PortionInDeal___7" localSheetId="0">#REF!</definedName>
    <definedName name="PortionInDeal___7">#REF!</definedName>
    <definedName name="PowerCords">[96]Configurator!$H$7:$H$11</definedName>
    <definedName name="PP" localSheetId="0">#REF!</definedName>
    <definedName name="PP">#REF!</definedName>
    <definedName name="pr" localSheetId="0">'Data Mobile'!pr</definedName>
    <definedName name="pr">'Data Mobile'!pr</definedName>
    <definedName name="PreDealReduction" localSheetId="0">#REF!</definedName>
    <definedName name="PreDealReduction">#REF!</definedName>
    <definedName name="PreDealReduction___0" localSheetId="0">#REF!</definedName>
    <definedName name="PreDealReduction___0">#REF!</definedName>
    <definedName name="PreDealReduction___12" localSheetId="0">#REF!</definedName>
    <definedName name="PreDealReduction___12">#REF!</definedName>
    <definedName name="PreDealReduction___14" localSheetId="0">#REF!</definedName>
    <definedName name="PreDealReduction___14">#REF!</definedName>
    <definedName name="PreDealReduction___16" localSheetId="0">#REF!</definedName>
    <definedName name="PreDealReduction___16">#REF!</definedName>
    <definedName name="PreDealReduction___2" localSheetId="0">#REF!</definedName>
    <definedName name="PreDealReduction___2">#REF!</definedName>
    <definedName name="PreDealReduction___25" localSheetId="0">#REF!</definedName>
    <definedName name="PreDealReduction___25">#REF!</definedName>
    <definedName name="PreDealReduction___26" localSheetId="0">#REF!</definedName>
    <definedName name="PreDealReduction___26">#REF!</definedName>
    <definedName name="PreDealReduction___27" localSheetId="0">#REF!</definedName>
    <definedName name="PreDealReduction___27">#REF!</definedName>
    <definedName name="PreDealReduction___4" localSheetId="0">#REF!</definedName>
    <definedName name="PreDealReduction___4">#REF!</definedName>
    <definedName name="PreDealReduction___5" localSheetId="0">#REF!</definedName>
    <definedName name="PreDealReduction___5">#REF!</definedName>
    <definedName name="PreDealReduction___7" localSheetId="0">#REF!</definedName>
    <definedName name="PreDealReduction___7">#REF!</definedName>
    <definedName name="Premier_paiement" localSheetId="0">#REF!</definedName>
    <definedName name="Premier_paiement">#REF!</definedName>
    <definedName name="Premier_paiement___0" localSheetId="0">#REF!</definedName>
    <definedName name="Premier_paiement___0">#REF!</definedName>
    <definedName name="Premier_paiement___12" localSheetId="0">#REF!</definedName>
    <definedName name="Premier_paiement___12">#REF!</definedName>
    <definedName name="Premier_paiement___14" localSheetId="0">#REF!</definedName>
    <definedName name="Premier_paiement___14">#REF!</definedName>
    <definedName name="Premier_paiement___16" localSheetId="0">#REF!</definedName>
    <definedName name="Premier_paiement___16">#REF!</definedName>
    <definedName name="Premier_paiement___2" localSheetId="0">#REF!</definedName>
    <definedName name="Premier_paiement___2">#REF!</definedName>
    <definedName name="Premier_paiement___25" localSheetId="0">#REF!</definedName>
    <definedName name="Premier_paiement___25">#REF!</definedName>
    <definedName name="Premier_paiement___26" localSheetId="0">#REF!</definedName>
    <definedName name="Premier_paiement___26">#REF!</definedName>
    <definedName name="Premier_paiement___27" localSheetId="0">#REF!</definedName>
    <definedName name="Premier_paiement___27">#REF!</definedName>
    <definedName name="Premier_paiement___4" localSheetId="0">#REF!</definedName>
    <definedName name="Premier_paiement___4">#REF!</definedName>
    <definedName name="Premier_paiement___5" localSheetId="0">#REF!</definedName>
    <definedName name="Premier_paiement___5">#REF!</definedName>
    <definedName name="Premier_paiement___7" localSheetId="0">#REF!</definedName>
    <definedName name="Premier_paiement___7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0">#REF!</definedName>
    <definedName name="PresentationNormalA4">#REF!</definedName>
    <definedName name="prets" localSheetId="0">#REF!</definedName>
    <definedName name="prets">#REF!</definedName>
    <definedName name="PREVU1">[20]SV161!$G$19:$G$24</definedName>
    <definedName name="PREVU2">[20]SV161!$G$30:$G$32</definedName>
    <definedName name="PRICE">[32]data!$N$1</definedName>
    <definedName name="Price_Toggle">[119]PriceDB!$F$2</definedName>
    <definedName name="Print_fullyear" localSheetId="0">#REF!</definedName>
    <definedName name="Print_fullyear">#REF!</definedName>
    <definedName name="Print_OS_fin" localSheetId="0">[120]Sheet1!#REF!</definedName>
    <definedName name="Print_OS_fin">[120]Sheet1!#REF!</definedName>
    <definedName name="Print_Tony" localSheetId="0">[120]Sheet1!#REF!</definedName>
    <definedName name="Print_Tony">[120]Sheet1!#REF!</definedName>
    <definedName name="Print_totalproj" localSheetId="0">#REF!</definedName>
    <definedName name="Print_totalproj">#REF!</definedName>
    <definedName name="print4" localSheetId="0" hidden="1">{#N/A,#N/A,FALSE,"Operations";#N/A,#N/A,FALSE,"Financials"}</definedName>
    <definedName name="print4" hidden="1">{#N/A,#N/A,FALSE,"Operations";#N/A,#N/A,FALSE,"Financials"}</definedName>
    <definedName name="PRIOR_MONTH_PLAYS" localSheetId="0">#REF!</definedName>
    <definedName name="PRIOR_MONTH_PLAYS">#REF!</definedName>
    <definedName name="PROD" localSheetId="0">#REF!</definedName>
    <definedName name="PROD">#REF!</definedName>
    <definedName name="ProdCorresp" localSheetId="0">#REF!</definedName>
    <definedName name="ProdCorresp">#REF!</definedName>
    <definedName name="ProdCorresp___0" localSheetId="0">#REF!</definedName>
    <definedName name="ProdCorresp___0">#REF!</definedName>
    <definedName name="ProdCorresp___12" localSheetId="0">#REF!</definedName>
    <definedName name="ProdCorresp___12">#REF!</definedName>
    <definedName name="ProdCorresp___14" localSheetId="0">#REF!</definedName>
    <definedName name="ProdCorresp___14">#REF!</definedName>
    <definedName name="ProdCorresp___16" localSheetId="0">#REF!</definedName>
    <definedName name="ProdCorresp___16">#REF!</definedName>
    <definedName name="ProdCorresp___2" localSheetId="0">#REF!</definedName>
    <definedName name="ProdCorresp___2">#REF!</definedName>
    <definedName name="ProdCorresp___25" localSheetId="0">#REF!</definedName>
    <definedName name="ProdCorresp___25">#REF!</definedName>
    <definedName name="ProdCorresp___26" localSheetId="0">#REF!</definedName>
    <definedName name="ProdCorresp___26">#REF!</definedName>
    <definedName name="ProdCorresp___27" localSheetId="0">#REF!</definedName>
    <definedName name="ProdCorresp___27">#REF!</definedName>
    <definedName name="ProdCorresp___4" localSheetId="0">#REF!</definedName>
    <definedName name="ProdCorresp___4">#REF!</definedName>
    <definedName name="ProdCorresp___5" localSheetId="0">#REF!</definedName>
    <definedName name="ProdCorresp___5">#REF!</definedName>
    <definedName name="ProdCorresp___7" localSheetId="0">#REF!</definedName>
    <definedName name="ProdCorresp___7">#REF!</definedName>
    <definedName name="Produit">'[67]Catégories&amp; motifs_réclamations'!$G$2:$G$4</definedName>
    <definedName name="PROG2002" localSheetId="0" hidden="1">[120]P.EQUIPEMENT99!#REF!</definedName>
    <definedName name="PROG2002" hidden="1">[120]P.EQUIPEMENT99!#REF!</definedName>
    <definedName name="PROGRAM_LU" localSheetId="0">#REF!</definedName>
    <definedName name="PROGRAM_LU">#REF!</definedName>
    <definedName name="ProImportExport.ImportFile" localSheetId="0">#N/A</definedName>
    <definedName name="ProImportExport.ImportFile">#N/A</definedName>
    <definedName name="ProImportExport.ImportFile___0" localSheetId="0">'Data Mobile'!qa___26</definedName>
    <definedName name="ProImportExport.ImportFile___0">qa___26</definedName>
    <definedName name="ProImportExport.ImportFile___12" localSheetId="0">'Data Mobile'!qa___14</definedName>
    <definedName name="ProImportExport.ImportFile___12">qa___14</definedName>
    <definedName name="ProImportExport.ImportFile___14" localSheetId="0">'Data Mobile'!qa___9</definedName>
    <definedName name="ProImportExport.ImportFile___14">qa___9</definedName>
    <definedName name="ProImportExport.ImportFile___16" localSheetId="0">'Data Mobile'!qa___6</definedName>
    <definedName name="ProImportExport.ImportFile___16">qa___6</definedName>
    <definedName name="ProImportExport.ImportFile___2" localSheetId="0">'Data Mobile'!qa___3</definedName>
    <definedName name="ProImportExport.ImportFile___2">qa___3</definedName>
    <definedName name="ProImportExport.ImportFile___23" localSheetId="0">[51]Trafic!qa</definedName>
    <definedName name="ProImportExport.ImportFile___23">[51]Trafic!qa</definedName>
    <definedName name="ProImportExport.ImportFile___25" localSheetId="0">'Data Mobile'!qa___16</definedName>
    <definedName name="ProImportExport.ImportFile___25">qa___16</definedName>
    <definedName name="ProImportExport.ImportFile___26" localSheetId="0">'Data Mobile'!qa___27</definedName>
    <definedName name="ProImportExport.ImportFile___26">qa___27</definedName>
    <definedName name="ProImportExport.ImportFile___27" localSheetId="0">'Data Mobile'!qa___2</definedName>
    <definedName name="ProImportExport.ImportFile___27">qa___2</definedName>
    <definedName name="ProImportExport.ImportFile___3" localSheetId="0">'Data Mobile'!qa___25</definedName>
    <definedName name="ProImportExport.ImportFile___3">qa___25</definedName>
    <definedName name="ProImportExport.ImportFile___4" localSheetId="0">'Data Mobile'!qa___23</definedName>
    <definedName name="ProImportExport.ImportFile___4">qa___23</definedName>
    <definedName name="ProImportExport.ImportFile___5" localSheetId="0">'Data Mobile'!qa___12</definedName>
    <definedName name="ProImportExport.ImportFile___5">qa___12</definedName>
    <definedName name="ProImportExport.ImportFile___6" localSheetId="0">'Data Mobile'!Q___0</definedName>
    <definedName name="ProImportExport.ImportFile___6">Q___0</definedName>
    <definedName name="ProImportExport.ImportFile___7" localSheetId="0">'Data Mobile'!qa___5</definedName>
    <definedName name="ProImportExport.ImportFile___7">qa___5</definedName>
    <definedName name="ProImportExport.ImportFile___9" localSheetId="0">'Data Mobile'!qa___4</definedName>
    <definedName name="ProImportExport.ImportFile___9">qa___4</definedName>
    <definedName name="ProImportExport.SaveNewFile" localSheetId="0">#N/A</definedName>
    <definedName name="ProImportExport.SaveNewFile">#N/A</definedName>
    <definedName name="ProImportExport.SaveNewFile___0" localSheetId="0">qq___26</definedName>
    <definedName name="ProImportExport.SaveNewFile___0">qq___26</definedName>
    <definedName name="ProImportExport.SaveNewFile___12" localSheetId="0">'Data Mobile'!qq___14</definedName>
    <definedName name="ProImportExport.SaveNewFile___12">qq___14</definedName>
    <definedName name="ProImportExport.SaveNewFile___14" localSheetId="0">'Data Mobile'!qq___9</definedName>
    <definedName name="ProImportExport.SaveNewFile___14">qq___9</definedName>
    <definedName name="ProImportExport.SaveNewFile___16" localSheetId="0">qq___6</definedName>
    <definedName name="ProImportExport.SaveNewFile___16">qq___6</definedName>
    <definedName name="ProImportExport.SaveNewFile___2" localSheetId="0">'Data Mobile'!qq___3</definedName>
    <definedName name="ProImportExport.SaveNewFile___2">qq___3</definedName>
    <definedName name="ProImportExport.SaveNewFile___23" localSheetId="0">[51]Trafic!qq</definedName>
    <definedName name="ProImportExport.SaveNewFile___23">[51]Trafic!qq</definedName>
    <definedName name="ProImportExport.SaveNewFile___25" localSheetId="0">'Data Mobile'!qq___16</definedName>
    <definedName name="ProImportExport.SaveNewFile___25">qq___16</definedName>
    <definedName name="ProImportExport.SaveNewFile___26" localSheetId="0">'Data Mobile'!qq___27</definedName>
    <definedName name="ProImportExport.SaveNewFile___26">qq___27</definedName>
    <definedName name="ProImportExport.SaveNewFile___27" localSheetId="0">qq___2</definedName>
    <definedName name="ProImportExport.SaveNewFile___27">qq___2</definedName>
    <definedName name="ProImportExport.SaveNewFile___3" localSheetId="0">'Data Mobile'!qq___25</definedName>
    <definedName name="ProImportExport.SaveNewFile___3">qq___25</definedName>
    <definedName name="ProImportExport.SaveNewFile___4" localSheetId="0">'Data Mobile'!qq___23</definedName>
    <definedName name="ProImportExport.SaveNewFile___4">qq___23</definedName>
    <definedName name="ProImportExport.SaveNewFile___5" localSheetId="0">qq___12</definedName>
    <definedName name="ProImportExport.SaveNewFile___5">qq___12</definedName>
    <definedName name="ProImportExport.SaveNewFile___6" localSheetId="0">'Data Mobile'!qa___0</definedName>
    <definedName name="ProImportExport.SaveNewFile___6">qa___0</definedName>
    <definedName name="ProImportExport.SaveNewFile___7" localSheetId="0">'Data Mobile'!qq___5</definedName>
    <definedName name="ProImportExport.SaveNewFile___7">qq___5</definedName>
    <definedName name="ProImportExport.SaveNewFile___9" localSheetId="0">'Data Mobile'!qq___4</definedName>
    <definedName name="ProImportExport.SaveNewFile___9">qq___4</definedName>
    <definedName name="projectname" localSheetId="0">#REF!</definedName>
    <definedName name="projectname">#REF!</definedName>
    <definedName name="projets" localSheetId="0">#REF!</definedName>
    <definedName name="projets">#REF!</definedName>
    <definedName name="projets___0" localSheetId="0">#REF!</definedName>
    <definedName name="projets___0">#REF!</definedName>
    <definedName name="projets___12" localSheetId="0">#REF!</definedName>
    <definedName name="projets___12">#REF!</definedName>
    <definedName name="projets___14" localSheetId="0">#REF!</definedName>
    <definedName name="projets___14">#REF!</definedName>
    <definedName name="projets___16" localSheetId="0">#REF!</definedName>
    <definedName name="projets___16">#REF!</definedName>
    <definedName name="projets___2" localSheetId="0">#REF!</definedName>
    <definedName name="projets___2">#REF!</definedName>
    <definedName name="projets___26" localSheetId="0">#REF!</definedName>
    <definedName name="projets___26">#REF!</definedName>
    <definedName name="projets___27" localSheetId="0">#REF!</definedName>
    <definedName name="projets___27">#REF!</definedName>
    <definedName name="projets___5" localSheetId="0">#REF!</definedName>
    <definedName name="projets___5">#REF!</definedName>
    <definedName name="projets___7" localSheetId="0">#REF!</definedName>
    <definedName name="projets___7">#REF!</definedName>
    <definedName name="PROOF">#N/A</definedName>
    <definedName name="prout" localSheetId="0" hidden="1">{"comp1",#N/A,FALSE,"COMPS";"footnotes",#N/A,FALSE,"COMPS"}</definedName>
    <definedName name="prout" hidden="1">{"comp1",#N/A,FALSE,"COMPS";"footnotes",#N/A,FALSE,"COMPS"}</definedName>
    <definedName name="PTK" localSheetId="0">#REF!</definedName>
    <definedName name="PTK">#REF!</definedName>
    <definedName name="PTRt" localSheetId="0" hidden="1">OFFSET('Data Mobile'!CompRange3Main,9,0,COUNTA('Data Mobile'!CompRange3Main)-COUNTA(#REF!),1)</definedName>
    <definedName name="PTRt" hidden="1">OFFSET([0]!CompRange3Main,9,0,COUNTA([0]!CompRange3Main)-COUNTA(#REF!),1)</definedName>
    <definedName name="PV_Planned_Value" localSheetId="0">#REF!</definedName>
    <definedName name="PV_Planned_Value">#REF!</definedName>
    <definedName name="pvctco" localSheetId="0">#REF!</definedName>
    <definedName name="pvctco">#REF!</definedName>
    <definedName name="pvctim" localSheetId="0">#REF!</definedName>
    <definedName name="pvctim">#REF!</definedName>
    <definedName name="pvctnc" localSheetId="0">#REF!</definedName>
    <definedName name="pvctnc">#REF!</definedName>
    <definedName name="pvctpa" localSheetId="0">#REF!</definedName>
    <definedName name="pvctpa">#REF!</definedName>
    <definedName name="pvctpl" localSheetId="0">#REF!</definedName>
    <definedName name="pvctpl">#REF!</definedName>
    <definedName name="pvcttiap" localSheetId="0">#REF!</definedName>
    <definedName name="pvcttiap">#REF!</definedName>
    <definedName name="pvctvmp" localSheetId="0">#REF!</definedName>
    <definedName name="pvctvmp">#REF!</definedName>
    <definedName name="pvltim" localSheetId="0">#REF!</definedName>
    <definedName name="pvltim">#REF!</definedName>
    <definedName name="pvltnc" localSheetId="0">#REF!</definedName>
    <definedName name="pvltnc">#REF!</definedName>
    <definedName name="pvltpa" localSheetId="0">#REF!</definedName>
    <definedName name="pvltpa">#REF!</definedName>
    <definedName name="pvltpl" localSheetId="0">#REF!</definedName>
    <definedName name="pvltpl">#REF!</definedName>
    <definedName name="pvlttiap" localSheetId="0">#REF!</definedName>
    <definedName name="pvlttiap">#REF!</definedName>
    <definedName name="pvlttp" localSheetId="0">#REF!</definedName>
    <definedName name="pvlttp">#REF!</definedName>
    <definedName name="pvltvmp" localSheetId="0">#REF!</definedName>
    <definedName name="pvltvmp">#REF!</definedName>
    <definedName name="pvtiap" localSheetId="0">#REF!</definedName>
    <definedName name="pvtiap">#REF!</definedName>
    <definedName name="PwrCordPt">'[96]DO NOT TOUCH'!$B$57:$B$61</definedName>
    <definedName name="PwrQty">[96]Configurator!$I$7:$I$11</definedName>
    <definedName name="PwrRed" localSheetId="0">#REF!</definedName>
    <definedName name="PwrRed">#REF!</definedName>
    <definedName name="PY" localSheetId="0">#N/A</definedName>
    <definedName name="PY">#N/A</definedName>
    <definedName name="Q" localSheetId="0">#REF!</definedName>
    <definedName name="Q">#REF!</definedName>
    <definedName name="Q___0" localSheetId="0">#REF!</definedName>
    <definedName name="Q___0">#REF!</definedName>
    <definedName name="Q___12" localSheetId="0">#REF!</definedName>
    <definedName name="Q___12">#REF!</definedName>
    <definedName name="Q___14" localSheetId="0">#REF!</definedName>
    <definedName name="Q___14">#REF!</definedName>
    <definedName name="Q___16" localSheetId="0">#REF!</definedName>
    <definedName name="Q___16">#REF!</definedName>
    <definedName name="Q___2" localSheetId="0">#REF!</definedName>
    <definedName name="Q___2">#REF!</definedName>
    <definedName name="Q___25" localSheetId="0">#REF!</definedName>
    <definedName name="Q___25">#REF!</definedName>
    <definedName name="Q___26" localSheetId="0">#REF!</definedName>
    <definedName name="Q___26">#REF!</definedName>
    <definedName name="Q___27" localSheetId="0">#REF!</definedName>
    <definedName name="Q___27">#REF!</definedName>
    <definedName name="Q___4" localSheetId="0">#REF!</definedName>
    <definedName name="Q___4">#REF!</definedName>
    <definedName name="Q___5" localSheetId="0">#REF!</definedName>
    <definedName name="Q___5">#REF!</definedName>
    <definedName name="Q___7" localSheetId="0">#REF!</definedName>
    <definedName name="Q___7">#REF!</definedName>
    <definedName name="qa" localSheetId="0">'Data Mobile'!Nb_de_paiements_par_an*#REF!</definedName>
    <definedName name="qa">[0]!Nb_de_paiements_par_an*#REF!</definedName>
    <definedName name="qa___0" localSheetId="0">'Data Mobile'!Nb_de_paiements_par_an___0*#REF!</definedName>
    <definedName name="qa___0">Nb_de_paiements_par_an___0*#REF!</definedName>
    <definedName name="qa___12" localSheetId="0">'Data Mobile'!Nb_de_paiements_par_an___12*#REF!</definedName>
    <definedName name="qa___12">Nb_de_paiements_par_an___12*#REF!</definedName>
    <definedName name="qa___14" localSheetId="0">'Data Mobile'!Nb_de_paiements_par_an___14*#REF!</definedName>
    <definedName name="qa___14">Nb_de_paiements_par_an___14*#REF!</definedName>
    <definedName name="qa___16" localSheetId="0">'Data Mobile'!Nb_de_paiements_par_an___16*#REF!</definedName>
    <definedName name="qa___16">Nb_de_paiements_par_an___16*#REF!</definedName>
    <definedName name="qa___2" localSheetId="0">'Data Mobile'!Nb_de_paiements_par_an___2*#REF!</definedName>
    <definedName name="qa___2">Nb_de_paiements_par_an___2*#REF!</definedName>
    <definedName name="qa___23" localSheetId="0">'Data Mobile'!Nb_de_paiements_par_an___0*#REF!</definedName>
    <definedName name="qa___23">Nb_de_paiements_par_an___0*#REF!</definedName>
    <definedName name="qa___25" localSheetId="0">'Data Mobile'!Nb_de_paiements_par_an___25*#REF!</definedName>
    <definedName name="qa___25">Nb_de_paiements_par_an___25*#REF!</definedName>
    <definedName name="qa___26" localSheetId="0">'Data Mobile'!Nb_de_paiements_par_an___26*#REF!</definedName>
    <definedName name="qa___26">Nb_de_paiements_par_an___26*#REF!</definedName>
    <definedName name="qa___27" localSheetId="0">'Data Mobile'!Nb_de_paiements_par_an___27*#REF!</definedName>
    <definedName name="qa___27">Nb_de_paiements_par_an___27*#REF!</definedName>
    <definedName name="qa___3" localSheetId="0">'Data Mobile'!Nb_de_paiements_par_an___0*#REF!</definedName>
    <definedName name="qa___3">Nb_de_paiements_par_an___0*#REF!</definedName>
    <definedName name="qa___4" localSheetId="0">'Data Mobile'!Nb_de_paiements_par_an___4*#REF!</definedName>
    <definedName name="qa___4">Nb_de_paiements_par_an___4*#REF!</definedName>
    <definedName name="qa___5" localSheetId="0">'Data Mobile'!Nb_de_paiements_par_an___5*#REF!</definedName>
    <definedName name="qa___5">Nb_de_paiements_par_an___5*#REF!</definedName>
    <definedName name="qa___6" localSheetId="0">[33]Trafic!Nb_de_paiements_par_an*#REF!</definedName>
    <definedName name="qa___6">[33]Trafic!Nb_de_paiements_par_an*#REF!</definedName>
    <definedName name="qa___7" localSheetId="0">'Data Mobile'!Nb_de_paiements_par_an___7*#REF!</definedName>
    <definedName name="qa___7">Nb_de_paiements_par_an___7*#REF!</definedName>
    <definedName name="qa___9" localSheetId="0">'Data Mobile'!Nb_de_paiements_par_an___0*#REF!</definedName>
    <definedName name="qa___9">Nb_de_paiements_par_an___0*#REF!</definedName>
    <definedName name="qaecdaze" localSheetId="0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c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0" hidden="1">#REF!</definedName>
    <definedName name="qdffd" hidden="1">#REF!</definedName>
    <definedName name="qererh">#N/A</definedName>
    <definedName name="qergh" localSheetId="0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 localSheetId="0">#N/A</definedName>
    <definedName name="qethte">#N/A</definedName>
    <definedName name="qf" localSheetId="0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fs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 localSheetId="0">#N/A</definedName>
    <definedName name="qger">#N/A</definedName>
    <definedName name="qgg" localSheetId="0" hidden="1">{#N/A,#N/A,FALSE,"Cover";"outputs total",#N/A,FALSE,"Outputs"}</definedName>
    <definedName name="qgg" hidden="1">{#N/A,#N/A,FALSE,"Cover";"outputs total",#N/A,FALSE,"Outputs"}</definedName>
    <definedName name="qgte">#N/A</definedName>
    <definedName name="qgtqrq">#N/A</definedName>
    <definedName name="qh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0">#N/A</definedName>
    <definedName name="qheh">#N/A</definedName>
    <definedName name="qhehyqe">#N/A</definedName>
    <definedName name="qhethet">#N/A</definedName>
    <definedName name="qhth">#N/A</definedName>
    <definedName name="ql" localSheetId="0" hidden="1">{"test2",#N/A,TRUE,"Prices"}</definedName>
    <definedName name="ql" hidden="1">{"test2",#N/A,TRUE,"Prices"}</definedName>
    <definedName name="qm" localSheetId="0" hidden="1">{"IS",#N/A,FALSE,"IS";"RPTIS",#N/A,FALSE,"RPTIS";"STATS",#N/A,FALSE,"STATS";"BS",#N/A,FALSE,"BS"}</definedName>
    <definedName name="qm" hidden="1">{"IS",#N/A,FALSE,"IS";"RPTIS",#N/A,FALSE,"RPTIS";"STATS",#N/A,FALSE,"STATS";"BS",#N/A,FALSE,"BS"}</definedName>
    <definedName name="qq">#N/A</definedName>
    <definedName name="qq___0" localSheetId="0">'Data Mobile'!VolFactor___5/#REF!</definedName>
    <definedName name="qq___0">VolFactor___5/#REF!</definedName>
    <definedName name="qq___12">NA()</definedName>
    <definedName name="qq___14" localSheetId="0">'Data Mobile'!VolFactor___16/#REF!</definedName>
    <definedName name="qq___14">VolFactor___16/#REF!</definedName>
    <definedName name="qq___16" localSheetId="0">'Data Mobile'!VLastRowToPrint___7/#REF!</definedName>
    <definedName name="qq___16">VLastRowToPrint___7/#REF!</definedName>
    <definedName name="qq___2">NA()</definedName>
    <definedName name="qq___23" localSheetId="0">'Data Mobile'!VolFactor___5/#REF!</definedName>
    <definedName name="qq___23">VolFactor___5/#REF!</definedName>
    <definedName name="qq___25" localSheetId="0">[33]Trafic!VolFactor/#REF!</definedName>
    <definedName name="qq___25">[33]Trafic!VolFactor/#REF!</definedName>
    <definedName name="qq___26">NA()</definedName>
    <definedName name="qq___27" localSheetId="0">'Data Mobile'!VolFactor___14/#REF!</definedName>
    <definedName name="qq___27">VolFactor___14/#REF!</definedName>
    <definedName name="qq___3" localSheetId="0">'Data Mobile'!VolFactor___5/#REF!</definedName>
    <definedName name="qq___3">VolFactor___5/#REF!</definedName>
    <definedName name="qq___4" localSheetId="0">'Data Mobile'!VLastRowToPrint___0/#REF!</definedName>
    <definedName name="qq___4">VLastRowToPrint___0/#REF!</definedName>
    <definedName name="qq___5" localSheetId="0">'Data Mobile'!VolFactor___2/#REF!</definedName>
    <definedName name="qq___5">VolFactor___2/#REF!</definedName>
    <definedName name="qq___6">NA()</definedName>
    <definedName name="qq___7">NA()</definedName>
    <definedName name="qq___9" localSheetId="0">'Data Mobile'!VolFactor___5/#REF!</definedName>
    <definedName name="qq___9">VolFactor___5/#REF!</definedName>
    <definedName name="qqqq" localSheetId="0">#N/A</definedName>
    <definedName name="qqqq">#N/A</definedName>
    <definedName name="qqtrrt" localSheetId="0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0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" localSheetId="0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f" localSheetId="0" hidden="1">{#N/A,#N/A,FALSE,"Contribution Analysis"}</definedName>
    <definedName name="qsdf" hidden="1">{#N/A,#N/A,FALSE,"Contribution Analysis"}</definedName>
    <definedName name="qsdfqsdf" localSheetId="0">'Data Mobile'!Tx_intérêt_par_an/#REF!</definedName>
    <definedName name="qsdfqsdf">[0]!Tx_intérêt_par_an/#REF!</definedName>
    <definedName name="qsdjlgzerg" localSheetId="0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QS" localSheetId="0" hidden="1">[71]RSG!#REF!</definedName>
    <definedName name="QSDQS" hidden="1">[71]RSG!#REF!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th" localSheetId="0">#N/A</definedName>
    <definedName name="qth">#N/A</definedName>
    <definedName name="qthqq">#N/A</definedName>
    <definedName name="QTHRSJ" localSheetId="0">#N/A</definedName>
    <definedName name="QTHRSJ">#N/A</definedName>
    <definedName name="qtqy" localSheetId="0">#N/A</definedName>
    <definedName name="qtqy">#N/A</definedName>
    <definedName name="QUARF">[39]QUARF!$A$13:$J$4815</definedName>
    <definedName name="QUARM">[39]QUARM!$A$13:$J$4236</definedName>
    <definedName name="QUARTC">[39]QUARTC!$A$13:$J$868</definedName>
    <definedName name="qyqey">#N/A</definedName>
    <definedName name="qyqyqery" localSheetId="0">#N/A</definedName>
    <definedName name="qyqyqery">#N/A</definedName>
    <definedName name="QZ" localSheetId="0">#REF!</definedName>
    <definedName name="QZ">#REF!</definedName>
    <definedName name="QZ___0" localSheetId="0">#REF!</definedName>
    <definedName name="QZ___0">#REF!</definedName>
    <definedName name="QZ___12" localSheetId="0">#REF!</definedName>
    <definedName name="QZ___12">#REF!</definedName>
    <definedName name="QZ___14" localSheetId="0">#REF!</definedName>
    <definedName name="QZ___14">#REF!</definedName>
    <definedName name="QZ___16" localSheetId="0">#REF!</definedName>
    <definedName name="QZ___16">#REF!</definedName>
    <definedName name="QZ___2" localSheetId="0">#REF!</definedName>
    <definedName name="QZ___2">#REF!</definedName>
    <definedName name="QZ___25" localSheetId="0">#REF!</definedName>
    <definedName name="QZ___25">#REF!</definedName>
    <definedName name="QZ___26" localSheetId="0">#REF!</definedName>
    <definedName name="QZ___26">#REF!</definedName>
    <definedName name="QZ___27" localSheetId="0">#REF!</definedName>
    <definedName name="QZ___27">#REF!</definedName>
    <definedName name="QZ___4" localSheetId="0">#REF!</definedName>
    <definedName name="QZ___4">#REF!</definedName>
    <definedName name="QZ___5" localSheetId="0">#REF!</definedName>
    <definedName name="QZ___5">#REF!</definedName>
    <definedName name="QZ___7" localSheetId="0">#REF!</definedName>
    <definedName name="QZ___7">#REF!</definedName>
    <definedName name="qzetqt" localSheetId="0">#N/A</definedName>
    <definedName name="qzetqt">#N/A</definedName>
    <definedName name="qzezezare" localSheetId="0" hidden="1">#REF!</definedName>
    <definedName name="qzezezare" hidden="1">#REF!</definedName>
    <definedName name="qzq">#N/A</definedName>
    <definedName name="qztqt">#N/A</definedName>
    <definedName name="qztze" localSheetId="0">#N/A</definedName>
    <definedName name="qztze">#N/A</definedName>
    <definedName name="R___0">NA()</definedName>
    <definedName name="R___12" localSheetId="0">#REF!</definedName>
    <definedName name="R___12">#REF!</definedName>
    <definedName name="R___2" localSheetId="0">#REF!</definedName>
    <definedName name="R___2">#REF!</definedName>
    <definedName name="R___25" localSheetId="0">#REF!</definedName>
    <definedName name="R___25">#REF!</definedName>
    <definedName name="R___26" localSheetId="0">#REF!</definedName>
    <definedName name="R___26">#REF!</definedName>
    <definedName name="R___27">NA()</definedName>
    <definedName name="R___4" localSheetId="0">#REF!</definedName>
    <definedName name="R___4">#REF!</definedName>
    <definedName name="R___5">NA()</definedName>
    <definedName name="R___6" localSheetId="0">#REF!</definedName>
    <definedName name="R___6">#REF!</definedName>
    <definedName name="R___7" localSheetId="0">#REF!</definedName>
    <definedName name="R___7">#REF!</definedName>
    <definedName name="Rabat2" localSheetId="0">#REF!</definedName>
    <definedName name="Rabat2">#REF!</definedName>
    <definedName name="RAISON">[69]MODELE!$B$1</definedName>
    <definedName name="RE" localSheetId="0">#REF!</definedName>
    <definedName name="RE">#REF!</definedName>
    <definedName name="REC" localSheetId="0">#REF!</definedName>
    <definedName name="REC">#REF!</definedName>
    <definedName name="REC___0" localSheetId="0">#REF!</definedName>
    <definedName name="REC___0">#REF!</definedName>
    <definedName name="REC___12" localSheetId="0">#REF!</definedName>
    <definedName name="REC___12">#REF!</definedName>
    <definedName name="REC___14" localSheetId="0">#REF!</definedName>
    <definedName name="REC___14">#REF!</definedName>
    <definedName name="REC___16" localSheetId="0">#REF!</definedName>
    <definedName name="REC___16">#REF!</definedName>
    <definedName name="REC___2" localSheetId="0">#REF!</definedName>
    <definedName name="REC___2">#REF!</definedName>
    <definedName name="REC___25" localSheetId="0">#REF!</definedName>
    <definedName name="REC___25">#REF!</definedName>
    <definedName name="REC___26" localSheetId="0">#REF!</definedName>
    <definedName name="REC___26">#REF!</definedName>
    <definedName name="REC___27" localSheetId="0">#REF!</definedName>
    <definedName name="REC___27">#REF!</definedName>
    <definedName name="REC___4" localSheetId="0">#REF!</definedName>
    <definedName name="REC___4">#REF!</definedName>
    <definedName name="REC___5" localSheetId="0">#REF!</definedName>
    <definedName name="REC___5">#REF!</definedName>
    <definedName name="REC___7" localSheetId="0">#REF!</definedName>
    <definedName name="REC___7">#REF!</definedName>
    <definedName name="RECAP" localSheetId="0">#REF!</definedName>
    <definedName name="RECAP">#REF!</definedName>
    <definedName name="RECAP___0" localSheetId="0">[13]CH95!#REF!</definedName>
    <definedName name="RECAP___0">[13]CH95!#REF!</definedName>
    <definedName name="RECAP___12" localSheetId="0">#REF!</definedName>
    <definedName name="RECAP___12">#REF!</definedName>
    <definedName name="RECAP___2" localSheetId="0">#REF!</definedName>
    <definedName name="RECAP___2">#REF!</definedName>
    <definedName name="RECAP___25" localSheetId="0">#REF!</definedName>
    <definedName name="RECAP___25">#REF!</definedName>
    <definedName name="RECAP___26" localSheetId="0">#REF!</definedName>
    <definedName name="RECAP___26">#REF!</definedName>
    <definedName name="RECAP___27" localSheetId="0">[13]CH95!#REF!</definedName>
    <definedName name="RECAP___27">[13]CH95!#REF!</definedName>
    <definedName name="RECAP___4" localSheetId="0">#REF!</definedName>
    <definedName name="RECAP___4">#REF!</definedName>
    <definedName name="RECAP___5" localSheetId="0">[13]CH95!#REF!</definedName>
    <definedName name="RECAP___5">[13]CH95!#REF!</definedName>
    <definedName name="RECAP___6" localSheetId="0">#REF!</definedName>
    <definedName name="RECAP___6">#REF!</definedName>
    <definedName name="RECAP___7" localSheetId="0">#REF!</definedName>
    <definedName name="RECAP___7">#REF!</definedName>
    <definedName name="recap0504" localSheetId="0">[121]CUMUL05_04!#REF!</definedName>
    <definedName name="recap0504">[121]CUMUL05_04!#REF!</definedName>
    <definedName name="recappv" localSheetId="0">#REF!</definedName>
    <definedName name="recappv">#REF!</definedName>
    <definedName name="RecEBITDA_flyr95">'[122]P&amp;L-YR'!$E$15:$G$15</definedName>
    <definedName name="recglob" localSheetId="0">#REF!</definedName>
    <definedName name="recglob">#REF!</definedName>
    <definedName name="recglob___0" localSheetId="0">'[123]PRODUIT PAR DRT'!#REF!</definedName>
    <definedName name="recglob___0">'[123]PRODUIT PAR DRT'!#REF!</definedName>
    <definedName name="recglob___12" localSheetId="0">#REF!</definedName>
    <definedName name="recglob___12">#REF!</definedName>
    <definedName name="recglob___6" localSheetId="0">#REF!</definedName>
    <definedName name="recglob___6">#REF!</definedName>
    <definedName name="RECON" localSheetId="0">#REF!</definedName>
    <definedName name="RECON">#REF!</definedName>
    <definedName name="Recrutement2002" localSheetId="0">#REF!</definedName>
    <definedName name="Recrutement2002">#REF!</definedName>
    <definedName name="Recrutement2003" localSheetId="0">#REF!</definedName>
    <definedName name="Recrutement2003">#REF!</definedName>
    <definedName name="RecyclageEL" localSheetId="0">'[35]Daily Z10'!#REF!</definedName>
    <definedName name="RecyclageEL">'[35]Daily Z10'!#REF!</definedName>
    <definedName name="REDEVANCE_OCCUPATION_DOMAINE_PUBLIC" localSheetId="0">#REF!</definedName>
    <definedName name="REDEVANCE_OCCUPATION_DOMAINE_PUBLIC">#REF!</definedName>
    <definedName name="reel2000" localSheetId="0">#REF!</definedName>
    <definedName name="reel2000">#REF!</definedName>
    <definedName name="reel2000___0" localSheetId="0">#REF!</definedName>
    <definedName name="reel2000___0">#REF!</definedName>
    <definedName name="reel2000___14" localSheetId="0">#REF!</definedName>
    <definedName name="reel2000___14">#REF!</definedName>
    <definedName name="reel2000___27" localSheetId="0">#REF!</definedName>
    <definedName name="reel2000___27">#REF!</definedName>
    <definedName name="reel2000___5" localSheetId="0">#REF!</definedName>
    <definedName name="reel2000___5">#REF!</definedName>
    <definedName name="refbc" localSheetId="0">[102]A.I.A!#REF!</definedName>
    <definedName name="refbc">[102]A.I.A!#REF!</definedName>
    <definedName name="refbc1" localSheetId="0">[28]A.I.A!#REF!</definedName>
    <definedName name="refbc1">[28]A.I.A!#REF!</definedName>
    <definedName name="référence" localSheetId="0">#REF!</definedName>
    <definedName name="référence">#REF!</definedName>
    <definedName name="REFERENCIA" localSheetId="0">'[124]SECCIÓN 02'!#REF!</definedName>
    <definedName name="REFERENCIA">'[124]SECCIÓN 02'!#REF!</definedName>
    <definedName name="REFERENCIA_1" localSheetId="0">'[124]SECCIÓN 02'!#REF!</definedName>
    <definedName name="REFERENCIA_1">'[124]SECCIÓN 02'!#REF!</definedName>
    <definedName name="REFERENCIA_3" localSheetId="0">'[124]SECCIÓN 02'!#REF!</definedName>
    <definedName name="REFERENCIA_3">'[124]SECCIÓN 02'!#REF!</definedName>
    <definedName name="REFERENCIA_4" localSheetId="0">'[124]SECCIÓN 02'!#REF!</definedName>
    <definedName name="REFERENCIA_4">'[124]SECCIÓN 02'!#REF!</definedName>
    <definedName name="REFMARCHE" localSheetId="0">[79]A.I.A!#REF!</definedName>
    <definedName name="REFMARCHE">[79]A.I.A!#REF!</definedName>
    <definedName name="REGLEE_LE_02_06_2003" localSheetId="0">#REF!</definedName>
    <definedName name="REGLEE_LE_02_06_2003">#REF!</definedName>
    <definedName name="Regular_Movies" localSheetId="0">#REF!</definedName>
    <definedName name="Regular_Movies">#REF!</definedName>
    <definedName name="Relation_Client1">'[67]Catégories&amp; motifs_réclamations'!$B$3:$B$16</definedName>
    <definedName name="Release_Summary_Q1" localSheetId="0">'[40]CIG+OV'!#REF!</definedName>
    <definedName name="Release_Summary_Q1">'[40]CIG+OV'!#REF!</definedName>
    <definedName name="remis" localSheetId="0">'[25]FES  ATLAS'!#REF!</definedName>
    <definedName name="remis">'[25]FES  ATLAS'!#REF!</definedName>
    <definedName name="REPORT">[20]SV161!$A$4</definedName>
    <definedName name="rer">#N/A</definedName>
    <definedName name="rert" localSheetId="0">#REF!</definedName>
    <definedName name="rert">#REF!</definedName>
    <definedName name="resfdxxf" localSheetId="0">[85]BATIMENT!#REF!</definedName>
    <definedName name="resfdxxf">[85]BATIMENT!#REF!</definedName>
    <definedName name="REST" localSheetId="0">[85]BATIMENT!#REF!</definedName>
    <definedName name="REST">[85]BATIMENT!#REF!</definedName>
    <definedName name="Restent_bât" localSheetId="0">[55]BATIMENT!#REF!</definedName>
    <definedName name="Restent_bât">[55]BATIMENT!#REF!</definedName>
    <definedName name="RESV99">[53]ULTIMATES!$A$51:$BV$90</definedName>
    <definedName name="Retour_coupon_12_mois" localSheetId="0">'[35]Daily Z10'!#REF!</definedName>
    <definedName name="Retour_coupon_12_mois">'[35]Daily Z10'!#REF!</definedName>
    <definedName name="Retour_coupon_18_mois" localSheetId="0">'[35]Daily Z10'!#REF!</definedName>
    <definedName name="Retour_coupon_18_mois">'[35]Daily Z10'!#REF!</definedName>
    <definedName name="RetourEngCoupon" localSheetId="0">'[35]Daily Z10'!#REF!</definedName>
    <definedName name="RetourEngCoupon">'[35]Daily Z10'!#REF!</definedName>
    <definedName name="retraite2002" localSheetId="0">#REF!</definedName>
    <definedName name="retraite2002">#REF!</definedName>
    <definedName name="Retraite2003" localSheetId="0">#REF!</definedName>
    <definedName name="Retraite2003">#REF!</definedName>
    <definedName name="rev" localSheetId="0">#REF!</definedName>
    <definedName name="rev">#REF!</definedName>
    <definedName name="rev___0" localSheetId="0">'[125]Revenus hors intercomp_'!#REF!</definedName>
    <definedName name="rev___0">'[125]Revenus hors intercomp_'!#REF!</definedName>
    <definedName name="rev___12" localSheetId="0">#REF!</definedName>
    <definedName name="rev___12">#REF!</definedName>
    <definedName name="rev___14" localSheetId="0">'[126]Revenus hors intercomp_'!#REF!</definedName>
    <definedName name="rev___14">'[126]Revenus hors intercomp_'!#REF!</definedName>
    <definedName name="rev___16" localSheetId="0">'[126]Revenus hors intercomp_'!#REF!</definedName>
    <definedName name="rev___16">'[126]Revenus hors intercomp_'!#REF!</definedName>
    <definedName name="rev___2" localSheetId="0">'[126]Revenus hors intercomp_'!#REF!</definedName>
    <definedName name="rev___2">'[126]Revenus hors intercomp_'!#REF!</definedName>
    <definedName name="rev___25" localSheetId="0">'[126]Revenus hors intercomp_'!#REF!</definedName>
    <definedName name="rev___25">'[126]Revenus hors intercomp_'!#REF!</definedName>
    <definedName name="rev___26" localSheetId="0">'[126]Revenus hors intercomp_'!#REF!</definedName>
    <definedName name="rev___26">'[126]Revenus hors intercomp_'!#REF!</definedName>
    <definedName name="rev___27" localSheetId="0">'[125]Revenus hors intercomp_'!#REF!</definedName>
    <definedName name="rev___27">'[125]Revenus hors intercomp_'!#REF!</definedName>
    <definedName name="rev___4" localSheetId="0">'[126]Revenus hors intercomp_'!#REF!</definedName>
    <definedName name="rev___4">'[126]Revenus hors intercomp_'!#REF!</definedName>
    <definedName name="rev___5" localSheetId="0">'[125]Revenus hors intercomp_'!#REF!</definedName>
    <definedName name="rev___5">'[125]Revenus hors intercomp_'!#REF!</definedName>
    <definedName name="rev___7" localSheetId="0">'[126]Revenus hors intercomp_'!#REF!</definedName>
    <definedName name="rev___7">'[126]Revenus hors intercomp_'!#REF!</definedName>
    <definedName name="revenus" localSheetId="0">#REF!</definedName>
    <definedName name="revenus">#REF!</definedName>
    <definedName name="revenus___0" localSheetId="0">#REF!</definedName>
    <definedName name="revenus___0">#REF!</definedName>
    <definedName name="revenus___12" localSheetId="0">#REF!</definedName>
    <definedName name="revenus___12">#REF!</definedName>
    <definedName name="revenus___14" localSheetId="0">#REF!</definedName>
    <definedName name="revenus___14">#REF!</definedName>
    <definedName name="revenus___16" localSheetId="0">#REF!</definedName>
    <definedName name="revenus___16">#REF!</definedName>
    <definedName name="revenus___2" localSheetId="0">#REF!</definedName>
    <definedName name="revenus___2">#REF!</definedName>
    <definedName name="revenus___25" localSheetId="0">#REF!</definedName>
    <definedName name="revenus___25">#REF!</definedName>
    <definedName name="revenus___26" localSheetId="0">#REF!</definedName>
    <definedName name="revenus___26">#REF!</definedName>
    <definedName name="revenus___27" localSheetId="0">#REF!</definedName>
    <definedName name="revenus___27">#REF!</definedName>
    <definedName name="revenus___4" localSheetId="0">#REF!</definedName>
    <definedName name="revenus___4">#REF!</definedName>
    <definedName name="revenus___5" localSheetId="0">#REF!</definedName>
    <definedName name="revenus___5">#REF!</definedName>
    <definedName name="revenus___7" localSheetId="0">#REF!</definedName>
    <definedName name="revenus___7">#REF!</definedName>
    <definedName name="REVISIONS" localSheetId="0">#REF!</definedName>
    <definedName name="REVISIONS">#REF!</definedName>
    <definedName name="REZTEZRT" hidden="1">[71]AW!$A$11:$A$24</definedName>
    <definedName name="rezze" localSheetId="0">#REF!</definedName>
    <definedName name="rezze">#REF!</definedName>
    <definedName name="rgedfbgd" localSheetId="0">[85]BATIMENT!#REF!</definedName>
    <definedName name="rgedfbgd">[85]BATIMENT!#REF!</definedName>
    <definedName name="rgedrgvd" localSheetId="0">#REF!</definedName>
    <definedName name="rgedrgvd">#REF!</definedName>
    <definedName name="rgthsrjsyj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0">#REF!</definedName>
    <definedName name="rhrr">#REF!</definedName>
    <definedName name="Riad" localSheetId="0">#REF!</definedName>
    <definedName name="Riad">#REF!</definedName>
    <definedName name="RiskPremium" localSheetId="0">#REF!</definedName>
    <definedName name="RiskPremium">#REF!</definedName>
    <definedName name="RiskPremium___0" localSheetId="0">#REF!</definedName>
    <definedName name="RiskPremium___0">#REF!</definedName>
    <definedName name="RiskPremium___12" localSheetId="0">#REF!</definedName>
    <definedName name="RiskPremium___12">#REF!</definedName>
    <definedName name="RiskPremium___14" localSheetId="0">#REF!</definedName>
    <definedName name="RiskPremium___14">#REF!</definedName>
    <definedName name="RiskPremium___16" localSheetId="0">#REF!</definedName>
    <definedName name="RiskPremium___16">#REF!</definedName>
    <definedName name="RiskPremium___2" localSheetId="0">#REF!</definedName>
    <definedName name="RiskPremium___2">#REF!</definedName>
    <definedName name="RiskPremium___25" localSheetId="0">#REF!</definedName>
    <definedName name="RiskPremium___25">#REF!</definedName>
    <definedName name="RiskPremium___26" localSheetId="0">#REF!</definedName>
    <definedName name="RiskPremium___26">#REF!</definedName>
    <definedName name="RiskPremium___27" localSheetId="0">#REF!</definedName>
    <definedName name="RiskPremium___27">#REF!</definedName>
    <definedName name="RiskPremium___4" localSheetId="0">#REF!</definedName>
    <definedName name="RiskPremium___4">#REF!</definedName>
    <definedName name="RiskPremium___5" localSheetId="0">#REF!</definedName>
    <definedName name="RiskPremium___5">#REF!</definedName>
    <definedName name="RiskPremium___7" localSheetId="0">#REF!</definedName>
    <definedName name="RiskPremium___7">#REF!</definedName>
    <definedName name="RM_Distri" localSheetId="0">#REF!</definedName>
    <definedName name="RM_Distri">#REF!</definedName>
    <definedName name="RM_SCS" localSheetId="0">#REF!</definedName>
    <definedName name="RM_SCS">#REF!</definedName>
    <definedName name="RMD_VPC" localSheetId="0">#REF!</definedName>
    <definedName name="RMD_VPC">#REF!</definedName>
    <definedName name="RMDexp" localSheetId="0">'[35]Daily Z10'!#REF!</definedName>
    <definedName name="RMDexp">'[35]Daily Z10'!#REF!</definedName>
    <definedName name="RMDTot" localSheetId="0">'[35]Daily Z10'!#REF!</definedName>
    <definedName name="RMDTot">'[35]Daily Z10'!#REF!</definedName>
    <definedName name="rngCellNotes" localSheetId="0">#REF!</definedName>
    <definedName name="rngCellNotes">#REF!</definedName>
    <definedName name="rngColor" localSheetId="0">#REF!</definedName>
    <definedName name="rngColor">#REF!</definedName>
    <definedName name="rngDim1" localSheetId="0">#REF!</definedName>
    <definedName name="rngDim1">#REF!</definedName>
    <definedName name="rngDim2" localSheetId="0">#REF!</definedName>
    <definedName name="rngDim2">#REF!</definedName>
    <definedName name="rngDim3" localSheetId="0">#REF!</definedName>
    <definedName name="rngDim3">#REF!</definedName>
    <definedName name="rngDim4" localSheetId="0">#REF!</definedName>
    <definedName name="rngDim4">#REF!</definedName>
    <definedName name="rngRetrieve" localSheetId="0">#REF!</definedName>
    <definedName name="rngRetrieve">#REF!</definedName>
    <definedName name="rngRetrieveFlags" localSheetId="0">#REF!</definedName>
    <definedName name="rngRetrieveFlags">#REF!</definedName>
    <definedName name="Rochd" localSheetId="0">#REF!</definedName>
    <definedName name="Rochd">#REF!</definedName>
    <definedName name="ROCK">#N/A</definedName>
    <definedName name="ROLL">#N/A</definedName>
    <definedName name="ROWS">#N/A</definedName>
    <definedName name="rqerger" localSheetId="0">#N/A</definedName>
    <definedName name="rqerger">#N/A</definedName>
    <definedName name="RR" localSheetId="0">#N/A</definedName>
    <definedName name="RR">#N/A</definedName>
    <definedName name="rrrr">#N/A</definedName>
    <definedName name="rrrrr" localSheetId="0">#REF!</definedName>
    <definedName name="rrrrr">#REF!</definedName>
    <definedName name="rrthth" localSheetId="0" hidden="1">#REF!</definedName>
    <definedName name="rrthth" hidden="1">#REF!</definedName>
    <definedName name="RS">#N/A</definedName>
    <definedName name="rsb_cig" localSheetId="0">#REF!</definedName>
    <definedName name="rsb_cig">#REF!</definedName>
    <definedName name="rsb_ecid" localSheetId="0">'[40]CIG+OV'!#REF!</definedName>
    <definedName name="rsb_ecid">'[40]CIG+OV'!#REF!</definedName>
    <definedName name="rsb_icid" localSheetId="0">'[40]CIG+OV'!#REF!</definedName>
    <definedName name="rsb_icid">'[40]CIG+OV'!#REF!</definedName>
    <definedName name="rsb_jcid" localSheetId="0">'[40]CIG+OV'!#REF!</definedName>
    <definedName name="rsb_jcid">'[40]CIG+OV'!#REF!</definedName>
    <definedName name="RSB_Markets" localSheetId="0">#REF!</definedName>
    <definedName name="RSB_Markets">#REF!</definedName>
    <definedName name="rsb_mcc" localSheetId="0">'[40]CIG+OV'!#REF!</definedName>
    <definedName name="rsb_mcc">'[40]CIG+OV'!#REF!</definedName>
    <definedName name="rsb_mncc" localSheetId="0">'[40]CIG+OV'!#REF!</definedName>
    <definedName name="rsb_mncc">'[40]CIG+OV'!#REF!</definedName>
    <definedName name="rsb_overview" localSheetId="0">'[40]CIG+OV'!#REF!</definedName>
    <definedName name="rsb_overview">'[40]CIG+OV'!#REF!</definedName>
    <definedName name="RT">#N/A</definedName>
    <definedName name="rthbcg" localSheetId="0">[79]A.I.A!#REF!</definedName>
    <definedName name="rthbcg">[79]A.I.A!#REF!</definedName>
    <definedName name="rthrfh" localSheetId="0">[79]BATIMENT!#REF!</definedName>
    <definedName name="rthrfh">[79]BATIMENT!#REF!</definedName>
    <definedName name="rty" localSheetId="0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tygrtgr" localSheetId="0">[85]BATIMENT!#REF!</definedName>
    <definedName name="rtygrtgr">[85]BATIMENT!#REF!</definedName>
    <definedName name="S" localSheetId="0">#REF!</definedName>
    <definedName name="S">#REF!</definedName>
    <definedName name="S.G.M.B" localSheetId="0">#REF!</definedName>
    <definedName name="S.G.M.B">#REF!</definedName>
    <definedName name="S.G.M.B." localSheetId="0">#REF!</definedName>
    <definedName name="S.G.M.B.">#REF!</definedName>
    <definedName name="S.M.D.C" localSheetId="0">#REF!</definedName>
    <definedName name="S.M.D.C">#REF!</definedName>
    <definedName name="S.M.D.C." localSheetId="0">#REF!</definedName>
    <definedName name="S.M.D.C.">#REF!</definedName>
    <definedName name="S___0" localSheetId="0">#REF!</definedName>
    <definedName name="S___0">#REF!</definedName>
    <definedName name="S___12" localSheetId="0">#REF!</definedName>
    <definedName name="S___12">#REF!</definedName>
    <definedName name="S___14" localSheetId="0">#REF!</definedName>
    <definedName name="S___14">#REF!</definedName>
    <definedName name="S___16" localSheetId="0">#REF!</definedName>
    <definedName name="S___16">#REF!</definedName>
    <definedName name="S___2" localSheetId="0">#REF!</definedName>
    <definedName name="S___2">#REF!</definedName>
    <definedName name="S___25" localSheetId="0">#REF!</definedName>
    <definedName name="S___25">#REF!</definedName>
    <definedName name="S___26" localSheetId="0">#REF!</definedName>
    <definedName name="S___26">#REF!</definedName>
    <definedName name="S___27" localSheetId="0">#REF!</definedName>
    <definedName name="S___27">#REF!</definedName>
    <definedName name="S___4" localSheetId="0">#REF!</definedName>
    <definedName name="S___4">#REF!</definedName>
    <definedName name="S___5" localSheetId="0">#REF!</definedName>
    <definedName name="S___5">#REF!</definedName>
    <definedName name="S___7" localSheetId="0">#REF!</definedName>
    <definedName name="S___7">#REF!</definedName>
    <definedName name="SAChoice" localSheetId="0">#REF!</definedName>
    <definedName name="SAChoice">#REF!</definedName>
    <definedName name="SAChoice___0" localSheetId="0">#REF!</definedName>
    <definedName name="SAChoice___0">#REF!</definedName>
    <definedName name="SAChoice___12" localSheetId="0">#REF!</definedName>
    <definedName name="SAChoice___12">#REF!</definedName>
    <definedName name="SAChoice___14" localSheetId="0">#REF!</definedName>
    <definedName name="SAChoice___14">#REF!</definedName>
    <definedName name="SAChoice___16" localSheetId="0">#REF!</definedName>
    <definedName name="SAChoice___16">#REF!</definedName>
    <definedName name="SAChoice___2" localSheetId="0">#REF!</definedName>
    <definedName name="SAChoice___2">#REF!</definedName>
    <definedName name="SAChoice___25" localSheetId="0">#REF!</definedName>
    <definedName name="SAChoice___25">#REF!</definedName>
    <definedName name="SAChoice___26" localSheetId="0">#REF!</definedName>
    <definedName name="SAChoice___26">#REF!</definedName>
    <definedName name="SAChoice___27" localSheetId="0">#REF!</definedName>
    <definedName name="SAChoice___27">#REF!</definedName>
    <definedName name="SAChoice___4" localSheetId="0">#REF!</definedName>
    <definedName name="SAChoice___4">#REF!</definedName>
    <definedName name="SAChoice___5" localSheetId="0">#REF!</definedName>
    <definedName name="SAChoice___5">#REF!</definedName>
    <definedName name="SAChoice___7" localSheetId="0">#REF!</definedName>
    <definedName name="SAChoice___7">#REF!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0">#REF!</definedName>
    <definedName name="Sale">#REF!</definedName>
    <definedName name="SAList" localSheetId="0">#REF!</definedName>
    <definedName name="SAList">#REF!</definedName>
    <definedName name="SAList___0" localSheetId="0">#REF!</definedName>
    <definedName name="SAList___0">#REF!</definedName>
    <definedName name="SAList___12" localSheetId="0">#REF!</definedName>
    <definedName name="SAList___12">#REF!</definedName>
    <definedName name="SAList___14" localSheetId="0">#REF!</definedName>
    <definedName name="SAList___14">#REF!</definedName>
    <definedName name="SAList___16" localSheetId="0">#REF!</definedName>
    <definedName name="SAList___16">#REF!</definedName>
    <definedName name="SAList___2" localSheetId="0">#REF!</definedName>
    <definedName name="SAList___2">#REF!</definedName>
    <definedName name="SAList___25" localSheetId="0">#REF!</definedName>
    <definedName name="SAList___25">#REF!</definedName>
    <definedName name="SAList___26" localSheetId="0">#REF!</definedName>
    <definedName name="SAList___26">#REF!</definedName>
    <definedName name="SAList___27" localSheetId="0">#REF!</definedName>
    <definedName name="SAList___27">#REF!</definedName>
    <definedName name="SAList___4" localSheetId="0">#REF!</definedName>
    <definedName name="SAList___4">#REF!</definedName>
    <definedName name="SAList___5" localSheetId="0">#REF!</definedName>
    <definedName name="SAList___5">#REF!</definedName>
    <definedName name="SAList___7" localSheetId="0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 localSheetId="0">#REF!</definedName>
    <definedName name="Saturday_Animated">#REF!</definedName>
    <definedName name="save" localSheetId="0">'Data Mobile'!save</definedName>
    <definedName name="save">'Data Mobile'!save</definedName>
    <definedName name="SaveNewFile" localSheetId="0">#N/A</definedName>
    <definedName name="SaveNewFile">#N/A</definedName>
    <definedName name="SaveNewFile___0" localSheetId="0">'Data Mobile'!TAmort___2</definedName>
    <definedName name="SaveNewFile___0">TAmort___2</definedName>
    <definedName name="SaveNewFile___12" localSheetId="0">[51]Trafic!TAmort</definedName>
    <definedName name="SaveNewFile___12">[51]Trafic!TAmort</definedName>
    <definedName name="SaveNewFile___14" localSheetId="0">[51]Trafic!T</definedName>
    <definedName name="SaveNewFile___14">[51]Trafic!T</definedName>
    <definedName name="SaveNewFile___16" localSheetId="0">'Data Mobile'!sss___27</definedName>
    <definedName name="SaveNewFile___16">sss___27</definedName>
    <definedName name="SaveNewFile___2" localSheetId="0">T.G</definedName>
    <definedName name="SaveNewFile___2">T.G</definedName>
    <definedName name="SaveNewFile___23" localSheetId="0">'Data Mobile'!sss___12</definedName>
    <definedName name="SaveNewFile___23">sss___12</definedName>
    <definedName name="SaveNewFile___25" localSheetId="0">'Data Mobile'!sss___26</definedName>
    <definedName name="SaveNewFile___25">sss___26</definedName>
    <definedName name="SaveNewFile___26" localSheetId="0">'Data Mobile'!TAmort___25</definedName>
    <definedName name="SaveNewFile___26">TAmort___25</definedName>
    <definedName name="SaveNewFile___27" localSheetId="0">'Data Mobile'!TAmort___16</definedName>
    <definedName name="SaveNewFile___27">TAmort___16</definedName>
    <definedName name="SaveNewFile___3" localSheetId="0">'Data Mobile'!sss___0</definedName>
    <definedName name="SaveNewFile___3">sss___0</definedName>
    <definedName name="SaveNewFile___4" localSheetId="0">'Data Mobile'!sss___5</definedName>
    <definedName name="SaveNewFile___4">sss___5</definedName>
    <definedName name="SaveNewFile___5" localSheetId="0">'Data Mobile'!TAmort___4</definedName>
    <definedName name="SaveNewFile___5">TAmort___4</definedName>
    <definedName name="SaveNewFile___6" localSheetId="0">'Data Mobile'!sss___2</definedName>
    <definedName name="SaveNewFile___6">sss___2</definedName>
    <definedName name="SaveNewFile___7" localSheetId="0">'Data Mobile'!TAmort___14</definedName>
    <definedName name="SaveNewFile___7">TAmort___14</definedName>
    <definedName name="SaveNewFile___9" localSheetId="0">'Data Mobile'!sss___7</definedName>
    <definedName name="SaveNewFile___9">sss___7</definedName>
    <definedName name="sbgsdgfgbb" hidden="1">[71]AW!$E$18</definedName>
    <definedName name="SC16___0" localSheetId="0">#REF!</definedName>
    <definedName name="SC16___0">#REF!</definedName>
    <definedName name="SC16___12" localSheetId="0">#REF!</definedName>
    <definedName name="SC16___12">#REF!</definedName>
    <definedName name="SC16___14" localSheetId="0">#REF!</definedName>
    <definedName name="SC16___14">#REF!</definedName>
    <definedName name="SC16___16" localSheetId="0">#REF!</definedName>
    <definedName name="SC16___16">#REF!</definedName>
    <definedName name="SC16___2" localSheetId="0">#REF!</definedName>
    <definedName name="SC16___2">#REF!</definedName>
    <definedName name="SC16___25" localSheetId="0">#REF!</definedName>
    <definedName name="SC16___25">#REF!</definedName>
    <definedName name="SC16___26" localSheetId="0">#REF!</definedName>
    <definedName name="SC16___26">#REF!</definedName>
    <definedName name="SC16___27" localSheetId="0">#REF!</definedName>
    <definedName name="SC16___27">#REF!</definedName>
    <definedName name="SC16___4" localSheetId="0">#REF!</definedName>
    <definedName name="SC16___4">#REF!</definedName>
    <definedName name="SC16___5" localSheetId="0">#REF!</definedName>
    <definedName name="SC16___5">#REF!</definedName>
    <definedName name="SC16___7" localSheetId="0">#REF!</definedName>
    <definedName name="SC16___7">#REF!</definedName>
    <definedName name="scdv" localSheetId="0">#N/A</definedName>
    <definedName name="scdv">#N/A</definedName>
    <definedName name="SCS">[75]scs!$A$26:$P$45</definedName>
    <definedName name="SD" localSheetId="0">#N/A</definedName>
    <definedName name="SD">#N/A</definedName>
    <definedName name="sdd">#N/A</definedName>
    <definedName name="sdf" localSheetId="0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gdsf" hidden="1">[71]AW!$E$11:$E$24</definedName>
    <definedName name="SDFGFG" hidden="1">[71]AW!$E$18</definedName>
    <definedName name="SDFHLSDH">#N/A</definedName>
    <definedName name="sdfr">#N/A</definedName>
    <definedName name="sdfsdf" localSheetId="0">'Data Mobile'!Tx_intérêt_par_an/#REF!</definedName>
    <definedName name="sdfsdf">[0]!Tx_intérêt_par_an/#REF!</definedName>
    <definedName name="SDFSDFD" localSheetId="0">#REF!</definedName>
    <definedName name="SDFSDFD">#REF!</definedName>
    <definedName name="SDHKSLTH">#N/A</definedName>
    <definedName name="sdvsfdvfdsb" hidden="1">[71]AW!$A$11:$A$24</definedName>
    <definedName name="se" localSheetId="0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 localSheetId="0">#REF!</definedName>
    <definedName name="sel">#REF!</definedName>
    <definedName name="SELEC">[127]Feuil1!$A$1:$M$44</definedName>
    <definedName name="select" localSheetId="0">#REF!</definedName>
    <definedName name="select">#REF!</definedName>
    <definedName name="Select_BIB" localSheetId="0">#REF!</definedName>
    <definedName name="Select_BIB">#REF!</definedName>
    <definedName name="Select_Power27v" localSheetId="0">#REF!</definedName>
    <definedName name="Select_Power27v">#REF!</definedName>
    <definedName name="Select_PowerSelect" localSheetId="0">#REF!</definedName>
    <definedName name="Select_PowerSelect">#REF!</definedName>
    <definedName name="selectALI" localSheetId="0">#REF!</definedName>
    <definedName name="selectALI">#REF!</definedName>
    <definedName name="selection" localSheetId="0">#REF!</definedName>
    <definedName name="selection">#REF!</definedName>
    <definedName name="seltzer" localSheetId="0">#REF!</definedName>
    <definedName name="seltzer">#REF!</definedName>
    <definedName name="sencount" hidden="1">1</definedName>
    <definedName name="September" localSheetId="0">#REF!</definedName>
    <definedName name="September">#REF!</definedName>
    <definedName name="SERIES1">#N/A</definedName>
    <definedName name="SERIES2">#N/A</definedName>
    <definedName name="ServerList">'[96]DO NOT TOUCH'!$H$10:$H$11</definedName>
    <definedName name="ServerPt">'[96]DO NOT TOUCH'!$B$10:$B$11</definedName>
    <definedName name="ServerQty">[96]Configurator!$C$7:$C$8</definedName>
    <definedName name="Servers">[96]Configurator!$B$7:$B$8</definedName>
    <definedName name="Services_Markup" localSheetId="0">#REF!</definedName>
    <definedName name="Services_Markup">#REF!</definedName>
    <definedName name="Sésame">[75]Sésame!$A$10:$Q$16</definedName>
    <definedName name="set" localSheetId="0" hidden="1">#REF!</definedName>
    <definedName name="set" hidden="1">#REF!</definedName>
    <definedName name="SF_Original" localSheetId="0">#REF!</definedName>
    <definedName name="SF_Original">#REF!</definedName>
    <definedName name="sfbgsfbgsfbg" hidden="1">[71]AW!$C$30:$H$35</definedName>
    <definedName name="sfdff" localSheetId="0">#N/A</definedName>
    <definedName name="sfdff">#N/A</definedName>
    <definedName name="SFDGDSG" localSheetId="0" hidden="1">[71]RSG!#REF!</definedName>
    <definedName name="SFDGDSG" hidden="1">[71]RSG!#REF!</definedName>
    <definedName name="sfdtgjh">#N/A</definedName>
    <definedName name="sfdvxcvx" localSheetId="0">#REF!</definedName>
    <definedName name="sfdvxcvx">#REF!</definedName>
    <definedName name="sfgj">#N/A</definedName>
    <definedName name="sfgjhsf" localSheetId="0">#N/A</definedName>
    <definedName name="sfgjhsf">#N/A</definedName>
    <definedName name="sfgjsf" localSheetId="0">#N/A</definedName>
    <definedName name="sfgjsf">#N/A</definedName>
    <definedName name="sfhjkj" localSheetId="0">#REF!</definedName>
    <definedName name="sfhjkj">#REF!</definedName>
    <definedName name="sfsdfsf" localSheetId="0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c" localSheetId="0">#N/A</definedName>
    <definedName name="sfsfc">#N/A</definedName>
    <definedName name="sfsfd" localSheetId="0">#REF!</definedName>
    <definedName name="sfsfd">#REF!</definedName>
    <definedName name="sfze" localSheetId="0" hidden="1">{#N/A,#N/A,FALSE,"Contribution Analysis"}</definedName>
    <definedName name="sfze" hidden="1">{#N/A,#N/A,FALSE,"Contribution Analysis"}</definedName>
    <definedName name="SGADJ" localSheetId="0">#REF!</definedName>
    <definedName name="SGADJ">#REF!</definedName>
    <definedName name="SGMB">[42]ONPT!$B$53</definedName>
    <definedName name="SGUNADJ" localSheetId="0">#REF!</definedName>
    <definedName name="SGUNADJ">#REF!</definedName>
    <definedName name="sh" localSheetId="0">#N/A</definedName>
    <definedName name="sh">#N/A</definedName>
    <definedName name="shdrhjrt" localSheetId="0">#N/A</definedName>
    <definedName name="shdrhjrt">#N/A</definedName>
    <definedName name="shst" localSheetId="0">#N/A</definedName>
    <definedName name="shst">#N/A</definedName>
    <definedName name="si" localSheetId="0">#REF!</definedName>
    <definedName name="si">#REF!</definedName>
    <definedName name="SILVER" localSheetId="0">[93]INTERNET!#REF!</definedName>
    <definedName name="SILVER">[93]INTERNET!#REF!</definedName>
    <definedName name="sjg" localSheetId="0">#N/A</definedName>
    <definedName name="sjg">#N/A</definedName>
    <definedName name="sm" localSheetId="0">#REF!</definedName>
    <definedName name="sm">#REF!</definedName>
    <definedName name="SMDC">[42]ONPT!$B$50</definedName>
    <definedName name="SOCIETE">[20]SV161!$B$4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[39]Source!$A$13:$Z$4431</definedName>
    <definedName name="Source2">[39]Source!$A$12:$A$4431</definedName>
    <definedName name="Source2F">[39]SourceF!$A$10:$A$3900</definedName>
    <definedName name="SourceC">[39]SourceC!$A$14:$Y$917</definedName>
    <definedName name="SourceF">[39]SourceF!$A$11:$Z$3900</definedName>
    <definedName name="SPARES" localSheetId="0">#REF!</definedName>
    <definedName name="SPARES">#REF!</definedName>
    <definedName name="Spares_Markup" localSheetId="0">#REF!</definedName>
    <definedName name="Spares_Markup">#REF!</definedName>
    <definedName name="SPI_Sch_Perf_Index" localSheetId="0">#REF!</definedName>
    <definedName name="SPI_Sch_Perf_Index">#REF!</definedName>
    <definedName name="SPS" localSheetId="0">#REF!</definedName>
    <definedName name="SPS">#REF!</definedName>
    <definedName name="sq">#N/A</definedName>
    <definedName name="sqdf">#N/A</definedName>
    <definedName name="sqdqs" localSheetId="0">#REF!</definedName>
    <definedName name="sqdqs">#REF!</definedName>
    <definedName name="sqdsf" localSheetId="0">'Data Mobile'!Tx_intérêt_par_an/#REF!</definedName>
    <definedName name="sqdsf">[0]!Tx_intérêt_par_an/#REF!</definedName>
    <definedName name="srjj">#N/A</definedName>
    <definedName name="ss" localSheetId="0">#REF!</definedName>
    <definedName name="ss">#REF!</definedName>
    <definedName name="SSCurrInput" localSheetId="0">#REF!</definedName>
    <definedName name="SSCurrInput">#REF!</definedName>
    <definedName name="SSCurrInput___0" localSheetId="0">#REF!</definedName>
    <definedName name="SSCurrInput___0">#REF!</definedName>
    <definedName name="SSCurrInput___12" localSheetId="0">#REF!</definedName>
    <definedName name="SSCurrInput___12">#REF!</definedName>
    <definedName name="SSCurrInput___14" localSheetId="0">#REF!</definedName>
    <definedName name="SSCurrInput___14">#REF!</definedName>
    <definedName name="SSCurrInput___16" localSheetId="0">#REF!</definedName>
    <definedName name="SSCurrInput___16">#REF!</definedName>
    <definedName name="SSCurrInput___2" localSheetId="0">#REF!</definedName>
    <definedName name="SSCurrInput___2">#REF!</definedName>
    <definedName name="SSCurrInput___25" localSheetId="0">#REF!</definedName>
    <definedName name="SSCurrInput___25">#REF!</definedName>
    <definedName name="SSCurrInput___26" localSheetId="0">#REF!</definedName>
    <definedName name="SSCurrInput___26">#REF!</definedName>
    <definedName name="SSCurrInput___27" localSheetId="0">#REF!</definedName>
    <definedName name="SSCurrInput___27">#REF!</definedName>
    <definedName name="SSCurrInput___4" localSheetId="0">#REF!</definedName>
    <definedName name="SSCurrInput___4">#REF!</definedName>
    <definedName name="SSCurrInput___5" localSheetId="0">#REF!</definedName>
    <definedName name="SSCurrInput___5">#REF!</definedName>
    <definedName name="SSCurrInput___7" localSheetId="0">#REF!</definedName>
    <definedName name="SSCurrInput___7">#REF!</definedName>
    <definedName name="ssdsds" localSheetId="0" hidden="1">{#N/A,#N/A,TRUE,"Cover sheet";#N/A,#N/A,TRUE,"DCF analysis";#N/A,#N/A,TRUE,"WACC calculation"}</definedName>
    <definedName name="ssdsds" hidden="1">{#N/A,#N/A,TRUE,"Cover sheet";#N/A,#N/A,TRUE,"DCF analysis";#N/A,#N/A,TRUE,"WACC calculation"}</definedName>
    <definedName name="sshsh">#N/A</definedName>
    <definedName name="SSQ" localSheetId="0">#REF!</definedName>
    <definedName name="SSQ">#REF!</definedName>
    <definedName name="sss" localSheetId="0">'Data Mobile'!Tx_intérêt_par_an/#REF!</definedName>
    <definedName name="sss">[0]!Tx_intérêt_par_an/#REF!</definedName>
    <definedName name="sss___0" localSheetId="0">'Data Mobile'!VolFactor___5/#REF!</definedName>
    <definedName name="sss___0">VolFactor___5/#REF!</definedName>
    <definedName name="sss___12" localSheetId="0">'Data Mobile'!VolFactor___25/#REF!</definedName>
    <definedName name="sss___12">VolFactor___25/#REF!</definedName>
    <definedName name="sss___14" localSheetId="0">'Data Mobile'!VolFactor___16/#REF!</definedName>
    <definedName name="sss___14">VolFactor___16/#REF!</definedName>
    <definedName name="sss___16" localSheetId="0">'Data Mobile'!VLastRowToPrint___7/#REF!</definedName>
    <definedName name="sss___16">VLastRowToPrint___7/#REF!</definedName>
    <definedName name="sss___2" localSheetId="0">'Data Mobile'!VolFactor___4/#REF!</definedName>
    <definedName name="sss___2">VolFactor___4/#REF!</definedName>
    <definedName name="sss___23" localSheetId="0">'Data Mobile'!VolFactor___5/#REF!</definedName>
    <definedName name="sss___23">VolFactor___5/#REF!</definedName>
    <definedName name="sss___25" localSheetId="0">[33]Trafic!VolFactor/#REF!</definedName>
    <definedName name="sss___25">[33]Trafic!VolFactor/#REF!</definedName>
    <definedName name="sss___26" localSheetId="0">'Data Mobile'!VolFactor___12/#REF!</definedName>
    <definedName name="sss___26">VolFactor___12/#REF!</definedName>
    <definedName name="sss___27" localSheetId="0">'Data Mobile'!VolFactor___14/#REF!</definedName>
    <definedName name="sss___27">VolFactor___14/#REF!</definedName>
    <definedName name="sss___3" localSheetId="0">'Data Mobile'!VolFactor___5/#REF!</definedName>
    <definedName name="sss___3">VolFactor___5/#REF!</definedName>
    <definedName name="sss___4" localSheetId="0">'Data Mobile'!VLastRowToPrint___0/#REF!</definedName>
    <definedName name="sss___4">VLastRowToPrint___0/#REF!</definedName>
    <definedName name="sss___5" localSheetId="0">'Data Mobile'!VolFactor___2/#REF!</definedName>
    <definedName name="sss___5">VolFactor___2/#REF!</definedName>
    <definedName name="sss___6" localSheetId="0">'Data Mobile'!VLastRowToPrint___26/#REF!</definedName>
    <definedName name="sss___6">VLastRowToPrint___26/#REF!</definedName>
    <definedName name="sss___7" localSheetId="0">'Data Mobile'!VolFactor___27/#REF!</definedName>
    <definedName name="sss___7">VolFactor___27/#REF!</definedName>
    <definedName name="sss___9" localSheetId="0">'Data Mobile'!VolFactor___5/#REF!</definedName>
    <definedName name="sss___9">VolFactor___5/#REF!</definedName>
    <definedName name="sssc">#N/A</definedName>
    <definedName name="ssss" localSheetId="0" hidden="1">[76]P.EQUIPEMENT99!#REF!</definedName>
    <definedName name="ssss" hidden="1">[76]P.EQUIPEMENT99!#REF!</definedName>
    <definedName name="ssss03" localSheetId="0" hidden="1">[98]P.EQUIPEMENT99!#REF!</definedName>
    <definedName name="ssss03" hidden="1">[98]P.EQUIPEMENT99!#REF!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0">#REF!</definedName>
    <definedName name="ssssssssssss">#REF!</definedName>
    <definedName name="startdate" localSheetId="0">#REF!</definedName>
    <definedName name="startdate">#REF!</definedName>
    <definedName name="Statut">[39]Statut!$A$9:$B$1428</definedName>
    <definedName name="StatutF">[39]StatutF!$A$11:$B$3677</definedName>
    <definedName name="STDCOSTS" localSheetId="0">#REF!</definedName>
    <definedName name="STDCOSTS">#REF!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0">'[25]FES  ATLAS'!#REF!</definedName>
    <definedName name="sto">'[25]FES  ATLAS'!#REF!</definedName>
    <definedName name="stock" localSheetId="0">'[24]FES  ATLAS'!#REF!</definedName>
    <definedName name="stock">'[24]FES  ATLAS'!#REF!</definedName>
    <definedName name="STPER" localSheetId="0">#REF!</definedName>
    <definedName name="STPER">#REF!</definedName>
    <definedName name="strplan" localSheetId="0">'[15]by dept'!#REF!</definedName>
    <definedName name="strplan">'[15]by dept'!#REF!</definedName>
    <definedName name="SUM" localSheetId="0">#REF!</definedName>
    <definedName name="SUM">#REF!</definedName>
    <definedName name="SUM_DETAIL">'[116]Product Summary (2)'!$A$6:$W$68</definedName>
    <definedName name="SUM_SUM">'[116]Product Summary (2)'!$A$81:$R$103</definedName>
    <definedName name="SV_Sch_Var" localSheetId="0">#REF!</definedName>
    <definedName name="SV_Sch_Var">#REF!</definedName>
    <definedName name="SV_Sch_Variance" localSheetId="0">#REF!</definedName>
    <definedName name="SV_Sch_Variance">#REF!</definedName>
    <definedName name="sxwc" localSheetId="0">[89]BATIMENT!#REF!</definedName>
    <definedName name="sxwc">[89]BATIMENT!#REF!</definedName>
    <definedName name="synthèse" localSheetId="0">#REF!</definedName>
    <definedName name="synthèse">#REF!</definedName>
    <definedName name="SYNTHESE_BA__ETAT_PRIVE" localSheetId="0">#REF!</definedName>
    <definedName name="SYNTHESE_BA__ETAT_PRIVE">#REF!</definedName>
    <definedName name="SystemImpedance" localSheetId="0">#REF!</definedName>
    <definedName name="SystemImpedance">#REF!</definedName>
    <definedName name="T">#N/A</definedName>
    <definedName name="T.G">[42]ONPT!$E$30</definedName>
    <definedName name="T.V.A__MAI__2003" localSheetId="0">#REF!</definedName>
    <definedName name="T.V.A__MAI__2003">#REF!</definedName>
    <definedName name="tab" localSheetId="0">[128]Marrakech!#REF!</definedName>
    <definedName name="tab">[128]Marrakech!#REF!</definedName>
    <definedName name="TABLE" localSheetId="0">#REF!</definedName>
    <definedName name="TABLE">#REF!</definedName>
    <definedName name="tableau" localSheetId="0">#REF!</definedName>
    <definedName name="tableau">#REF!</definedName>
    <definedName name="tableau10" localSheetId="0">#REF!,#REF!</definedName>
    <definedName name="tableau10">#REF!,#REF!</definedName>
    <definedName name="tableau11">'[129]Cost investments'!$F$9:$L$23,'[129]Cost investments'!$N$9:$S$23,'[129]Cost investments'!$F$28:$L$42,'[129]Cost investments'!$N$28:$S$42</definedName>
    <definedName name="tableau12" localSheetId="0">'[129]Fair value investments'!$D$10:$R$37,'[129]Fair value investments'!#REF!</definedName>
    <definedName name="tableau12">'[129]Fair value investments'!$D$10:$R$37,'[129]Fair value investments'!#REF!</definedName>
    <definedName name="tableau13">'[129]Other LT loans &amp; investments'!$E$10:$M$32,'[129]Other LT loans &amp; investments'!$E$38:$M$59</definedName>
    <definedName name="tableau14" localSheetId="0">#REF!</definedName>
    <definedName name="tableau14">#REF!</definedName>
    <definedName name="tableau15" localSheetId="0">#REF!</definedName>
    <definedName name="tableau15">#REF!</definedName>
    <definedName name="tableau16" localSheetId="0">#REF!,#REF!</definedName>
    <definedName name="tableau16">#REF!,#REF!</definedName>
    <definedName name="tableau17" localSheetId="0">#REF!</definedName>
    <definedName name="tableau17">#REF!</definedName>
    <definedName name="tableau18" localSheetId="0">#REF!,#REF!,#REF!</definedName>
    <definedName name="tableau18">#REF!,#REF!,#REF!</definedName>
    <definedName name="tableau2" localSheetId="0">#REF!,#REF!</definedName>
    <definedName name="tableau2">#REF!,#REF!</definedName>
    <definedName name="tableau3" localSheetId="0">#REF!,#REF!,#REF!,#REF!</definedName>
    <definedName name="tableau3">#REF!,#REF!,#REF!,#REF!</definedName>
    <definedName name="tableau4" localSheetId="0">#REF!,#REF!,#REF!</definedName>
    <definedName name="tableau4">#REF!,#REF!,#REF!</definedName>
    <definedName name="tableau5" localSheetId="0">#REF!</definedName>
    <definedName name="tableau5">#REF!</definedName>
    <definedName name="tableau6" localSheetId="0">#REF!</definedName>
    <definedName name="tableau6">#REF!</definedName>
    <definedName name="tableau7" localSheetId="0">#REF!</definedName>
    <definedName name="tableau7">#REF!</definedName>
    <definedName name="tableau8" localSheetId="0">#REF!,#REF!</definedName>
    <definedName name="tableau8">#REF!,#REF!</definedName>
    <definedName name="tableau9">'[129]Invest. in equity affiliates'!$G$13:$AE$23,'[129]Invest. in equity affiliates'!$G$33:$AG$43</definedName>
    <definedName name="tableconv" localSheetId="0">#REF!</definedName>
    <definedName name="tableconv">#REF!</definedName>
    <definedName name="tableconversion" localSheetId="0">#REF!</definedName>
    <definedName name="tableconversion">#REF!</definedName>
    <definedName name="TAmort" localSheetId="0">#REF!</definedName>
    <definedName name="TAmort">#REF!</definedName>
    <definedName name="TAmort___0" localSheetId="0">#REF!</definedName>
    <definedName name="TAmort___0">#REF!</definedName>
    <definedName name="TAmort___12" localSheetId="0">#REF!</definedName>
    <definedName name="TAmort___12">#REF!</definedName>
    <definedName name="TAmort___14" localSheetId="0">#REF!</definedName>
    <definedName name="TAmort___14">#REF!</definedName>
    <definedName name="TAmort___16" localSheetId="0">#REF!</definedName>
    <definedName name="TAmort___16">#REF!</definedName>
    <definedName name="TAmort___2" localSheetId="0">#REF!</definedName>
    <definedName name="TAmort___2">#REF!</definedName>
    <definedName name="TAmort___25" localSheetId="0">#REF!</definedName>
    <definedName name="TAmort___25">#REF!</definedName>
    <definedName name="TAmort___26" localSheetId="0">#REF!</definedName>
    <definedName name="TAmort___26">#REF!</definedName>
    <definedName name="TAmort___27" localSheetId="0">#REF!</definedName>
    <definedName name="TAmort___27">#REF!</definedName>
    <definedName name="TAmort___4" localSheetId="0">#REF!</definedName>
    <definedName name="TAmort___4">#REF!</definedName>
    <definedName name="TAmort___5" localSheetId="0">#REF!</definedName>
    <definedName name="TAmort___5">#REF!</definedName>
    <definedName name="TAmort___7" localSheetId="0">#REF!</definedName>
    <definedName name="TAmort___7">#REF!</definedName>
    <definedName name="Tanger" localSheetId="0">#REF!</definedName>
    <definedName name="Tanger">#REF!</definedName>
    <definedName name="TargetDebtToCapital" localSheetId="0">#REF!</definedName>
    <definedName name="TargetDebtToCapital">#REF!</definedName>
    <definedName name="TargetDebtToCapital___0" localSheetId="0">#REF!</definedName>
    <definedName name="TargetDebtToCapital___0">#REF!</definedName>
    <definedName name="TargetDebtToCapital___12" localSheetId="0">#REF!</definedName>
    <definedName name="TargetDebtToCapital___12">#REF!</definedName>
    <definedName name="TargetDebtToCapital___14" localSheetId="0">#REF!</definedName>
    <definedName name="TargetDebtToCapital___14">#REF!</definedName>
    <definedName name="TargetDebtToCapital___16" localSheetId="0">#REF!</definedName>
    <definedName name="TargetDebtToCapital___16">#REF!</definedName>
    <definedName name="TargetDebtToCapital___2" localSheetId="0">#REF!</definedName>
    <definedName name="TargetDebtToCapital___2">#REF!</definedName>
    <definedName name="TargetDebtToCapital___25" localSheetId="0">#REF!</definedName>
    <definedName name="TargetDebtToCapital___25">#REF!</definedName>
    <definedName name="TargetDebtToCapital___26" localSheetId="0">#REF!</definedName>
    <definedName name="TargetDebtToCapital___26">#REF!</definedName>
    <definedName name="TargetDebtToCapital___27" localSheetId="0">#REF!</definedName>
    <definedName name="TargetDebtToCapital___27">#REF!</definedName>
    <definedName name="TargetDebtToCapital___4" localSheetId="0">#REF!</definedName>
    <definedName name="TargetDebtToCapital___4">#REF!</definedName>
    <definedName name="TargetDebtToCapital___5" localSheetId="0">#REF!</definedName>
    <definedName name="TargetDebtToCapital___5">#REF!</definedName>
    <definedName name="TargetDebtToCapital___7" localSheetId="0">#REF!</definedName>
    <definedName name="TargetDebtToCapital___7">#REF!</definedName>
    <definedName name="TAssetPct" localSheetId="0">#REF!</definedName>
    <definedName name="TAssetPct">#REF!</definedName>
    <definedName name="TAssetPct___0" localSheetId="0">#REF!</definedName>
    <definedName name="TAssetPct___0">#REF!</definedName>
    <definedName name="TAssetPct___12" localSheetId="0">#REF!</definedName>
    <definedName name="TAssetPct___12">#REF!</definedName>
    <definedName name="TAssetPct___14" localSheetId="0">#REF!</definedName>
    <definedName name="TAssetPct___14">#REF!</definedName>
    <definedName name="TAssetPct___16" localSheetId="0">#REF!</definedName>
    <definedName name="TAssetPct___16">#REF!</definedName>
    <definedName name="TAssetPct___2" localSheetId="0">#REF!</definedName>
    <definedName name="TAssetPct___2">#REF!</definedName>
    <definedName name="TAssetPct___25" localSheetId="0">#REF!</definedName>
    <definedName name="TAssetPct___25">#REF!</definedName>
    <definedName name="TAssetPct___26" localSheetId="0">#REF!</definedName>
    <definedName name="TAssetPct___26">#REF!</definedName>
    <definedName name="TAssetPct___27" localSheetId="0">#REF!</definedName>
    <definedName name="TAssetPct___27">#REF!</definedName>
    <definedName name="TAssetPct___4" localSheetId="0">#REF!</definedName>
    <definedName name="TAssetPct___4">#REF!</definedName>
    <definedName name="TAssetPct___5" localSheetId="0">#REF!</definedName>
    <definedName name="TAssetPct___5">#REF!</definedName>
    <definedName name="TAssetPct___7" localSheetId="0">#REF!</definedName>
    <definedName name="TAssetPct___7">#REF!</definedName>
    <definedName name="TAssets" localSheetId="0">#REF!</definedName>
    <definedName name="TAssets">#REF!</definedName>
    <definedName name="TAssets___0" localSheetId="0">#REF!</definedName>
    <definedName name="TAssets___0">#REF!</definedName>
    <definedName name="TAssets___12" localSheetId="0">#REF!</definedName>
    <definedName name="TAssets___12">#REF!</definedName>
    <definedName name="TAssets___14" localSheetId="0">#REF!</definedName>
    <definedName name="TAssets___14">#REF!</definedName>
    <definedName name="TAssets___16" localSheetId="0">#REF!</definedName>
    <definedName name="TAssets___16">#REF!</definedName>
    <definedName name="TAssets___2" localSheetId="0">#REF!</definedName>
    <definedName name="TAssets___2">#REF!</definedName>
    <definedName name="TAssets___25" localSheetId="0">#REF!</definedName>
    <definedName name="TAssets___25">#REF!</definedName>
    <definedName name="TAssets___26" localSheetId="0">#REF!</definedName>
    <definedName name="TAssets___26">#REF!</definedName>
    <definedName name="TAssets___27" localSheetId="0">#REF!</definedName>
    <definedName name="TAssets___27">#REF!</definedName>
    <definedName name="TAssets___4" localSheetId="0">#REF!</definedName>
    <definedName name="TAssets___4">#REF!</definedName>
    <definedName name="TAssets___5" localSheetId="0">#REF!</definedName>
    <definedName name="TAssets___5">#REF!</definedName>
    <definedName name="TAssets___7" localSheetId="0">#REF!</definedName>
    <definedName name="TAssets___7">#REF!</definedName>
    <definedName name="tata" localSheetId="0">#REF!</definedName>
    <definedName name="tata">#REF!</definedName>
    <definedName name="tatat" localSheetId="0" hidden="1">{"IS",#N/A,FALSE,"IS";"RPTIS",#N/A,FALSE,"RPTIS";"STATS",#N/A,FALSE,"STATS";"CELL",#N/A,FALSE,"CELL";"BS",#N/A,FALSE,"BS"}</definedName>
    <definedName name="tatat" hidden="1">{"IS",#N/A,FALSE,"IS";"RPTIS",#N/A,FALSE,"RPTIS";"STATS",#N/A,FALSE,"STATS";"CELL",#N/A,FALSE,"CELL";"BS",#N/A,FALSE,"BS"}</definedName>
    <definedName name="Taux_intérêt_par_an" localSheetId="0">#REF!</definedName>
    <definedName name="Taux_intérêt_par_an">#REF!</definedName>
    <definedName name="Taux_intérêt_par_an___0" localSheetId="0">#REF!</definedName>
    <definedName name="Taux_intérêt_par_an___0">#REF!</definedName>
    <definedName name="Taux_intérêt_par_an___12" localSheetId="0">#REF!</definedName>
    <definedName name="Taux_intérêt_par_an___12">#REF!</definedName>
    <definedName name="Taux_intérêt_par_an___14" localSheetId="0">#REF!</definedName>
    <definedName name="Taux_intérêt_par_an___14">#REF!</definedName>
    <definedName name="Taux_intérêt_par_an___16" localSheetId="0">#REF!</definedName>
    <definedName name="Taux_intérêt_par_an___16">#REF!</definedName>
    <definedName name="Taux_intérêt_par_an___2" localSheetId="0">#REF!</definedName>
    <definedName name="Taux_intérêt_par_an___2">#REF!</definedName>
    <definedName name="Taux_intérêt_par_an___25" localSheetId="0">#REF!</definedName>
    <definedName name="Taux_intérêt_par_an___25">#REF!</definedName>
    <definedName name="Taux_intérêt_par_an___26" localSheetId="0">#REF!</definedName>
    <definedName name="Taux_intérêt_par_an___26">#REF!</definedName>
    <definedName name="Taux_intérêt_par_an___27" localSheetId="0">#REF!</definedName>
    <definedName name="Taux_intérêt_par_an___27">#REF!</definedName>
    <definedName name="Taux_intérêt_par_an___4" localSheetId="0">#REF!</definedName>
    <definedName name="Taux_intérêt_par_an___4">#REF!</definedName>
    <definedName name="Taux_intérêt_par_an___5" localSheetId="0">#REF!</definedName>
    <definedName name="Taux_intérêt_par_an___5">#REF!</definedName>
    <definedName name="Taux_intérêt_par_an___7" localSheetId="0">#REF!</definedName>
    <definedName name="Taux_intérêt_par_an___7">#REF!</definedName>
    <definedName name="TAX">#N/A</definedName>
    <definedName name="TCapex" localSheetId="0">#REF!</definedName>
    <definedName name="TCapex">#REF!</definedName>
    <definedName name="TCapex___0" localSheetId="0">#REF!</definedName>
    <definedName name="TCapex___0">#REF!</definedName>
    <definedName name="TCapex___12" localSheetId="0">#REF!</definedName>
    <definedName name="TCapex___12">#REF!</definedName>
    <definedName name="TCapex___14" localSheetId="0">#REF!</definedName>
    <definedName name="TCapex___14">#REF!</definedName>
    <definedName name="TCapex___16" localSheetId="0">#REF!</definedName>
    <definedName name="TCapex___16">#REF!</definedName>
    <definedName name="TCapex___2" localSheetId="0">#REF!</definedName>
    <definedName name="TCapex___2">#REF!</definedName>
    <definedName name="TCapex___25" localSheetId="0">#REF!</definedName>
    <definedName name="TCapex___25">#REF!</definedName>
    <definedName name="TCapex___26" localSheetId="0">#REF!</definedName>
    <definedName name="TCapex___26">#REF!</definedName>
    <definedName name="TCapex___27" localSheetId="0">#REF!</definedName>
    <definedName name="TCapex___27">#REF!</definedName>
    <definedName name="TCapex___4" localSheetId="0">#REF!</definedName>
    <definedName name="TCapex___4">#REF!</definedName>
    <definedName name="TCapex___5" localSheetId="0">#REF!</definedName>
    <definedName name="TCapex___5">#REF!</definedName>
    <definedName name="TCapex___7" localSheetId="0">#REF!</definedName>
    <definedName name="TCapex___7">#REF!</definedName>
    <definedName name="TCapexPct" localSheetId="0">#REF!</definedName>
    <definedName name="TCapexPct">#REF!</definedName>
    <definedName name="TCapexPct___0" localSheetId="0">#REF!</definedName>
    <definedName name="TCapexPct___0">#REF!</definedName>
    <definedName name="TCapexPct___12" localSheetId="0">#REF!</definedName>
    <definedName name="TCapexPct___12">#REF!</definedName>
    <definedName name="TCapexPct___14" localSheetId="0">#REF!</definedName>
    <definedName name="TCapexPct___14">#REF!</definedName>
    <definedName name="TCapexPct___16" localSheetId="0">#REF!</definedName>
    <definedName name="TCapexPct___16">#REF!</definedName>
    <definedName name="TCapexPct___2" localSheetId="0">#REF!</definedName>
    <definedName name="TCapexPct___2">#REF!</definedName>
    <definedName name="TCapexPct___25" localSheetId="0">#REF!</definedName>
    <definedName name="TCapexPct___25">#REF!</definedName>
    <definedName name="TCapexPct___26" localSheetId="0">#REF!</definedName>
    <definedName name="TCapexPct___26">#REF!</definedName>
    <definedName name="TCapexPct___27" localSheetId="0">#REF!</definedName>
    <definedName name="TCapexPct___27">#REF!</definedName>
    <definedName name="TCapexPct___4" localSheetId="0">#REF!</definedName>
    <definedName name="TCapexPct___4">#REF!</definedName>
    <definedName name="TCapexPct___5" localSheetId="0">#REF!</definedName>
    <definedName name="TCapexPct___5">#REF!</definedName>
    <definedName name="TCapexPct___7" localSheetId="0">#REF!</definedName>
    <definedName name="TCapexPct___7">#REF!</definedName>
    <definedName name="Tcasa" localSheetId="0">#REF!</definedName>
    <definedName name="Tcasa">#REF!</definedName>
    <definedName name="TChgDefTax" localSheetId="0">#REF!</definedName>
    <definedName name="TChgDefTax">#REF!</definedName>
    <definedName name="TChgDefTax___0" localSheetId="0">#REF!</definedName>
    <definedName name="TChgDefTax___0">#REF!</definedName>
    <definedName name="TChgDefTax___12" localSheetId="0">#REF!</definedName>
    <definedName name="TChgDefTax___12">#REF!</definedName>
    <definedName name="TChgDefTax___14" localSheetId="0">#REF!</definedName>
    <definedName name="TChgDefTax___14">#REF!</definedName>
    <definedName name="TChgDefTax___16" localSheetId="0">#REF!</definedName>
    <definedName name="TChgDefTax___16">#REF!</definedName>
    <definedName name="TChgDefTax___2" localSheetId="0">#REF!</definedName>
    <definedName name="TChgDefTax___2">#REF!</definedName>
    <definedName name="TChgDefTax___25" localSheetId="0">#REF!</definedName>
    <definedName name="TChgDefTax___25">#REF!</definedName>
    <definedName name="TChgDefTax___26" localSheetId="0">#REF!</definedName>
    <definedName name="TChgDefTax___26">#REF!</definedName>
    <definedName name="TChgDefTax___27" localSheetId="0">#REF!</definedName>
    <definedName name="TChgDefTax___27">#REF!</definedName>
    <definedName name="TChgDefTax___4" localSheetId="0">#REF!</definedName>
    <definedName name="TChgDefTax___4">#REF!</definedName>
    <definedName name="TChgDefTax___5" localSheetId="0">#REF!</definedName>
    <definedName name="TChgDefTax___5">#REF!</definedName>
    <definedName name="TChgDefTax___7" localSheetId="0">#REF!</definedName>
    <definedName name="TChgDefTax___7">#REF!</definedName>
    <definedName name="TChgNWI" localSheetId="0">#REF!</definedName>
    <definedName name="TChgNWI">#REF!</definedName>
    <definedName name="TChgNWI___0" localSheetId="0">#REF!</definedName>
    <definedName name="TChgNWI___0">#REF!</definedName>
    <definedName name="TChgNWI___12" localSheetId="0">#REF!</definedName>
    <definedName name="TChgNWI___12">#REF!</definedName>
    <definedName name="TChgNWI___14" localSheetId="0">#REF!</definedName>
    <definedName name="TChgNWI___14">#REF!</definedName>
    <definedName name="TChgNWI___16" localSheetId="0">#REF!</definedName>
    <definedName name="TChgNWI___16">#REF!</definedName>
    <definedName name="TChgNWI___2" localSheetId="0">#REF!</definedName>
    <definedName name="TChgNWI___2">#REF!</definedName>
    <definedName name="TChgNWI___25" localSheetId="0">#REF!</definedName>
    <definedName name="TChgNWI___25">#REF!</definedName>
    <definedName name="TChgNWI___26" localSheetId="0">#REF!</definedName>
    <definedName name="TChgNWI___26">#REF!</definedName>
    <definedName name="TChgNWI___27" localSheetId="0">#REF!</definedName>
    <definedName name="TChgNWI___27">#REF!</definedName>
    <definedName name="TChgNWI___4" localSheetId="0">#REF!</definedName>
    <definedName name="TChgNWI___4">#REF!</definedName>
    <definedName name="TChgNWI___5" localSheetId="0">#REF!</definedName>
    <definedName name="TChgNWI___5">#REF!</definedName>
    <definedName name="TChgNWI___7" localSheetId="0">#REF!</definedName>
    <definedName name="TChgNWI___7">#REF!</definedName>
    <definedName name="TD">[130]taux!$C$2</definedName>
    <definedName name="TD_CAPEX_ACTU2_PREVISION" localSheetId="0">#REF!</definedName>
    <definedName name="TD_CAPEX_ACTU2_PREVISION">#REF!</definedName>
    <definedName name="TD0" localSheetId="0">[130]taux!#REF!</definedName>
    <definedName name="TD0">[130]taux!#REF!</definedName>
    <definedName name="TDepr" localSheetId="0">#REF!</definedName>
    <definedName name="TDepr">#REF!</definedName>
    <definedName name="TDepr___0" localSheetId="0">#REF!</definedName>
    <definedName name="TDepr___0">#REF!</definedName>
    <definedName name="TDepr___12" localSheetId="0">#REF!</definedName>
    <definedName name="TDepr___12">#REF!</definedName>
    <definedName name="TDepr___14" localSheetId="0">#REF!</definedName>
    <definedName name="TDepr___14">#REF!</definedName>
    <definedName name="TDepr___16" localSheetId="0">#REF!</definedName>
    <definedName name="TDepr___16">#REF!</definedName>
    <definedName name="TDepr___2" localSheetId="0">#REF!</definedName>
    <definedName name="TDepr___2">#REF!</definedName>
    <definedName name="TDepr___25" localSheetId="0">#REF!</definedName>
    <definedName name="TDepr___25">#REF!</definedName>
    <definedName name="TDepr___26" localSheetId="0">#REF!</definedName>
    <definedName name="TDepr___26">#REF!</definedName>
    <definedName name="TDepr___27" localSheetId="0">#REF!</definedName>
    <definedName name="TDepr___27">#REF!</definedName>
    <definedName name="TDepr___4" localSheetId="0">#REF!</definedName>
    <definedName name="TDepr___4">#REF!</definedName>
    <definedName name="TDepr___5" localSheetId="0">#REF!</definedName>
    <definedName name="TDepr___5">#REF!</definedName>
    <definedName name="TDepr___7" localSheetId="0">#REF!</definedName>
    <definedName name="TDepr___7">#REF!</definedName>
    <definedName name="TDeprOutput" localSheetId="0">#REF!</definedName>
    <definedName name="TDeprOutput">#REF!</definedName>
    <definedName name="TDeprOutput___0" localSheetId="0">#REF!</definedName>
    <definedName name="TDeprOutput___0">#REF!</definedName>
    <definedName name="TDeprOutput___12" localSheetId="0">#REF!</definedName>
    <definedName name="TDeprOutput___12">#REF!</definedName>
    <definedName name="TDeprOutput___14" localSheetId="0">#REF!</definedName>
    <definedName name="TDeprOutput___14">#REF!</definedName>
    <definedName name="TDeprOutput___16" localSheetId="0">#REF!</definedName>
    <definedName name="TDeprOutput___16">#REF!</definedName>
    <definedName name="TDeprOutput___2" localSheetId="0">#REF!</definedName>
    <definedName name="TDeprOutput___2">#REF!</definedName>
    <definedName name="TDeprOutput___25" localSheetId="0">#REF!</definedName>
    <definedName name="TDeprOutput___25">#REF!</definedName>
    <definedName name="TDeprOutput___26" localSheetId="0">#REF!</definedName>
    <definedName name="TDeprOutput___26">#REF!</definedName>
    <definedName name="TDeprOutput___27" localSheetId="0">#REF!</definedName>
    <definedName name="TDeprOutput___27">#REF!</definedName>
    <definedName name="TDeprOutput___4" localSheetId="0">#REF!</definedName>
    <definedName name="TDeprOutput___4">#REF!</definedName>
    <definedName name="TDeprOutput___5" localSheetId="0">#REF!</definedName>
    <definedName name="TDeprOutput___5">#REF!</definedName>
    <definedName name="TDeprOutput___7" localSheetId="0">#REF!</definedName>
    <definedName name="TDeprOutput___7">#REF!</definedName>
    <definedName name="TE">[130]taux!$C$1</definedName>
    <definedName name="TE0" localSheetId="0">[130]taux!#REF!</definedName>
    <definedName name="TE0">[130]taux!#REF!</definedName>
    <definedName name="TEBIAT" localSheetId="0">#REF!</definedName>
    <definedName name="TEBIAT">#REF!</definedName>
    <definedName name="TEBIAT___0" localSheetId="0">#REF!</definedName>
    <definedName name="TEBIAT___0">#REF!</definedName>
    <definedName name="TEBIAT___12" localSheetId="0">#REF!</definedName>
    <definedName name="TEBIAT___12">#REF!</definedName>
    <definedName name="TEBIAT___14" localSheetId="0">#REF!</definedName>
    <definedName name="TEBIAT___14">#REF!</definedName>
    <definedName name="TEBIAT___16" localSheetId="0">#REF!</definedName>
    <definedName name="TEBIAT___16">#REF!</definedName>
    <definedName name="TEBIAT___2" localSheetId="0">#REF!</definedName>
    <definedName name="TEBIAT___2">#REF!</definedName>
    <definedName name="TEBIAT___25" localSheetId="0">#REF!</definedName>
    <definedName name="TEBIAT___25">#REF!</definedName>
    <definedName name="TEBIAT___26" localSheetId="0">#REF!</definedName>
    <definedName name="TEBIAT___26">#REF!</definedName>
    <definedName name="TEBIAT___27" localSheetId="0">#REF!</definedName>
    <definedName name="TEBIAT___27">#REF!</definedName>
    <definedName name="TEBIAT___4" localSheetId="0">#REF!</definedName>
    <definedName name="TEBIAT___4">#REF!</definedName>
    <definedName name="TEBIAT___5" localSheetId="0">#REF!</definedName>
    <definedName name="TEBIAT___5">#REF!</definedName>
    <definedName name="TEBIAT___7" localSheetId="0">#REF!</definedName>
    <definedName name="TEBIAT___7">#REF!</definedName>
    <definedName name="TEBIT" localSheetId="0">#REF!</definedName>
    <definedName name="TEBIT">#REF!</definedName>
    <definedName name="TEBIT___0" localSheetId="0">#REF!</definedName>
    <definedName name="TEBIT___0">#REF!</definedName>
    <definedName name="TEBIT___12" localSheetId="0">#REF!</definedName>
    <definedName name="TEBIT___12">#REF!</definedName>
    <definedName name="TEBIT___14" localSheetId="0">#REF!</definedName>
    <definedName name="TEBIT___14">#REF!</definedName>
    <definedName name="TEBIT___16" localSheetId="0">#REF!</definedName>
    <definedName name="TEBIT___16">#REF!</definedName>
    <definedName name="TEBIT___2" localSheetId="0">#REF!</definedName>
    <definedName name="TEBIT___2">#REF!</definedName>
    <definedName name="TEBIT___25" localSheetId="0">#REF!</definedName>
    <definedName name="TEBIT___25">#REF!</definedName>
    <definedName name="TEBIT___26" localSheetId="0">#REF!</definedName>
    <definedName name="TEBIT___26">#REF!</definedName>
    <definedName name="TEBIT___27" localSheetId="0">#REF!</definedName>
    <definedName name="TEBIT___27">#REF!</definedName>
    <definedName name="TEBIT___4" localSheetId="0">#REF!</definedName>
    <definedName name="TEBIT___4">#REF!</definedName>
    <definedName name="TEBIT___5" localSheetId="0">#REF!</definedName>
    <definedName name="TEBIT___5">#REF!</definedName>
    <definedName name="TEBIT___7" localSheetId="0">#REF!</definedName>
    <definedName name="TEBIT___7">#REF!</definedName>
    <definedName name="TEBITAdj" localSheetId="0">#REF!</definedName>
    <definedName name="TEBITAdj">#REF!</definedName>
    <definedName name="TEBITAdj___0" localSheetId="0">#REF!</definedName>
    <definedName name="TEBITAdj___0">#REF!</definedName>
    <definedName name="TEBITAdj___12" localSheetId="0">#REF!</definedName>
    <definedName name="TEBITAdj___12">#REF!</definedName>
    <definedName name="TEBITAdj___14" localSheetId="0">#REF!</definedName>
    <definedName name="TEBITAdj___14">#REF!</definedName>
    <definedName name="TEBITAdj___16" localSheetId="0">#REF!</definedName>
    <definedName name="TEBITAdj___16">#REF!</definedName>
    <definedName name="TEBITAdj___2" localSheetId="0">#REF!</definedName>
    <definedName name="TEBITAdj___2">#REF!</definedName>
    <definedName name="TEBITAdj___25" localSheetId="0">#REF!</definedName>
    <definedName name="TEBITAdj___25">#REF!</definedName>
    <definedName name="TEBITAdj___26" localSheetId="0">#REF!</definedName>
    <definedName name="TEBITAdj___26">#REF!</definedName>
    <definedName name="TEBITAdj___27" localSheetId="0">#REF!</definedName>
    <definedName name="TEBITAdj___27">#REF!</definedName>
    <definedName name="TEBITAdj___4" localSheetId="0">#REF!</definedName>
    <definedName name="TEBITAdj___4">#REF!</definedName>
    <definedName name="TEBITAdj___5" localSheetId="0">#REF!</definedName>
    <definedName name="TEBITAdj___5">#REF!</definedName>
    <definedName name="TEBITAdj___7" localSheetId="0">#REF!</definedName>
    <definedName name="TEBITAdj___7">#REF!</definedName>
    <definedName name="TEBITDAAdj" localSheetId="0">#REF!</definedName>
    <definedName name="TEBITDAAdj">#REF!</definedName>
    <definedName name="TEBITDAAdj___0" localSheetId="0">#REF!</definedName>
    <definedName name="TEBITDAAdj___0">#REF!</definedName>
    <definedName name="TEBITDAAdj___12" localSheetId="0">#REF!</definedName>
    <definedName name="TEBITDAAdj___12">#REF!</definedName>
    <definedName name="TEBITDAAdj___14" localSheetId="0">#REF!</definedName>
    <definedName name="TEBITDAAdj___14">#REF!</definedName>
    <definedName name="TEBITDAAdj___16" localSheetId="0">#REF!</definedName>
    <definedName name="TEBITDAAdj___16">#REF!</definedName>
    <definedName name="TEBITDAAdj___2" localSheetId="0">#REF!</definedName>
    <definedName name="TEBITDAAdj___2">#REF!</definedName>
    <definedName name="TEBITDAAdj___25" localSheetId="0">#REF!</definedName>
    <definedName name="TEBITDAAdj___25">#REF!</definedName>
    <definedName name="TEBITDAAdj___26" localSheetId="0">#REF!</definedName>
    <definedName name="TEBITDAAdj___26">#REF!</definedName>
    <definedName name="TEBITDAAdj___27" localSheetId="0">#REF!</definedName>
    <definedName name="TEBITDAAdj___27">#REF!</definedName>
    <definedName name="TEBITDAAdj___4" localSheetId="0">#REF!</definedName>
    <definedName name="TEBITDAAdj___4">#REF!</definedName>
    <definedName name="TEBITDAAdj___5" localSheetId="0">#REF!</definedName>
    <definedName name="TEBITDAAdj___5">#REF!</definedName>
    <definedName name="TEBITDAAdj___7" localSheetId="0">#REF!</definedName>
    <definedName name="TEBITDAAdj___7">#REF!</definedName>
    <definedName name="TEBITDAMult" localSheetId="0">#REF!</definedName>
    <definedName name="TEBITDAMult">#REF!</definedName>
    <definedName name="TEBITDAMult___0" localSheetId="0">#REF!</definedName>
    <definedName name="TEBITDAMult___0">#REF!</definedName>
    <definedName name="TEBITDAMult___12" localSheetId="0">#REF!</definedName>
    <definedName name="TEBITDAMult___12">#REF!</definedName>
    <definedName name="TEBITDAMult___14" localSheetId="0">#REF!</definedName>
    <definedName name="TEBITDAMult___14">#REF!</definedName>
    <definedName name="TEBITDAMult___16" localSheetId="0">#REF!</definedName>
    <definedName name="TEBITDAMult___16">#REF!</definedName>
    <definedName name="TEBITDAMult___2" localSheetId="0">#REF!</definedName>
    <definedName name="TEBITDAMult___2">#REF!</definedName>
    <definedName name="TEBITDAMult___25" localSheetId="0">#REF!</definedName>
    <definedName name="TEBITDAMult___25">#REF!</definedName>
    <definedName name="TEBITDAMult___26" localSheetId="0">#REF!</definedName>
    <definedName name="TEBITDAMult___26">#REF!</definedName>
    <definedName name="TEBITDAMult___27" localSheetId="0">#REF!</definedName>
    <definedName name="TEBITDAMult___27">#REF!</definedName>
    <definedName name="TEBITDAMult___4" localSheetId="0">#REF!</definedName>
    <definedName name="TEBITDAMult___4">#REF!</definedName>
    <definedName name="TEBITDAMult___5" localSheetId="0">#REF!</definedName>
    <definedName name="TEBITDAMult___5">#REF!</definedName>
    <definedName name="TEBITDAMult___7" localSheetId="0">#REF!</definedName>
    <definedName name="TEBITDAMult___7">#REF!</definedName>
    <definedName name="TEBITMargin" localSheetId="0">#REF!</definedName>
    <definedName name="TEBITMargin">#REF!</definedName>
    <definedName name="TEBITMargin___0" localSheetId="0">#REF!</definedName>
    <definedName name="TEBITMargin___0">#REF!</definedName>
    <definedName name="TEBITMargin___12" localSheetId="0">#REF!</definedName>
    <definedName name="TEBITMargin___12">#REF!</definedName>
    <definedName name="TEBITMargin___14" localSheetId="0">#REF!</definedName>
    <definedName name="TEBITMargin___14">#REF!</definedName>
    <definedName name="TEBITMargin___16" localSheetId="0">#REF!</definedName>
    <definedName name="TEBITMargin___16">#REF!</definedName>
    <definedName name="TEBITMargin___2" localSheetId="0">#REF!</definedName>
    <definedName name="TEBITMargin___2">#REF!</definedName>
    <definedName name="TEBITMargin___25" localSheetId="0">#REF!</definedName>
    <definedName name="TEBITMargin___25">#REF!</definedName>
    <definedName name="TEBITMargin___26" localSheetId="0">#REF!</definedName>
    <definedName name="TEBITMargin___26">#REF!</definedName>
    <definedName name="TEBITMargin___27" localSheetId="0">#REF!</definedName>
    <definedName name="TEBITMargin___27">#REF!</definedName>
    <definedName name="TEBITMargin___4" localSheetId="0">#REF!</definedName>
    <definedName name="TEBITMargin___4">#REF!</definedName>
    <definedName name="TEBITMargin___5" localSheetId="0">#REF!</definedName>
    <definedName name="TEBITMargin___5">#REF!</definedName>
    <definedName name="TEBITMargin___7" localSheetId="0">#REF!</definedName>
    <definedName name="TEBITMargin___7">#REF!</definedName>
    <definedName name="TEBITMult" localSheetId="0">#REF!</definedName>
    <definedName name="TEBITMult">#REF!</definedName>
    <definedName name="TEBITMult___0" localSheetId="0">#REF!</definedName>
    <definedName name="TEBITMult___0">#REF!</definedName>
    <definedName name="TEBITMult___12" localSheetId="0">#REF!</definedName>
    <definedName name="TEBITMult___12">#REF!</definedName>
    <definedName name="TEBITMult___14" localSheetId="0">#REF!</definedName>
    <definedName name="TEBITMult___14">#REF!</definedName>
    <definedName name="TEBITMult___16" localSheetId="0">#REF!</definedName>
    <definedName name="TEBITMult___16">#REF!</definedName>
    <definedName name="TEBITMult___2" localSheetId="0">#REF!</definedName>
    <definedName name="TEBITMult___2">#REF!</definedName>
    <definedName name="TEBITMult___25" localSheetId="0">#REF!</definedName>
    <definedName name="TEBITMult___25">#REF!</definedName>
    <definedName name="TEBITMult___26" localSheetId="0">#REF!</definedName>
    <definedName name="TEBITMult___26">#REF!</definedName>
    <definedName name="TEBITMult___27" localSheetId="0">#REF!</definedName>
    <definedName name="TEBITMult___27">#REF!</definedName>
    <definedName name="TEBITMult___4" localSheetId="0">#REF!</definedName>
    <definedName name="TEBITMult___4">#REF!</definedName>
    <definedName name="TEBITMult___5" localSheetId="0">#REF!</definedName>
    <definedName name="TEBITMult___5">#REF!</definedName>
    <definedName name="TEBITMult___7" localSheetId="0">#REF!</definedName>
    <definedName name="TEBITMult___7">#REF!</definedName>
    <definedName name="Telco_GDP" localSheetId="0">#REF!</definedName>
    <definedName name="Telco_GDP">#REF!</definedName>
    <definedName name="Telco_GDP___0" localSheetId="0">#REF!</definedName>
    <definedName name="Telco_GDP___0">#REF!</definedName>
    <definedName name="Telco_GDP___12" localSheetId="0">#REF!</definedName>
    <definedName name="Telco_GDP___12">#REF!</definedName>
    <definedName name="Telco_GDP___14" localSheetId="0">#REF!</definedName>
    <definedName name="Telco_GDP___14">#REF!</definedName>
    <definedName name="Telco_GDP___16" localSheetId="0">#REF!</definedName>
    <definedName name="Telco_GDP___16">#REF!</definedName>
    <definedName name="Telco_GDP___2" localSheetId="0">#REF!</definedName>
    <definedName name="Telco_GDP___2">#REF!</definedName>
    <definedName name="Telco_GDP___25" localSheetId="0">#REF!</definedName>
    <definedName name="Telco_GDP___25">#REF!</definedName>
    <definedName name="Telco_GDP___26" localSheetId="0">#REF!</definedName>
    <definedName name="Telco_GDP___26">#REF!</definedName>
    <definedName name="Telco_GDP___27" localSheetId="0">#REF!</definedName>
    <definedName name="Telco_GDP___27">#REF!</definedName>
    <definedName name="Telco_GDP___4" localSheetId="0">#REF!</definedName>
    <definedName name="Telco_GDP___4">#REF!</definedName>
    <definedName name="Telco_GDP___5" localSheetId="0">#REF!</definedName>
    <definedName name="Telco_GDP___5">#REF!</definedName>
    <definedName name="Telco_GDP___7" localSheetId="0">#REF!</definedName>
    <definedName name="Telco_GDP___7">#REF!</definedName>
    <definedName name="télphabontralocal" localSheetId="0">#REF!</definedName>
    <definedName name="télphabontralocal">#REF!</definedName>
    <definedName name="télphabontralocal___0" localSheetId="0">#REF!</definedName>
    <definedName name="télphabontralocal___0">#REF!</definedName>
    <definedName name="télphabontralocal___14" localSheetId="0">#REF!</definedName>
    <definedName name="télphabontralocal___14">#REF!</definedName>
    <definedName name="TER" localSheetId="0">'[131]CIP 25-11-2006'!#REF!</definedName>
    <definedName name="TER">'[131]CIP 25-11-2006'!#REF!</definedName>
    <definedName name="TermDiscperiods" localSheetId="0">#REF!</definedName>
    <definedName name="TermDiscperiods">#REF!</definedName>
    <definedName name="TermDiscperiods___0" localSheetId="0">#REF!</definedName>
    <definedName name="TermDiscperiods___0">#REF!</definedName>
    <definedName name="TermDiscperiods___12" localSheetId="0">#REF!</definedName>
    <definedName name="TermDiscperiods___12">#REF!</definedName>
    <definedName name="TermDiscperiods___14" localSheetId="0">#REF!</definedName>
    <definedName name="TermDiscperiods___14">#REF!</definedName>
    <definedName name="TermDiscperiods___16" localSheetId="0">#REF!</definedName>
    <definedName name="TermDiscperiods___16">#REF!</definedName>
    <definedName name="TermDiscperiods___2" localSheetId="0">#REF!</definedName>
    <definedName name="TermDiscperiods___2">#REF!</definedName>
    <definedName name="TermDiscperiods___25" localSheetId="0">#REF!</definedName>
    <definedName name="TermDiscperiods___25">#REF!</definedName>
    <definedName name="TermDiscperiods___26" localSheetId="0">#REF!</definedName>
    <definedName name="TermDiscperiods___26">#REF!</definedName>
    <definedName name="TermDiscperiods___27" localSheetId="0">#REF!</definedName>
    <definedName name="TermDiscperiods___27">#REF!</definedName>
    <definedName name="TermDiscperiods___4" localSheetId="0">#REF!</definedName>
    <definedName name="TermDiscperiods___4">#REF!</definedName>
    <definedName name="TermDiscperiods___5" localSheetId="0">#REF!</definedName>
    <definedName name="TermDiscperiods___5">#REF!</definedName>
    <definedName name="TermDiscperiods___7" localSheetId="0">#REF!</definedName>
    <definedName name="TermDiscperiods___7">#REF!</definedName>
    <definedName name="TerminalWACC" localSheetId="0">#REF!</definedName>
    <definedName name="TerminalWACC">#REF!</definedName>
    <definedName name="TerminalWACC___0" localSheetId="0">#REF!</definedName>
    <definedName name="TerminalWACC___0">#REF!</definedName>
    <definedName name="TerminalWACC___12" localSheetId="0">#REF!</definedName>
    <definedName name="TerminalWACC___12">#REF!</definedName>
    <definedName name="TerminalWACC___14" localSheetId="0">#REF!</definedName>
    <definedName name="TerminalWACC___14">#REF!</definedName>
    <definedName name="TerminalWACC___16" localSheetId="0">#REF!</definedName>
    <definedName name="TerminalWACC___16">#REF!</definedName>
    <definedName name="TerminalWACC___2" localSheetId="0">#REF!</definedName>
    <definedName name="TerminalWACC___2">#REF!</definedName>
    <definedName name="TerminalWACC___25" localSheetId="0">#REF!</definedName>
    <definedName name="TerminalWACC___25">#REF!</definedName>
    <definedName name="TerminalWACC___26" localSheetId="0">#REF!</definedName>
    <definedName name="TerminalWACC___26">#REF!</definedName>
    <definedName name="TerminalWACC___27" localSheetId="0">#REF!</definedName>
    <definedName name="TerminalWACC___27">#REF!</definedName>
    <definedName name="TerminalWACC___4" localSheetId="0">#REF!</definedName>
    <definedName name="TerminalWACC___4">#REF!</definedName>
    <definedName name="TerminalWACC___5" localSheetId="0">#REF!</definedName>
    <definedName name="TerminalWACC___5">#REF!</definedName>
    <definedName name="TerminalWACC___7" localSheetId="0">#REF!</definedName>
    <definedName name="TerminalWACC___7">#REF!</definedName>
    <definedName name="test" localSheetId="0" hidden="1">{#N/A,#N/A,FALSE,"F_Plan";#N/A,#N/A,FALSE,"Parameter"}</definedName>
    <definedName name="test" hidden="1">{#N/A,#N/A,FALSE,"F_Plan";#N/A,#N/A,FALSE,"Parameter"}</definedName>
    <definedName name="Test_Equipment_Markup" localSheetId="0">#REF!</definedName>
    <definedName name="Test_Equipment_Markup">#REF!</definedName>
    <definedName name="TEST0" localSheetId="0">#REF!</definedName>
    <definedName name="TEST0">#REF!</definedName>
    <definedName name="test1" localSheetId="0" hidden="1">{#N/A,#N/A,FALSE,"Umsatz";#N/A,#N/A,FALSE,"Base V.02";#N/A,#N/A,FALSE,"Charts"}</definedName>
    <definedName name="test1" hidden="1">{#N/A,#N/A,FALSE,"Umsatz";#N/A,#N/A,FALSE,"Base V.02";#N/A,#N/A,FALSE,"Charts"}</definedName>
    <definedName name="TEST10">'[132]Données 2008'!$A$10586:$Q$11761</definedName>
    <definedName name="TEST11">'[132]Données 2008'!$A$11762:$Q$12937</definedName>
    <definedName name="TEST12">'[132]Données 2008'!$A$12938:$Q$14113</definedName>
    <definedName name="TEST13">'[132]Données 2008'!$A$14114:$Q$15289</definedName>
    <definedName name="TEST14">'[132]Données 2008'!$A$15290:$Q$16465</definedName>
    <definedName name="TEST15">'[132]Données 2008'!$A$17642:$Q$17749</definedName>
    <definedName name="test2" localSheetId="0" hidden="1">{#N/A,#N/A,FALSE,"F_Plan";#N/A,#N/A,FALSE,"Parameter"}</definedName>
    <definedName name="test2" hidden="1">{#N/A,#N/A,FALSE,"F_Plan";#N/A,#N/A,FALSE,"Parameter"}</definedName>
    <definedName name="TEST3" localSheetId="0" hidden="1">#REF!</definedName>
    <definedName name="TEST3" hidden="1">#REF!</definedName>
    <definedName name="test4" localSheetId="0" hidden="1">{#N/A,#N/A,FALSE,"F_Plan";#N/A,#N/A,FALSE,"Parameter"}</definedName>
    <definedName name="test4" hidden="1">{#N/A,#N/A,FALSE,"F_Plan";#N/A,#N/A,FALSE,"Parameter"}</definedName>
    <definedName name="TEST5">'[132]Données 2008'!$A$4706:$Q$5881</definedName>
    <definedName name="TEST6">'[132]Données 2008'!$A$5882:$Q$7057</definedName>
    <definedName name="TEST7">'[132]Données 2008'!$A$7058:$Q$8233</definedName>
    <definedName name="TEST8">'[132]Données 2008'!$A$8234:$Q$9409</definedName>
    <definedName name="TEST9">'[132]Données 2008'!$A$9410:$Q$10585</definedName>
    <definedName name="TestAdd">"Test RefersTo1"</definedName>
    <definedName name="teste" localSheetId="0">#REF!</definedName>
    <definedName name="teste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s" localSheetId="0" hidden="1">{#N/A,#N/A,FALSE,"F_Plan";#N/A,#N/A,FALSE,"Parameter"}</definedName>
    <definedName name="tests" hidden="1">{#N/A,#N/A,FALSE,"F_Plan";#N/A,#N/A,FALSE,"Parameter"}</definedName>
    <definedName name="TESTVKEY" localSheetId="0">#REF!</definedName>
    <definedName name="TESTVKEY">#REF!</definedName>
    <definedName name="tete" localSheetId="0">#REF!</definedName>
    <definedName name="tete">#REF!</definedName>
    <definedName name="TextRefCopyRangeCount" hidden="1">1</definedName>
    <definedName name="TFCF" localSheetId="0">#REF!</definedName>
    <definedName name="TFCF">#REF!</definedName>
    <definedName name="TFCF___0" localSheetId="0">#REF!</definedName>
    <definedName name="TFCF___0">#REF!</definedName>
    <definedName name="TFCF___12" localSheetId="0">#REF!</definedName>
    <definedName name="TFCF___12">#REF!</definedName>
    <definedName name="TFCF___14" localSheetId="0">#REF!</definedName>
    <definedName name="TFCF___14">#REF!</definedName>
    <definedName name="TFCF___16" localSheetId="0">#REF!</definedName>
    <definedName name="TFCF___16">#REF!</definedName>
    <definedName name="TFCF___2" localSheetId="0">#REF!</definedName>
    <definedName name="TFCF___2">#REF!</definedName>
    <definedName name="TFCF___25" localSheetId="0">#REF!</definedName>
    <definedName name="TFCF___25">#REF!</definedName>
    <definedName name="TFCF___26" localSheetId="0">#REF!</definedName>
    <definedName name="TFCF___26">#REF!</definedName>
    <definedName name="TFCF___27" localSheetId="0">#REF!</definedName>
    <definedName name="TFCF___27">#REF!</definedName>
    <definedName name="TFCF___4" localSheetId="0">#REF!</definedName>
    <definedName name="TFCF___4">#REF!</definedName>
    <definedName name="TFCF___5" localSheetId="0">#REF!</definedName>
    <definedName name="TFCF___5">#REF!</definedName>
    <definedName name="TFCF___7" localSheetId="0">#REF!</definedName>
    <definedName name="TFCF___7">#REF!</definedName>
    <definedName name="TFCFColumn" localSheetId="0">#REF!</definedName>
    <definedName name="TFCFColumn">#REF!</definedName>
    <definedName name="TFCFColumn___0" localSheetId="0">#REF!</definedName>
    <definedName name="TFCFColumn___0">#REF!</definedName>
    <definedName name="TFCFColumn___12" localSheetId="0">#REF!</definedName>
    <definedName name="TFCFColumn___12">#REF!</definedName>
    <definedName name="TFCFColumn___14" localSheetId="0">#REF!</definedName>
    <definedName name="TFCFColumn___14">#REF!</definedName>
    <definedName name="TFCFColumn___16" localSheetId="0">#REF!</definedName>
    <definedName name="TFCFColumn___16">#REF!</definedName>
    <definedName name="TFCFColumn___2" localSheetId="0">#REF!</definedName>
    <definedName name="TFCFColumn___2">#REF!</definedName>
    <definedName name="TFCFColumn___25" localSheetId="0">#REF!</definedName>
    <definedName name="TFCFColumn___25">#REF!</definedName>
    <definedName name="TFCFColumn___26" localSheetId="0">#REF!</definedName>
    <definedName name="TFCFColumn___26">#REF!</definedName>
    <definedName name="TFCFColumn___27" localSheetId="0">#REF!</definedName>
    <definedName name="TFCFColumn___27">#REF!</definedName>
    <definedName name="TFCFColumn___4" localSheetId="0">#REF!</definedName>
    <definedName name="TFCFColumn___4">#REF!</definedName>
    <definedName name="TFCFColumn___5" localSheetId="0">#REF!</definedName>
    <definedName name="TFCFColumn___5">#REF!</definedName>
    <definedName name="TFCFColumn___7" localSheetId="0">#REF!</definedName>
    <definedName name="TFCFColumn___7">#REF!</definedName>
    <definedName name="TFirstProjDate" localSheetId="0">#REF!</definedName>
    <definedName name="TFirstProjDate">#REF!</definedName>
    <definedName name="TFirstProjDate___0" localSheetId="0">#REF!</definedName>
    <definedName name="TFirstProjDate___0">#REF!</definedName>
    <definedName name="TFirstProjDate___12" localSheetId="0">#REF!</definedName>
    <definedName name="TFirstProjDate___12">#REF!</definedName>
    <definedName name="TFirstProjDate___14" localSheetId="0">#REF!</definedName>
    <definedName name="TFirstProjDate___14">#REF!</definedName>
    <definedName name="TFirstProjDate___16" localSheetId="0">#REF!</definedName>
    <definedName name="TFirstProjDate___16">#REF!</definedName>
    <definedName name="TFirstProjDate___2" localSheetId="0">#REF!</definedName>
    <definedName name="TFirstProjDate___2">#REF!</definedName>
    <definedName name="TFirstProjDate___25" localSheetId="0">#REF!</definedName>
    <definedName name="TFirstProjDate___25">#REF!</definedName>
    <definedName name="TFirstProjDate___26" localSheetId="0">#REF!</definedName>
    <definedName name="TFirstProjDate___26">#REF!</definedName>
    <definedName name="TFirstProjDate___27" localSheetId="0">#REF!</definedName>
    <definedName name="TFirstProjDate___27">#REF!</definedName>
    <definedName name="TFirstProjDate___4" localSheetId="0">#REF!</definedName>
    <definedName name="TFirstProjDate___4">#REF!</definedName>
    <definedName name="TFirstProjDate___5" localSheetId="0">#REF!</definedName>
    <definedName name="TFirstProjDate___5">#REF!</definedName>
    <definedName name="TFirstProjDate___7" localSheetId="0">#REF!</definedName>
    <definedName name="TFirstProjDate___7">#REF!</definedName>
    <definedName name="TFirstProjDateDays" localSheetId="0">#REF!</definedName>
    <definedName name="TFirstProjDateDays">#REF!</definedName>
    <definedName name="TFirstProjDateDays___0" localSheetId="0">#REF!</definedName>
    <definedName name="TFirstProjDateDays___0">#REF!</definedName>
    <definedName name="TFirstProjDateDays___12" localSheetId="0">#REF!</definedName>
    <definedName name="TFirstProjDateDays___12">#REF!</definedName>
    <definedName name="TFirstProjDateDays___14" localSheetId="0">#REF!</definedName>
    <definedName name="TFirstProjDateDays___14">#REF!</definedName>
    <definedName name="TFirstProjDateDays___16" localSheetId="0">#REF!</definedName>
    <definedName name="TFirstProjDateDays___16">#REF!</definedName>
    <definedName name="TFirstProjDateDays___2" localSheetId="0">#REF!</definedName>
    <definedName name="TFirstProjDateDays___2">#REF!</definedName>
    <definedName name="TFirstProjDateDays___25" localSheetId="0">#REF!</definedName>
    <definedName name="TFirstProjDateDays___25">#REF!</definedName>
    <definedName name="TFirstProjDateDays___26" localSheetId="0">#REF!</definedName>
    <definedName name="TFirstProjDateDays___26">#REF!</definedName>
    <definedName name="TFirstProjDateDays___27" localSheetId="0">#REF!</definedName>
    <definedName name="TFirstProjDateDays___27">#REF!</definedName>
    <definedName name="TFirstProjDateDays___4" localSheetId="0">#REF!</definedName>
    <definedName name="TFirstProjDateDays___4">#REF!</definedName>
    <definedName name="TFirstProjDateDays___5" localSheetId="0">#REF!</definedName>
    <definedName name="TFirstProjDateDays___5">#REF!</definedName>
    <definedName name="TFirstProjDateDays___7" localSheetId="0">#REF!</definedName>
    <definedName name="TFirstProjDateDays___7">#REF!</definedName>
    <definedName name="TG" localSheetId="0">#REF!</definedName>
    <definedName name="TG">#REF!</definedName>
    <definedName name="tgyrdh" localSheetId="0">[85]BATIMENT!#REF!</definedName>
    <definedName name="tgyrdh">[85]BATIMENT!#REF!</definedName>
    <definedName name="THB" localSheetId="0">#REF!</definedName>
    <definedName name="THB">#REF!</definedName>
    <definedName name="Theme_Week_Mov" localSheetId="0">#REF!</definedName>
    <definedName name="Theme_Week_Mov">#REF!</definedName>
    <definedName name="TIEEQ" localSheetId="0">#REF!</definedName>
    <definedName name="TIEEQ">#REF!</definedName>
    <definedName name="TITLE" localSheetId="0">[85]BATIMENT!#REF!</definedName>
    <definedName name="TITLE">[85]BATIMENT!#REF!</definedName>
    <definedName name="TITLES">#N/A</definedName>
    <definedName name="Titles2">"a59:a67"</definedName>
    <definedName name="titre" localSheetId="0">[55]BATIMENT!#REF!</definedName>
    <definedName name="titre">[55]BATIMENT!#REF!</definedName>
    <definedName name="titres" localSheetId="0">#REF!</definedName>
    <definedName name="titres">#REF!</definedName>
    <definedName name="tkprtkt" localSheetId="0" hidden="1">#REF!</definedName>
    <definedName name="tkprtkt" hidden="1">#REF!</definedName>
    <definedName name="TLiabPct" localSheetId="0">#REF!</definedName>
    <definedName name="TLiabPct">#REF!</definedName>
    <definedName name="TLiabPct___0" localSheetId="0">#REF!</definedName>
    <definedName name="TLiabPct___0">#REF!</definedName>
    <definedName name="TLiabPct___12" localSheetId="0">#REF!</definedName>
    <definedName name="TLiabPct___12">#REF!</definedName>
    <definedName name="TLiabPct___14" localSheetId="0">#REF!</definedName>
    <definedName name="TLiabPct___14">#REF!</definedName>
    <definedName name="TLiabPct___16" localSheetId="0">#REF!</definedName>
    <definedName name="TLiabPct___16">#REF!</definedName>
    <definedName name="TLiabPct___2" localSheetId="0">#REF!</definedName>
    <definedName name="TLiabPct___2">#REF!</definedName>
    <definedName name="TLiabPct___25" localSheetId="0">#REF!</definedName>
    <definedName name="TLiabPct___25">#REF!</definedName>
    <definedName name="TLiabPct___26" localSheetId="0">#REF!</definedName>
    <definedName name="TLiabPct___26">#REF!</definedName>
    <definedName name="TLiabPct___27" localSheetId="0">#REF!</definedName>
    <definedName name="TLiabPct___27">#REF!</definedName>
    <definedName name="TLiabPct___4" localSheetId="0">#REF!</definedName>
    <definedName name="TLiabPct___4">#REF!</definedName>
    <definedName name="TLiabPct___5" localSheetId="0">#REF!</definedName>
    <definedName name="TLiabPct___5">#REF!</definedName>
    <definedName name="TLiabPct___7" localSheetId="0">#REF!</definedName>
    <definedName name="TLiabPct___7">#REF!</definedName>
    <definedName name="TLiabs" localSheetId="0">#REF!</definedName>
    <definedName name="TLiabs">#REF!</definedName>
    <definedName name="TLiabs___0" localSheetId="0">#REF!</definedName>
    <definedName name="TLiabs___0">#REF!</definedName>
    <definedName name="TLiabs___12" localSheetId="0">#REF!</definedName>
    <definedName name="TLiabs___12">#REF!</definedName>
    <definedName name="TLiabs___14" localSheetId="0">#REF!</definedName>
    <definedName name="TLiabs___14">#REF!</definedName>
    <definedName name="TLiabs___16" localSheetId="0">#REF!</definedName>
    <definedName name="TLiabs___16">#REF!</definedName>
    <definedName name="TLiabs___2" localSheetId="0">#REF!</definedName>
    <definedName name="TLiabs___2">#REF!</definedName>
    <definedName name="TLiabs___25" localSheetId="0">#REF!</definedName>
    <definedName name="TLiabs___25">#REF!</definedName>
    <definedName name="TLiabs___26" localSheetId="0">#REF!</definedName>
    <definedName name="TLiabs___26">#REF!</definedName>
    <definedName name="TLiabs___27" localSheetId="0">#REF!</definedName>
    <definedName name="TLiabs___27">#REF!</definedName>
    <definedName name="TLiabs___4" localSheetId="0">#REF!</definedName>
    <definedName name="TLiabs___4">#REF!</definedName>
    <definedName name="TLiabs___5" localSheetId="0">#REF!</definedName>
    <definedName name="TLiabs___5">#REF!</definedName>
    <definedName name="TLiabs___7" localSheetId="0">#REF!</definedName>
    <definedName name="TLiabs___7">#REF!</definedName>
    <definedName name="Tmarrakech" localSheetId="0">#REF!</definedName>
    <definedName name="Tmarrakech">#REF!</definedName>
    <definedName name="Tmeknes" localSheetId="0">#REF!</definedName>
    <definedName name="Tmeknes">#REF!</definedName>
    <definedName name="TNPPESales" localSheetId="0">#REF!</definedName>
    <definedName name="TNPPESales">#REF!</definedName>
    <definedName name="TNPPESales___0" localSheetId="0">#REF!</definedName>
    <definedName name="TNPPESales___0">#REF!</definedName>
    <definedName name="TNPPESales___12" localSheetId="0">#REF!</definedName>
    <definedName name="TNPPESales___12">#REF!</definedName>
    <definedName name="TNPPESales___14" localSheetId="0">#REF!</definedName>
    <definedName name="TNPPESales___14">#REF!</definedName>
    <definedName name="TNPPESales___16" localSheetId="0">#REF!</definedName>
    <definedName name="TNPPESales___16">#REF!</definedName>
    <definedName name="TNPPESales___2" localSheetId="0">#REF!</definedName>
    <definedName name="TNPPESales___2">#REF!</definedName>
    <definedName name="TNPPESales___25" localSheetId="0">#REF!</definedName>
    <definedName name="TNPPESales___25">#REF!</definedName>
    <definedName name="TNPPESales___26" localSheetId="0">#REF!</definedName>
    <definedName name="TNPPESales___26">#REF!</definedName>
    <definedName name="TNPPESales___27" localSheetId="0">#REF!</definedName>
    <definedName name="TNPPESales___27">#REF!</definedName>
    <definedName name="TNPPESales___4" localSheetId="0">#REF!</definedName>
    <definedName name="TNPPESales___4">#REF!</definedName>
    <definedName name="TNPPESales___5" localSheetId="0">#REF!</definedName>
    <definedName name="TNPPESales___5">#REF!</definedName>
    <definedName name="TNPPESales___7" localSheetId="0">#REF!</definedName>
    <definedName name="TNPPESales___7">#REF!</definedName>
    <definedName name="TNWIPct" localSheetId="0">#REF!</definedName>
    <definedName name="TNWIPct">#REF!</definedName>
    <definedName name="TNWIPct___0" localSheetId="0">#REF!</definedName>
    <definedName name="TNWIPct___0">#REF!</definedName>
    <definedName name="TNWIPct___12" localSheetId="0">#REF!</definedName>
    <definedName name="TNWIPct___12">#REF!</definedName>
    <definedName name="TNWIPct___14" localSheetId="0">#REF!</definedName>
    <definedName name="TNWIPct___14">#REF!</definedName>
    <definedName name="TNWIPct___16" localSheetId="0">#REF!</definedName>
    <definedName name="TNWIPct___16">#REF!</definedName>
    <definedName name="TNWIPct___2" localSheetId="0">#REF!</definedName>
    <definedName name="TNWIPct___2">#REF!</definedName>
    <definedName name="TNWIPct___25" localSheetId="0">#REF!</definedName>
    <definedName name="TNWIPct___25">#REF!</definedName>
    <definedName name="TNWIPct___26" localSheetId="0">#REF!</definedName>
    <definedName name="TNWIPct___26">#REF!</definedName>
    <definedName name="TNWIPct___27" localSheetId="0">#REF!</definedName>
    <definedName name="TNWIPct___27">#REF!</definedName>
    <definedName name="TNWIPct___4" localSheetId="0">#REF!</definedName>
    <definedName name="TNWIPct___4">#REF!</definedName>
    <definedName name="TNWIPct___5" localSheetId="0">#REF!</definedName>
    <definedName name="TNWIPct___5">#REF!</definedName>
    <definedName name="TNWIPct___7" localSheetId="0">#REF!</definedName>
    <definedName name="TNWIPct___7">#REF!</definedName>
    <definedName name="TokyoIndFactor" localSheetId="0">#REF!</definedName>
    <definedName name="TokyoIndFactor">#REF!</definedName>
    <definedName name="TokyoIndFactor___0" localSheetId="0">#REF!</definedName>
    <definedName name="TokyoIndFactor___0">#REF!</definedName>
    <definedName name="TokyoIndFactor___12" localSheetId="0">#REF!</definedName>
    <definedName name="TokyoIndFactor___12">#REF!</definedName>
    <definedName name="TokyoIndFactor___14" localSheetId="0">#REF!</definedName>
    <definedName name="TokyoIndFactor___14">#REF!</definedName>
    <definedName name="TokyoIndFactor___16" localSheetId="0">#REF!</definedName>
    <definedName name="TokyoIndFactor___16">#REF!</definedName>
    <definedName name="TokyoIndFactor___2" localSheetId="0">#REF!</definedName>
    <definedName name="TokyoIndFactor___2">#REF!</definedName>
    <definedName name="TokyoIndFactor___25" localSheetId="0">#REF!</definedName>
    <definedName name="TokyoIndFactor___25">#REF!</definedName>
    <definedName name="TokyoIndFactor___26" localSheetId="0">#REF!</definedName>
    <definedName name="TokyoIndFactor___26">#REF!</definedName>
    <definedName name="TokyoIndFactor___27" localSheetId="0">#REF!</definedName>
    <definedName name="TokyoIndFactor___27">#REF!</definedName>
    <definedName name="TokyoIndFactor___4" localSheetId="0">#REF!</definedName>
    <definedName name="TokyoIndFactor___4">#REF!</definedName>
    <definedName name="TokyoIndFactor___5" localSheetId="0">#REF!</definedName>
    <definedName name="TokyoIndFactor___5">#REF!</definedName>
    <definedName name="TokyoIndFactor___7" localSheetId="0">#REF!</definedName>
    <definedName name="TokyoIndFactor___7">#REF!</definedName>
    <definedName name="TOperProfitAdj" localSheetId="0">#REF!</definedName>
    <definedName name="TOperProfitAdj">#REF!</definedName>
    <definedName name="TOperProfitAdj___0" localSheetId="0">#REF!</definedName>
    <definedName name="TOperProfitAdj___0">#REF!</definedName>
    <definedName name="TOperProfitAdj___12" localSheetId="0">#REF!</definedName>
    <definedName name="TOperProfitAdj___12">#REF!</definedName>
    <definedName name="TOperProfitAdj___14" localSheetId="0">#REF!</definedName>
    <definedName name="TOperProfitAdj___14">#REF!</definedName>
    <definedName name="TOperProfitAdj___16" localSheetId="0">#REF!</definedName>
    <definedName name="TOperProfitAdj___16">#REF!</definedName>
    <definedName name="TOperProfitAdj___2" localSheetId="0">#REF!</definedName>
    <definedName name="TOperProfitAdj___2">#REF!</definedName>
    <definedName name="TOperProfitAdj___25" localSheetId="0">#REF!</definedName>
    <definedName name="TOperProfitAdj___25">#REF!</definedName>
    <definedName name="TOperProfitAdj___26" localSheetId="0">#REF!</definedName>
    <definedName name="TOperProfitAdj___26">#REF!</definedName>
    <definedName name="TOperProfitAdj___27" localSheetId="0">#REF!</definedName>
    <definedName name="TOperProfitAdj___27">#REF!</definedName>
    <definedName name="TOperProfitAdj___4" localSheetId="0">#REF!</definedName>
    <definedName name="TOperProfitAdj___4">#REF!</definedName>
    <definedName name="TOperProfitAdj___5" localSheetId="0">#REF!</definedName>
    <definedName name="TOperProfitAdj___5">#REF!</definedName>
    <definedName name="TOperProfitAdj___7" localSheetId="0">#REF!</definedName>
    <definedName name="TOperProfitAdj___7">#REF!</definedName>
    <definedName name="TOPMult" localSheetId="0">#REF!</definedName>
    <definedName name="TOPMult">#REF!</definedName>
    <definedName name="TOPMult___0" localSheetId="0">#REF!</definedName>
    <definedName name="TOPMult___0">#REF!</definedName>
    <definedName name="TOPMult___12" localSheetId="0">#REF!</definedName>
    <definedName name="TOPMult___12">#REF!</definedName>
    <definedName name="TOPMult___14" localSheetId="0">#REF!</definedName>
    <definedName name="TOPMult___14">#REF!</definedName>
    <definedName name="TOPMult___16" localSheetId="0">#REF!</definedName>
    <definedName name="TOPMult___16">#REF!</definedName>
    <definedName name="TOPMult___2" localSheetId="0">#REF!</definedName>
    <definedName name="TOPMult___2">#REF!</definedName>
    <definedName name="TOPMult___25" localSheetId="0">#REF!</definedName>
    <definedName name="TOPMult___25">#REF!</definedName>
    <definedName name="TOPMult___26" localSheetId="0">#REF!</definedName>
    <definedName name="TOPMult___26">#REF!</definedName>
    <definedName name="TOPMult___27" localSheetId="0">#REF!</definedName>
    <definedName name="TOPMult___27">#REF!</definedName>
    <definedName name="TOPMult___4" localSheetId="0">#REF!</definedName>
    <definedName name="TOPMult___4">#REF!</definedName>
    <definedName name="TOPMult___5" localSheetId="0">#REF!</definedName>
    <definedName name="TOPMult___5">#REF!</definedName>
    <definedName name="TOPMult___7" localSheetId="0">#REF!</definedName>
    <definedName name="TOPMult___7">#REF!</definedName>
    <definedName name="TOTAL" localSheetId="0">#REF!</definedName>
    <definedName name="TOTAL">#REF!</definedName>
    <definedName name="TOTAL___0" localSheetId="0">[13]CH95!#REF!</definedName>
    <definedName name="TOTAL___0">[13]CH95!#REF!</definedName>
    <definedName name="TOTAL___12" localSheetId="0">#REF!</definedName>
    <definedName name="TOTAL___12">#REF!</definedName>
    <definedName name="TotalGraph" localSheetId="0">'[35]Daily Z10'!#REF!</definedName>
    <definedName name="TotalGraph">'[35]Daily Z10'!#REF!</definedName>
    <definedName name="TotalRMDGraph" localSheetId="0">'[35]Daily Z10'!#REF!</definedName>
    <definedName name="TotalRMDGraph">'[35]Daily Z10'!#REF!</definedName>
    <definedName name="totalvalue" localSheetId="0">#REF!</definedName>
    <definedName name="totalvalue">#REF!</definedName>
    <definedName name="TOther1" localSheetId="0">#REF!</definedName>
    <definedName name="TOther1">#REF!</definedName>
    <definedName name="TOther1___0" localSheetId="0">#REF!</definedName>
    <definedName name="TOther1___0">#REF!</definedName>
    <definedName name="TOther1___12" localSheetId="0">#REF!</definedName>
    <definedName name="TOther1___12">#REF!</definedName>
    <definedName name="TOther1___14" localSheetId="0">#REF!</definedName>
    <definedName name="TOther1___14">#REF!</definedName>
    <definedName name="TOther1___16" localSheetId="0">#REF!</definedName>
    <definedName name="TOther1___16">#REF!</definedName>
    <definedName name="TOther1___2" localSheetId="0">#REF!</definedName>
    <definedName name="TOther1___2">#REF!</definedName>
    <definedName name="TOther1___25" localSheetId="0">#REF!</definedName>
    <definedName name="TOther1___25">#REF!</definedName>
    <definedName name="TOther1___26" localSheetId="0">#REF!</definedName>
    <definedName name="TOther1___26">#REF!</definedName>
    <definedName name="TOther1___27" localSheetId="0">#REF!</definedName>
    <definedName name="TOther1___27">#REF!</definedName>
    <definedName name="TOther1___4" localSheetId="0">#REF!</definedName>
    <definedName name="TOther1___4">#REF!</definedName>
    <definedName name="TOther1___5" localSheetId="0">#REF!</definedName>
    <definedName name="TOther1___5">#REF!</definedName>
    <definedName name="TOther1___7" localSheetId="0">#REF!</definedName>
    <definedName name="TOther1___7">#REF!</definedName>
    <definedName name="TOther1Adj" localSheetId="0">#REF!</definedName>
    <definedName name="TOther1Adj">#REF!</definedName>
    <definedName name="TOther1Adj___0" localSheetId="0">#REF!</definedName>
    <definedName name="TOther1Adj___0">#REF!</definedName>
    <definedName name="TOther1Adj___12" localSheetId="0">#REF!</definedName>
    <definedName name="TOther1Adj___12">#REF!</definedName>
    <definedName name="TOther1Adj___14" localSheetId="0">#REF!</definedName>
    <definedName name="TOther1Adj___14">#REF!</definedName>
    <definedName name="TOther1Adj___16" localSheetId="0">#REF!</definedName>
    <definedName name="TOther1Adj___16">#REF!</definedName>
    <definedName name="TOther1Adj___2" localSheetId="0">#REF!</definedName>
    <definedName name="TOther1Adj___2">#REF!</definedName>
    <definedName name="TOther1Adj___25" localSheetId="0">#REF!</definedName>
    <definedName name="TOther1Adj___25">#REF!</definedName>
    <definedName name="TOther1Adj___26" localSheetId="0">#REF!</definedName>
    <definedName name="TOther1Adj___26">#REF!</definedName>
    <definedName name="TOther1Adj___27" localSheetId="0">#REF!</definedName>
    <definedName name="TOther1Adj___27">#REF!</definedName>
    <definedName name="TOther1Adj___4" localSheetId="0">#REF!</definedName>
    <definedName name="TOther1Adj___4">#REF!</definedName>
    <definedName name="TOther1Adj___5" localSheetId="0">#REF!</definedName>
    <definedName name="TOther1Adj___5">#REF!</definedName>
    <definedName name="TOther1Adj___7" localSheetId="0">#REF!</definedName>
    <definedName name="TOther1Adj___7">#REF!</definedName>
    <definedName name="TOther1Mult" localSheetId="0">#REF!</definedName>
    <definedName name="TOther1Mult">#REF!</definedName>
    <definedName name="TOther1Mult___0" localSheetId="0">#REF!</definedName>
    <definedName name="TOther1Mult___0">#REF!</definedName>
    <definedName name="TOther1Mult___12" localSheetId="0">#REF!</definedName>
    <definedName name="TOther1Mult___12">#REF!</definedName>
    <definedName name="TOther1Mult___14" localSheetId="0">#REF!</definedName>
    <definedName name="TOther1Mult___14">#REF!</definedName>
    <definedName name="TOther1Mult___16" localSheetId="0">#REF!</definedName>
    <definedName name="TOther1Mult___16">#REF!</definedName>
    <definedName name="TOther1Mult___2" localSheetId="0">#REF!</definedName>
    <definedName name="TOther1Mult___2">#REF!</definedName>
    <definedName name="TOther1Mult___25" localSheetId="0">#REF!</definedName>
    <definedName name="TOther1Mult___25">#REF!</definedName>
    <definedName name="TOther1Mult___26" localSheetId="0">#REF!</definedName>
    <definedName name="TOther1Mult___26">#REF!</definedName>
    <definedName name="TOther1Mult___27" localSheetId="0">#REF!</definedName>
    <definedName name="TOther1Mult___27">#REF!</definedName>
    <definedName name="TOther1Mult___4" localSheetId="0">#REF!</definedName>
    <definedName name="TOther1Mult___4">#REF!</definedName>
    <definedName name="TOther1Mult___5" localSheetId="0">#REF!</definedName>
    <definedName name="TOther1Mult___5">#REF!</definedName>
    <definedName name="TOther1Mult___7" localSheetId="0">#REF!</definedName>
    <definedName name="TOther1Mult___7">#REF!</definedName>
    <definedName name="TOther1Pct" localSheetId="0">#REF!</definedName>
    <definedName name="TOther1Pct">#REF!</definedName>
    <definedName name="TOther1Pct___0" localSheetId="0">#REF!</definedName>
    <definedName name="TOther1Pct___0">#REF!</definedName>
    <definedName name="TOther1Pct___12" localSheetId="0">#REF!</definedName>
    <definedName name="TOther1Pct___12">#REF!</definedName>
    <definedName name="TOther1Pct___14" localSheetId="0">#REF!</definedName>
    <definedName name="TOther1Pct___14">#REF!</definedName>
    <definedName name="TOther1Pct___16" localSheetId="0">#REF!</definedName>
    <definedName name="TOther1Pct___16">#REF!</definedName>
    <definedName name="TOther1Pct___2" localSheetId="0">#REF!</definedName>
    <definedName name="TOther1Pct___2">#REF!</definedName>
    <definedName name="TOther1Pct___25" localSheetId="0">#REF!</definedName>
    <definedName name="TOther1Pct___25">#REF!</definedName>
    <definedName name="TOther1Pct___26" localSheetId="0">#REF!</definedName>
    <definedName name="TOther1Pct___26">#REF!</definedName>
    <definedName name="TOther1Pct___27" localSheetId="0">#REF!</definedName>
    <definedName name="TOther1Pct___27">#REF!</definedName>
    <definedName name="TOther1Pct___4" localSheetId="0">#REF!</definedName>
    <definedName name="TOther1Pct___4">#REF!</definedName>
    <definedName name="TOther1Pct___5" localSheetId="0">#REF!</definedName>
    <definedName name="TOther1Pct___5">#REF!</definedName>
    <definedName name="TOther1Pct___7" localSheetId="0">#REF!</definedName>
    <definedName name="TOther1Pct___7">#REF!</definedName>
    <definedName name="TOther2" localSheetId="0">#REF!</definedName>
    <definedName name="TOther2">#REF!</definedName>
    <definedName name="TOther2___0" localSheetId="0">#REF!</definedName>
    <definedName name="TOther2___0">#REF!</definedName>
    <definedName name="TOther2___12" localSheetId="0">#REF!</definedName>
    <definedName name="TOther2___12">#REF!</definedName>
    <definedName name="TOther2___14" localSheetId="0">#REF!</definedName>
    <definedName name="TOther2___14">#REF!</definedName>
    <definedName name="TOther2___16" localSheetId="0">#REF!</definedName>
    <definedName name="TOther2___16">#REF!</definedName>
    <definedName name="TOther2___2" localSheetId="0">#REF!</definedName>
    <definedName name="TOther2___2">#REF!</definedName>
    <definedName name="TOther2___25" localSheetId="0">#REF!</definedName>
    <definedName name="TOther2___25">#REF!</definedName>
    <definedName name="TOther2___26" localSheetId="0">#REF!</definedName>
    <definedName name="TOther2___26">#REF!</definedName>
    <definedName name="TOther2___27" localSheetId="0">#REF!</definedName>
    <definedName name="TOther2___27">#REF!</definedName>
    <definedName name="TOther2___4" localSheetId="0">#REF!</definedName>
    <definedName name="TOther2___4">#REF!</definedName>
    <definedName name="TOther2___5" localSheetId="0">#REF!</definedName>
    <definedName name="TOther2___5">#REF!</definedName>
    <definedName name="TOther2___7" localSheetId="0">#REF!</definedName>
    <definedName name="TOther2___7">#REF!</definedName>
    <definedName name="TOther2Adj" localSheetId="0">#REF!</definedName>
    <definedName name="TOther2Adj">#REF!</definedName>
    <definedName name="TOther2Adj___0" localSheetId="0">#REF!</definedName>
    <definedName name="TOther2Adj___0">#REF!</definedName>
    <definedName name="TOther2Adj___12" localSheetId="0">#REF!</definedName>
    <definedName name="TOther2Adj___12">#REF!</definedName>
    <definedName name="TOther2Adj___14" localSheetId="0">#REF!</definedName>
    <definedName name="TOther2Adj___14">#REF!</definedName>
    <definedName name="TOther2Adj___16" localSheetId="0">#REF!</definedName>
    <definedName name="TOther2Adj___16">#REF!</definedName>
    <definedName name="TOther2Adj___2" localSheetId="0">#REF!</definedName>
    <definedName name="TOther2Adj___2">#REF!</definedName>
    <definedName name="TOther2Adj___25" localSheetId="0">#REF!</definedName>
    <definedName name="TOther2Adj___25">#REF!</definedName>
    <definedName name="TOther2Adj___26" localSheetId="0">#REF!</definedName>
    <definedName name="TOther2Adj___26">#REF!</definedName>
    <definedName name="TOther2Adj___27" localSheetId="0">#REF!</definedName>
    <definedName name="TOther2Adj___27">#REF!</definedName>
    <definedName name="TOther2Adj___4" localSheetId="0">#REF!</definedName>
    <definedName name="TOther2Adj___4">#REF!</definedName>
    <definedName name="TOther2Adj___5" localSheetId="0">#REF!</definedName>
    <definedName name="TOther2Adj___5">#REF!</definedName>
    <definedName name="TOther2Adj___7" localSheetId="0">#REF!</definedName>
    <definedName name="TOther2Adj___7">#REF!</definedName>
    <definedName name="TOther2Mult" localSheetId="0">#REF!</definedName>
    <definedName name="TOther2Mult">#REF!</definedName>
    <definedName name="TOther2Mult___0" localSheetId="0">#REF!</definedName>
    <definedName name="TOther2Mult___0">#REF!</definedName>
    <definedName name="TOther2Mult___12" localSheetId="0">#REF!</definedName>
    <definedName name="TOther2Mult___12">#REF!</definedName>
    <definedName name="TOther2Mult___14" localSheetId="0">#REF!</definedName>
    <definedName name="TOther2Mult___14">#REF!</definedName>
    <definedName name="TOther2Mult___16" localSheetId="0">#REF!</definedName>
    <definedName name="TOther2Mult___16">#REF!</definedName>
    <definedName name="TOther2Mult___2" localSheetId="0">#REF!</definedName>
    <definedName name="TOther2Mult___2">#REF!</definedName>
    <definedName name="TOther2Mult___25" localSheetId="0">#REF!</definedName>
    <definedName name="TOther2Mult___25">#REF!</definedName>
    <definedName name="TOther2Mult___26" localSheetId="0">#REF!</definedName>
    <definedName name="TOther2Mult___26">#REF!</definedName>
    <definedName name="TOther2Mult___27" localSheetId="0">#REF!</definedName>
    <definedName name="TOther2Mult___27">#REF!</definedName>
    <definedName name="TOther2Mult___4" localSheetId="0">#REF!</definedName>
    <definedName name="TOther2Mult___4">#REF!</definedName>
    <definedName name="TOther2Mult___5" localSheetId="0">#REF!</definedName>
    <definedName name="TOther2Mult___5">#REF!</definedName>
    <definedName name="TOther2Mult___7" localSheetId="0">#REF!</definedName>
    <definedName name="TOther2Mult___7">#REF!</definedName>
    <definedName name="TOther2Pct" localSheetId="0">#REF!</definedName>
    <definedName name="TOther2Pct">#REF!</definedName>
    <definedName name="TOther2Pct___0" localSheetId="0">#REF!</definedName>
    <definedName name="TOther2Pct___0">#REF!</definedName>
    <definedName name="TOther2Pct___12" localSheetId="0">#REF!</definedName>
    <definedName name="TOther2Pct___12">#REF!</definedName>
    <definedName name="TOther2Pct___14" localSheetId="0">#REF!</definedName>
    <definedName name="TOther2Pct___14">#REF!</definedName>
    <definedName name="TOther2Pct___16" localSheetId="0">#REF!</definedName>
    <definedName name="TOther2Pct___16">#REF!</definedName>
    <definedName name="TOther2Pct___2" localSheetId="0">#REF!</definedName>
    <definedName name="TOther2Pct___2">#REF!</definedName>
    <definedName name="TOther2Pct___25" localSheetId="0">#REF!</definedName>
    <definedName name="TOther2Pct___25">#REF!</definedName>
    <definedName name="TOther2Pct___26" localSheetId="0">#REF!</definedName>
    <definedName name="TOther2Pct___26">#REF!</definedName>
    <definedName name="TOther2Pct___27" localSheetId="0">#REF!</definedName>
    <definedName name="TOther2Pct___27">#REF!</definedName>
    <definedName name="TOther2Pct___4" localSheetId="0">#REF!</definedName>
    <definedName name="TOther2Pct___4">#REF!</definedName>
    <definedName name="TOther2Pct___5" localSheetId="0">#REF!</definedName>
    <definedName name="TOther2Pct___5">#REF!</definedName>
    <definedName name="TOther2Pct___7" localSheetId="0">#REF!</definedName>
    <definedName name="TOther2Pct___7">#REF!</definedName>
    <definedName name="TOther3Adj" localSheetId="0">#REF!</definedName>
    <definedName name="TOther3Adj">#REF!</definedName>
    <definedName name="TOther3Adj___0" localSheetId="0">#REF!</definedName>
    <definedName name="TOther3Adj___0">#REF!</definedName>
    <definedName name="TOther3Adj___12" localSheetId="0">#REF!</definedName>
    <definedName name="TOther3Adj___12">#REF!</definedName>
    <definedName name="TOther3Adj___14" localSheetId="0">#REF!</definedName>
    <definedName name="TOther3Adj___14">#REF!</definedName>
    <definedName name="TOther3Adj___16" localSheetId="0">#REF!</definedName>
    <definedName name="TOther3Adj___16">#REF!</definedName>
    <definedName name="TOther3Adj___2" localSheetId="0">#REF!</definedName>
    <definedName name="TOther3Adj___2">#REF!</definedName>
    <definedName name="TOther3Adj___25" localSheetId="0">#REF!</definedName>
    <definedName name="TOther3Adj___25">#REF!</definedName>
    <definedName name="TOther3Adj___26" localSheetId="0">#REF!</definedName>
    <definedName name="TOther3Adj___26">#REF!</definedName>
    <definedName name="TOther3Adj___27" localSheetId="0">#REF!</definedName>
    <definedName name="TOther3Adj___27">#REF!</definedName>
    <definedName name="TOther3Adj___4" localSheetId="0">#REF!</definedName>
    <definedName name="TOther3Adj___4">#REF!</definedName>
    <definedName name="TOther3Adj___5" localSheetId="0">#REF!</definedName>
    <definedName name="TOther3Adj___5">#REF!</definedName>
    <definedName name="TOther3Adj___7" localSheetId="0">#REF!</definedName>
    <definedName name="TOther3Adj___7">#REF!</definedName>
    <definedName name="TOther3Mult" localSheetId="0">#REF!</definedName>
    <definedName name="TOther3Mult">#REF!</definedName>
    <definedName name="TOther3Mult___0" localSheetId="0">#REF!</definedName>
    <definedName name="TOther3Mult___0">#REF!</definedName>
    <definedName name="TOther3Mult___12" localSheetId="0">#REF!</definedName>
    <definedName name="TOther3Mult___12">#REF!</definedName>
    <definedName name="TOther3Mult___14" localSheetId="0">#REF!</definedName>
    <definedName name="TOther3Mult___14">#REF!</definedName>
    <definedName name="TOther3Mult___16" localSheetId="0">#REF!</definedName>
    <definedName name="TOther3Mult___16">#REF!</definedName>
    <definedName name="TOther3Mult___2" localSheetId="0">#REF!</definedName>
    <definedName name="TOther3Mult___2">#REF!</definedName>
    <definedName name="TOther3Mult___25" localSheetId="0">#REF!</definedName>
    <definedName name="TOther3Mult___25">#REF!</definedName>
    <definedName name="TOther3Mult___26" localSheetId="0">#REF!</definedName>
    <definedName name="TOther3Mult___26">#REF!</definedName>
    <definedName name="TOther3Mult___27" localSheetId="0">#REF!</definedName>
    <definedName name="TOther3Mult___27">#REF!</definedName>
    <definedName name="TOther3Mult___4" localSheetId="0">#REF!</definedName>
    <definedName name="TOther3Mult___4">#REF!</definedName>
    <definedName name="TOther3Mult___5" localSheetId="0">#REF!</definedName>
    <definedName name="TOther3Mult___5">#REF!</definedName>
    <definedName name="TOther3Mult___7" localSheetId="0">#REF!</definedName>
    <definedName name="TOther3Mult___7">#REF!</definedName>
    <definedName name="TOTMOT" localSheetId="0">#REF!</definedName>
    <definedName name="TOTMOT">#REF!</definedName>
    <definedName name="toto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0">#REF!</definedName>
    <definedName name="TP_CAPEX_ACTU2_PREVISION">#REF!</definedName>
    <definedName name="TPPESalesPct" localSheetId="0">#REF!</definedName>
    <definedName name="TPPESalesPct">#REF!</definedName>
    <definedName name="TPPESalesPct___0" localSheetId="0">#REF!</definedName>
    <definedName name="TPPESalesPct___0">#REF!</definedName>
    <definedName name="TPPESalesPct___12" localSheetId="0">#REF!</definedName>
    <definedName name="TPPESalesPct___12">#REF!</definedName>
    <definedName name="TPPESalesPct___14" localSheetId="0">#REF!</definedName>
    <definedName name="TPPESalesPct___14">#REF!</definedName>
    <definedName name="TPPESalesPct___16" localSheetId="0">#REF!</definedName>
    <definedName name="TPPESalesPct___16">#REF!</definedName>
    <definedName name="TPPESalesPct___2" localSheetId="0">#REF!</definedName>
    <definedName name="TPPESalesPct___2">#REF!</definedName>
    <definedName name="TPPESalesPct___25" localSheetId="0">#REF!</definedName>
    <definedName name="TPPESalesPct___25">#REF!</definedName>
    <definedName name="TPPESalesPct___26" localSheetId="0">#REF!</definedName>
    <definedName name="TPPESalesPct___26">#REF!</definedName>
    <definedName name="TPPESalesPct___27" localSheetId="0">#REF!</definedName>
    <definedName name="TPPESalesPct___27">#REF!</definedName>
    <definedName name="TPPESalesPct___4" localSheetId="0">#REF!</definedName>
    <definedName name="TPPESalesPct___4">#REF!</definedName>
    <definedName name="TPPESalesPct___5" localSheetId="0">#REF!</definedName>
    <definedName name="TPPESalesPct___5">#REF!</definedName>
    <definedName name="TPPESalesPct___7" localSheetId="0">#REF!</definedName>
    <definedName name="TPPESalesPct___7">#REF!</definedName>
    <definedName name="TProvisions" localSheetId="0">#REF!</definedName>
    <definedName name="TProvisions">#REF!</definedName>
    <definedName name="TProvisions___0" localSheetId="0">#REF!</definedName>
    <definedName name="TProvisions___0">#REF!</definedName>
    <definedName name="TProvisions___12" localSheetId="0">#REF!</definedName>
    <definedName name="TProvisions___12">#REF!</definedName>
    <definedName name="TProvisions___14" localSheetId="0">#REF!</definedName>
    <definedName name="TProvisions___14">#REF!</definedName>
    <definedName name="TProvisions___16" localSheetId="0">#REF!</definedName>
    <definedName name="TProvisions___16">#REF!</definedName>
    <definedName name="TProvisions___2" localSheetId="0">#REF!</definedName>
    <definedName name="TProvisions___2">#REF!</definedName>
    <definedName name="TProvisions___25" localSheetId="0">#REF!</definedName>
    <definedName name="TProvisions___25">#REF!</definedName>
    <definedName name="TProvisions___26" localSheetId="0">#REF!</definedName>
    <definedName name="TProvisions___26">#REF!</definedName>
    <definedName name="TProvisions___27" localSheetId="0">#REF!</definedName>
    <definedName name="TProvisions___27">#REF!</definedName>
    <definedName name="TProvisions___4" localSheetId="0">#REF!</definedName>
    <definedName name="TProvisions___4">#REF!</definedName>
    <definedName name="TProvisions___5" localSheetId="0">#REF!</definedName>
    <definedName name="TProvisions___5">#REF!</definedName>
    <definedName name="TProvisions___7" localSheetId="0">#REF!</definedName>
    <definedName name="TProvisions___7">#REF!</definedName>
    <definedName name="tr">#N/A</definedName>
    <definedName name="Trabat" localSheetId="0">#REF!</definedName>
    <definedName name="Trabat">#REF!</definedName>
    <definedName name="traficinterur" localSheetId="0">#REF!</definedName>
    <definedName name="traficinterur">#REF!</definedName>
    <definedName name="traficinterur___0" localSheetId="0">#REF!</definedName>
    <definedName name="traficinterur___0">#REF!</definedName>
    <definedName name="traficinterur___14" localSheetId="0">#REF!</definedName>
    <definedName name="traficinterur___14">#REF!</definedName>
    <definedName name="tralocintur" localSheetId="0">#REF!</definedName>
    <definedName name="tralocintur">#REF!</definedName>
    <definedName name="tralocintur___0" localSheetId="0">#REF!</definedName>
    <definedName name="tralocintur___0">#REF!</definedName>
    <definedName name="tralocintur___12" localSheetId="0">#REF!</definedName>
    <definedName name="tralocintur___12">#REF!</definedName>
    <definedName name="trans" localSheetId="0">[133]MS!#REF!</definedName>
    <definedName name="trans">[133]MS!#REF!</definedName>
    <definedName name="TREAS" localSheetId="0">#REF!</definedName>
    <definedName name="TREAS">#REF!</definedName>
    <definedName name="TRESORERIE_REGIONALE" localSheetId="0">#REF!</definedName>
    <definedName name="TRESORERIE_REGIONALE">#REF!</definedName>
    <definedName name="TRESORERIE_REGIONALE___0" localSheetId="0">#REF!</definedName>
    <definedName name="TRESORERIE_REGIONALE___0">#REF!</definedName>
    <definedName name="TRESORERIE_REGIONALE___12" localSheetId="0">#REF!</definedName>
    <definedName name="TRESORERIE_REGIONALE___12">#REF!</definedName>
    <definedName name="TRESORERIE_REGIONALE___14">'[68]IAM '!$B$36</definedName>
    <definedName name="trf_des" localSheetId="0">#REF!</definedName>
    <definedName name="trf_des">#REF!</definedName>
    <definedName name="tri">#N/A</definedName>
    <definedName name="trim" localSheetId="0">#REF!</definedName>
    <definedName name="trim">#REF!</definedName>
    <definedName name="trim___0" localSheetId="0">#REF!</definedName>
    <definedName name="trim___0">#REF!</definedName>
    <definedName name="trim___14" localSheetId="0">#REF!</definedName>
    <definedName name="trim___14">#REF!</definedName>
    <definedName name="trim___26" localSheetId="0">#REF!</definedName>
    <definedName name="trim___26">#REF!</definedName>
    <definedName name="trim___27" localSheetId="0">#REF!</definedName>
    <definedName name="trim___27">#REF!</definedName>
    <definedName name="trim___5" localSheetId="0">#REF!</definedName>
    <definedName name="trim___5">#REF!</definedName>
    <definedName name="trim___7" localSheetId="0">#REF!</definedName>
    <definedName name="trim___7">#REF!</definedName>
    <definedName name="trim2" localSheetId="0">#REF!</definedName>
    <definedName name="trim2">#REF!</definedName>
    <definedName name="trim2___0" localSheetId="0">#REF!</definedName>
    <definedName name="trim2___0">#REF!</definedName>
    <definedName name="trim2___12" localSheetId="0">#REF!</definedName>
    <definedName name="trim2___12">#REF!</definedName>
    <definedName name="trrth" localSheetId="0">[86]BATIMENT!#REF!</definedName>
    <definedName name="trrth">[86]BATIMENT!#REF!</definedName>
    <definedName name="trthhhnlmklm" localSheetId="0" hidden="1">#REF!</definedName>
    <definedName name="trthhhnlmklm" hidden="1">#REF!</definedName>
    <definedName name="TSales" localSheetId="0">#REF!</definedName>
    <definedName name="TSales">#REF!</definedName>
    <definedName name="TSales___0" localSheetId="0">#REF!</definedName>
    <definedName name="TSales___0">#REF!</definedName>
    <definedName name="TSales___12" localSheetId="0">#REF!</definedName>
    <definedName name="TSales___12">#REF!</definedName>
    <definedName name="TSales___14" localSheetId="0">#REF!</definedName>
    <definedName name="TSales___14">#REF!</definedName>
    <definedName name="TSales___16" localSheetId="0">#REF!</definedName>
    <definedName name="TSales___16">#REF!</definedName>
    <definedName name="TSales___2" localSheetId="0">#REF!</definedName>
    <definedName name="TSales___2">#REF!</definedName>
    <definedName name="TSales___25" localSheetId="0">#REF!</definedName>
    <definedName name="TSales___25">#REF!</definedName>
    <definedName name="TSales___26" localSheetId="0">#REF!</definedName>
    <definedName name="TSales___26">#REF!</definedName>
    <definedName name="TSales___27" localSheetId="0">#REF!</definedName>
    <definedName name="TSales___27">#REF!</definedName>
    <definedName name="TSales___4" localSheetId="0">#REF!</definedName>
    <definedName name="TSales___4">#REF!</definedName>
    <definedName name="TSales___5" localSheetId="0">#REF!</definedName>
    <definedName name="TSales___5">#REF!</definedName>
    <definedName name="TSales___7" localSheetId="0">#REF!</definedName>
    <definedName name="TSales___7">#REF!</definedName>
    <definedName name="TSalesAdj" localSheetId="0">#REF!</definedName>
    <definedName name="TSalesAdj">#REF!</definedName>
    <definedName name="TSalesAdj___0" localSheetId="0">#REF!</definedName>
    <definedName name="TSalesAdj___0">#REF!</definedName>
    <definedName name="TSalesAdj___12" localSheetId="0">#REF!</definedName>
    <definedName name="TSalesAdj___12">#REF!</definedName>
    <definedName name="TSalesAdj___14" localSheetId="0">#REF!</definedName>
    <definedName name="TSalesAdj___14">#REF!</definedName>
    <definedName name="TSalesAdj___16" localSheetId="0">#REF!</definedName>
    <definedName name="TSalesAdj___16">#REF!</definedName>
    <definedName name="TSalesAdj___2" localSheetId="0">#REF!</definedName>
    <definedName name="TSalesAdj___2">#REF!</definedName>
    <definedName name="TSalesAdj___25" localSheetId="0">#REF!</definedName>
    <definedName name="TSalesAdj___25">#REF!</definedName>
    <definedName name="TSalesAdj___26" localSheetId="0">#REF!</definedName>
    <definedName name="TSalesAdj___26">#REF!</definedName>
    <definedName name="TSalesAdj___27" localSheetId="0">#REF!</definedName>
    <definedName name="TSalesAdj___27">#REF!</definedName>
    <definedName name="TSalesAdj___4" localSheetId="0">#REF!</definedName>
    <definedName name="TSalesAdj___4">#REF!</definedName>
    <definedName name="TSalesAdj___5" localSheetId="0">#REF!</definedName>
    <definedName name="TSalesAdj___5">#REF!</definedName>
    <definedName name="TSalesAdj___7" localSheetId="0">#REF!</definedName>
    <definedName name="TSalesAdj___7">#REF!</definedName>
    <definedName name="TSalesG" localSheetId="0">#REF!</definedName>
    <definedName name="TSalesG">#REF!</definedName>
    <definedName name="TSalesG___0" localSheetId="0">#REF!</definedName>
    <definedName name="TSalesG___0">#REF!</definedName>
    <definedName name="TSalesG___12" localSheetId="0">#REF!</definedName>
    <definedName name="TSalesG___12">#REF!</definedName>
    <definedName name="TSalesG___14" localSheetId="0">#REF!</definedName>
    <definedName name="TSalesG___14">#REF!</definedName>
    <definedName name="TSalesG___16" localSheetId="0">#REF!</definedName>
    <definedName name="TSalesG___16">#REF!</definedName>
    <definedName name="TSalesG___2" localSheetId="0">#REF!</definedName>
    <definedName name="TSalesG___2">#REF!</definedName>
    <definedName name="TSalesG___25" localSheetId="0">#REF!</definedName>
    <definedName name="TSalesG___25">#REF!</definedName>
    <definedName name="TSalesG___26" localSheetId="0">#REF!</definedName>
    <definedName name="TSalesG___26">#REF!</definedName>
    <definedName name="TSalesG___27" localSheetId="0">#REF!</definedName>
    <definedName name="TSalesG___27">#REF!</definedName>
    <definedName name="TSalesG___4" localSheetId="0">#REF!</definedName>
    <definedName name="TSalesG___4">#REF!</definedName>
    <definedName name="TSalesG___5" localSheetId="0">#REF!</definedName>
    <definedName name="TSalesG___5">#REF!</definedName>
    <definedName name="TSalesG___7" localSheetId="0">#REF!</definedName>
    <definedName name="TSalesG___7">#REF!</definedName>
    <definedName name="TSalesGIncrement" localSheetId="0">#REF!</definedName>
    <definedName name="TSalesGIncrement">#REF!</definedName>
    <definedName name="TSalesGIncrement___0" localSheetId="0">#REF!</definedName>
    <definedName name="TSalesGIncrement___0">#REF!</definedName>
    <definedName name="TSalesGIncrement___12" localSheetId="0">#REF!</definedName>
    <definedName name="TSalesGIncrement___12">#REF!</definedName>
    <definedName name="TSalesGIncrement___14" localSheetId="0">#REF!</definedName>
    <definedName name="TSalesGIncrement___14">#REF!</definedName>
    <definedName name="TSalesGIncrement___16" localSheetId="0">#REF!</definedName>
    <definedName name="TSalesGIncrement___16">#REF!</definedName>
    <definedName name="TSalesGIncrement___2" localSheetId="0">#REF!</definedName>
    <definedName name="TSalesGIncrement___2">#REF!</definedName>
    <definedName name="TSalesGIncrement___25" localSheetId="0">#REF!</definedName>
    <definedName name="TSalesGIncrement___25">#REF!</definedName>
    <definedName name="TSalesGIncrement___26" localSheetId="0">#REF!</definedName>
    <definedName name="TSalesGIncrement___26">#REF!</definedName>
    <definedName name="TSalesGIncrement___27" localSheetId="0">#REF!</definedName>
    <definedName name="TSalesGIncrement___27">#REF!</definedName>
    <definedName name="TSalesGIncrement___4" localSheetId="0">#REF!</definedName>
    <definedName name="TSalesGIncrement___4">#REF!</definedName>
    <definedName name="TSalesGIncrement___5" localSheetId="0">#REF!</definedName>
    <definedName name="TSalesGIncrement___5">#REF!</definedName>
    <definedName name="TSalesGIncrement___7" localSheetId="0">#REF!</definedName>
    <definedName name="TSalesGIncrement___7">#REF!</definedName>
    <definedName name="TSalesGrowth" localSheetId="0">#REF!</definedName>
    <definedName name="TSalesGrowth">#REF!</definedName>
    <definedName name="TSalesGrowth___0" localSheetId="0">#REF!</definedName>
    <definedName name="TSalesGrowth___0">#REF!</definedName>
    <definedName name="TSalesGrowth___12" localSheetId="0">#REF!</definedName>
    <definedName name="TSalesGrowth___12">#REF!</definedName>
    <definedName name="TSalesGrowth___14" localSheetId="0">#REF!</definedName>
    <definedName name="TSalesGrowth___14">#REF!</definedName>
    <definedName name="TSalesGrowth___16" localSheetId="0">#REF!</definedName>
    <definedName name="TSalesGrowth___16">#REF!</definedName>
    <definedName name="TSalesGrowth___2" localSheetId="0">#REF!</definedName>
    <definedName name="TSalesGrowth___2">#REF!</definedName>
    <definedName name="TSalesGrowth___25" localSheetId="0">#REF!</definedName>
    <definedName name="TSalesGrowth___25">#REF!</definedName>
    <definedName name="TSalesGrowth___26" localSheetId="0">#REF!</definedName>
    <definedName name="TSalesGrowth___26">#REF!</definedName>
    <definedName name="TSalesGrowth___27" localSheetId="0">#REF!</definedName>
    <definedName name="TSalesGrowth___27">#REF!</definedName>
    <definedName name="TSalesGrowth___4" localSheetId="0">#REF!</definedName>
    <definedName name="TSalesGrowth___4">#REF!</definedName>
    <definedName name="TSalesGrowth___5" localSheetId="0">#REF!</definedName>
    <definedName name="TSalesGrowth___5">#REF!</definedName>
    <definedName name="TSalesGrowth___7" localSheetId="0">#REF!</definedName>
    <definedName name="TSalesGrowth___7">#REF!</definedName>
    <definedName name="TSalesOutput" localSheetId="0">#REF!</definedName>
    <definedName name="TSalesOutput">#REF!</definedName>
    <definedName name="TSalesOutput___0" localSheetId="0">#REF!</definedName>
    <definedName name="TSalesOutput___0">#REF!</definedName>
    <definedName name="TSalesOutput___12" localSheetId="0">#REF!</definedName>
    <definedName name="TSalesOutput___12">#REF!</definedName>
    <definedName name="TSalesOutput___14" localSheetId="0">#REF!</definedName>
    <definedName name="TSalesOutput___14">#REF!</definedName>
    <definedName name="TSalesOutput___16" localSheetId="0">#REF!</definedName>
    <definedName name="TSalesOutput___16">#REF!</definedName>
    <definedName name="TSalesOutput___2" localSheetId="0">#REF!</definedName>
    <definedName name="TSalesOutput___2">#REF!</definedName>
    <definedName name="TSalesOutput___25" localSheetId="0">#REF!</definedName>
    <definedName name="TSalesOutput___25">#REF!</definedName>
    <definedName name="TSalesOutput___26" localSheetId="0">#REF!</definedName>
    <definedName name="TSalesOutput___26">#REF!</definedName>
    <definedName name="TSalesOutput___27" localSheetId="0">#REF!</definedName>
    <definedName name="TSalesOutput___27">#REF!</definedName>
    <definedName name="TSalesOutput___4" localSheetId="0">#REF!</definedName>
    <definedName name="TSalesOutput___4">#REF!</definedName>
    <definedName name="TSalesOutput___5" localSheetId="0">#REF!</definedName>
    <definedName name="TSalesOutput___5">#REF!</definedName>
    <definedName name="TSalesOutput___7" localSheetId="0">#REF!</definedName>
    <definedName name="TSalesOutput___7">#REF!</definedName>
    <definedName name="TSMult" localSheetId="0">#REF!</definedName>
    <definedName name="TSMult">#REF!</definedName>
    <definedName name="TSMult___0" localSheetId="0">#REF!</definedName>
    <definedName name="TSMult___0">#REF!</definedName>
    <definedName name="TSMult___12" localSheetId="0">#REF!</definedName>
    <definedName name="TSMult___12">#REF!</definedName>
    <definedName name="TSMult___14" localSheetId="0">#REF!</definedName>
    <definedName name="TSMult___14">#REF!</definedName>
    <definedName name="TSMult___16" localSheetId="0">#REF!</definedName>
    <definedName name="TSMult___16">#REF!</definedName>
    <definedName name="TSMult___2" localSheetId="0">#REF!</definedName>
    <definedName name="TSMult___2">#REF!</definedName>
    <definedName name="TSMult___25" localSheetId="0">#REF!</definedName>
    <definedName name="TSMult___25">#REF!</definedName>
    <definedName name="TSMult___26" localSheetId="0">#REF!</definedName>
    <definedName name="TSMult___26">#REF!</definedName>
    <definedName name="TSMult___27" localSheetId="0">#REF!</definedName>
    <definedName name="TSMult___27">#REF!</definedName>
    <definedName name="TSMult___4" localSheetId="0">#REF!</definedName>
    <definedName name="TSMult___4">#REF!</definedName>
    <definedName name="TSMult___5" localSheetId="0">#REF!</definedName>
    <definedName name="TSMult___5">#REF!</definedName>
    <definedName name="TSMult___7" localSheetId="0">#REF!</definedName>
    <definedName name="TSMult___7">#REF!</definedName>
    <definedName name="tt">#N/A</definedName>
    <definedName name="TTaxes" localSheetId="0">#REF!</definedName>
    <definedName name="TTaxes">#REF!</definedName>
    <definedName name="TTaxes___0" localSheetId="0">#REF!</definedName>
    <definedName name="TTaxes___0">#REF!</definedName>
    <definedName name="TTaxes___12" localSheetId="0">#REF!</definedName>
    <definedName name="TTaxes___12">#REF!</definedName>
    <definedName name="TTaxes___14" localSheetId="0">#REF!</definedName>
    <definedName name="TTaxes___14">#REF!</definedName>
    <definedName name="TTaxes___16" localSheetId="0">#REF!</definedName>
    <definedName name="TTaxes___16">#REF!</definedName>
    <definedName name="TTaxes___2" localSheetId="0">#REF!</definedName>
    <definedName name="TTaxes___2">#REF!</definedName>
    <definedName name="TTaxes___25" localSheetId="0">#REF!</definedName>
    <definedName name="TTaxes___25">#REF!</definedName>
    <definedName name="TTaxes___26" localSheetId="0">#REF!</definedName>
    <definedName name="TTaxes___26">#REF!</definedName>
    <definedName name="TTaxes___27" localSheetId="0">#REF!</definedName>
    <definedName name="TTaxes___27">#REF!</definedName>
    <definedName name="TTaxes___4" localSheetId="0">#REF!</definedName>
    <definedName name="TTaxes___4">#REF!</definedName>
    <definedName name="TTaxes___5" localSheetId="0">#REF!</definedName>
    <definedName name="TTaxes___5">#REF!</definedName>
    <definedName name="TTaxes___7" localSheetId="0">#REF!</definedName>
    <definedName name="TTaxes___7">#REF!</definedName>
    <definedName name="TTaxRate" localSheetId="0">#REF!</definedName>
    <definedName name="TTaxRate">#REF!</definedName>
    <definedName name="TTaxRate___0" localSheetId="0">#REF!</definedName>
    <definedName name="TTaxRate___0">#REF!</definedName>
    <definedName name="TTaxRate___12" localSheetId="0">#REF!</definedName>
    <definedName name="TTaxRate___12">#REF!</definedName>
    <definedName name="TTaxRate___14" localSheetId="0">#REF!</definedName>
    <definedName name="TTaxRate___14">#REF!</definedName>
    <definedName name="TTaxRate___16" localSheetId="0">#REF!</definedName>
    <definedName name="TTaxRate___16">#REF!</definedName>
    <definedName name="TTaxRate___2" localSheetId="0">#REF!</definedName>
    <definedName name="TTaxRate___2">#REF!</definedName>
    <definedName name="TTaxRate___25" localSheetId="0">#REF!</definedName>
    <definedName name="TTaxRate___25">#REF!</definedName>
    <definedName name="TTaxRate___26" localSheetId="0">#REF!</definedName>
    <definedName name="TTaxRate___26">#REF!</definedName>
    <definedName name="TTaxRate___27" localSheetId="0">#REF!</definedName>
    <definedName name="TTaxRate___27">#REF!</definedName>
    <definedName name="TTaxRate___4" localSheetId="0">#REF!</definedName>
    <definedName name="TTaxRate___4">#REF!</definedName>
    <definedName name="TTaxRate___5" localSheetId="0">#REF!</definedName>
    <definedName name="TTaxRate___5">#REF!</definedName>
    <definedName name="TTaxRate___7" localSheetId="0">#REF!</definedName>
    <definedName name="TTaxRate___7">#REF!</definedName>
    <definedName name="tttt" localSheetId="0">#REF!</definedName>
    <definedName name="tttt">#REF!</definedName>
    <definedName name="TVAsChosen" localSheetId="0">#REF!</definedName>
    <definedName name="TVAsChosen">#REF!</definedName>
    <definedName name="TVAsChosen___0" localSheetId="0">#REF!</definedName>
    <definedName name="TVAsChosen___0">#REF!</definedName>
    <definedName name="TVAsChosen___12" localSheetId="0">#REF!</definedName>
    <definedName name="TVAsChosen___12">#REF!</definedName>
    <definedName name="TVAsChosen___14" localSheetId="0">#REF!</definedName>
    <definedName name="TVAsChosen___14">#REF!</definedName>
    <definedName name="TVAsChosen___16" localSheetId="0">#REF!</definedName>
    <definedName name="TVAsChosen___16">#REF!</definedName>
    <definedName name="TVAsChosen___2" localSheetId="0">#REF!</definedName>
    <definedName name="TVAsChosen___2">#REF!</definedName>
    <definedName name="TVAsChosen___25" localSheetId="0">#REF!</definedName>
    <definedName name="TVAsChosen___25">#REF!</definedName>
    <definedName name="TVAsChosen___26" localSheetId="0">#REF!</definedName>
    <definedName name="TVAsChosen___26">#REF!</definedName>
    <definedName name="TVAsChosen___27" localSheetId="0">#REF!</definedName>
    <definedName name="TVAsChosen___27">#REF!</definedName>
    <definedName name="TVAsChosen___4" localSheetId="0">#REF!</definedName>
    <definedName name="TVAsChosen___4">#REF!</definedName>
    <definedName name="TVAsChosen___5" localSheetId="0">#REF!</definedName>
    <definedName name="TVAsChosen___5">#REF!</definedName>
    <definedName name="TVAsChosen___7" localSheetId="0">#REF!</definedName>
    <definedName name="TVAsChosen___7">#REF!</definedName>
    <definedName name="TVButton" localSheetId="0">#REF!</definedName>
    <definedName name="TVButton">#REF!</definedName>
    <definedName name="TVButton___0" localSheetId="0">#REF!</definedName>
    <definedName name="TVButton___0">#REF!</definedName>
    <definedName name="TVButton___12" localSheetId="0">#REF!</definedName>
    <definedName name="TVButton___12">#REF!</definedName>
    <definedName name="TVButton___14" localSheetId="0">#REF!</definedName>
    <definedName name="TVButton___14">#REF!</definedName>
    <definedName name="TVButton___16" localSheetId="0">#REF!</definedName>
    <definedName name="TVButton___16">#REF!</definedName>
    <definedName name="TVButton___2" localSheetId="0">#REF!</definedName>
    <definedName name="TVButton___2">#REF!</definedName>
    <definedName name="TVButton___25" localSheetId="0">#REF!</definedName>
    <definedName name="TVButton___25">#REF!</definedName>
    <definedName name="TVButton___26" localSheetId="0">#REF!</definedName>
    <definedName name="TVButton___26">#REF!</definedName>
    <definedName name="TVButton___27" localSheetId="0">#REF!</definedName>
    <definedName name="TVButton___27">#REF!</definedName>
    <definedName name="TVButton___4" localSheetId="0">#REF!</definedName>
    <definedName name="TVButton___4">#REF!</definedName>
    <definedName name="TVButton___5" localSheetId="0">#REF!</definedName>
    <definedName name="TVButton___5">#REF!</definedName>
    <definedName name="TVButton___7" localSheetId="0">#REF!</definedName>
    <definedName name="TVButton___7">#REF!</definedName>
    <definedName name="TVbyTFCF" localSheetId="0">#REF!</definedName>
    <definedName name="TVbyTFCF">#REF!</definedName>
    <definedName name="TVbyTFCF___0" localSheetId="0">#REF!</definedName>
    <definedName name="TVbyTFCF___0">#REF!</definedName>
    <definedName name="TVbyTFCF___12" localSheetId="0">#REF!</definedName>
    <definedName name="TVbyTFCF___12">#REF!</definedName>
    <definedName name="TVbyTFCF___14" localSheetId="0">#REF!</definedName>
    <definedName name="TVbyTFCF___14">#REF!</definedName>
    <definedName name="TVbyTFCF___16" localSheetId="0">#REF!</definedName>
    <definedName name="TVbyTFCF___16">#REF!</definedName>
    <definedName name="TVbyTFCF___2" localSheetId="0">#REF!</definedName>
    <definedName name="TVbyTFCF___2">#REF!</definedName>
    <definedName name="TVbyTFCF___25" localSheetId="0">#REF!</definedName>
    <definedName name="TVbyTFCF___25">#REF!</definedName>
    <definedName name="TVbyTFCF___26" localSheetId="0">#REF!</definedName>
    <definedName name="TVbyTFCF___26">#REF!</definedName>
    <definedName name="TVbyTFCF___27" localSheetId="0">#REF!</definedName>
    <definedName name="TVbyTFCF___27">#REF!</definedName>
    <definedName name="TVbyTFCF___4" localSheetId="0">#REF!</definedName>
    <definedName name="TVbyTFCF___4">#REF!</definedName>
    <definedName name="TVbyTFCF___5" localSheetId="0">#REF!</definedName>
    <definedName name="TVbyTFCF___5">#REF!</definedName>
    <definedName name="TVbyTFCF___7" localSheetId="0">#REF!</definedName>
    <definedName name="TVbyTFCF___7">#REF!</definedName>
    <definedName name="TVMult" localSheetId="0">#REF!</definedName>
    <definedName name="TVMult">#REF!</definedName>
    <definedName name="TVMult___0" localSheetId="0">#REF!</definedName>
    <definedName name="TVMult___0">#REF!</definedName>
    <definedName name="TVMult___12" localSheetId="0">#REF!</definedName>
    <definedName name="TVMult___12">#REF!</definedName>
    <definedName name="TVMult___14" localSheetId="0">#REF!</definedName>
    <definedName name="TVMult___14">#REF!</definedName>
    <definedName name="TVMult___16" localSheetId="0">#REF!</definedName>
    <definedName name="TVMult___16">#REF!</definedName>
    <definedName name="TVMult___2" localSheetId="0">#REF!</definedName>
    <definedName name="TVMult___2">#REF!</definedName>
    <definedName name="TVMult___25" localSheetId="0">#REF!</definedName>
    <definedName name="TVMult___25">#REF!</definedName>
    <definedName name="TVMult___26" localSheetId="0">#REF!</definedName>
    <definedName name="TVMult___26">#REF!</definedName>
    <definedName name="TVMult___27" localSheetId="0">#REF!</definedName>
    <definedName name="TVMult___27">#REF!</definedName>
    <definedName name="TVMult___4" localSheetId="0">#REF!</definedName>
    <definedName name="TVMult___4">#REF!</definedName>
    <definedName name="TVMult___5" localSheetId="0">#REF!</definedName>
    <definedName name="TVMult___5">#REF!</definedName>
    <definedName name="TVMult___7" localSheetId="0">#REF!</definedName>
    <definedName name="TVMult___7">#REF!</definedName>
    <definedName name="TVMultIncrement" localSheetId="0">#REF!</definedName>
    <definedName name="TVMultIncrement">#REF!</definedName>
    <definedName name="TVMultIncrement___0" localSheetId="0">#REF!</definedName>
    <definedName name="TVMultIncrement___0">#REF!</definedName>
    <definedName name="TVMultIncrement___12" localSheetId="0">#REF!</definedName>
    <definedName name="TVMultIncrement___12">#REF!</definedName>
    <definedName name="TVMultIncrement___14" localSheetId="0">#REF!</definedName>
    <definedName name="TVMultIncrement___14">#REF!</definedName>
    <definedName name="TVMultIncrement___16" localSheetId="0">#REF!</definedName>
    <definedName name="TVMultIncrement___16">#REF!</definedName>
    <definedName name="TVMultIncrement___2" localSheetId="0">#REF!</definedName>
    <definedName name="TVMultIncrement___2">#REF!</definedName>
    <definedName name="TVMultIncrement___25" localSheetId="0">#REF!</definedName>
    <definedName name="TVMultIncrement___25">#REF!</definedName>
    <definedName name="TVMultIncrement___26" localSheetId="0">#REF!</definedName>
    <definedName name="TVMultIncrement___26">#REF!</definedName>
    <definedName name="TVMultIncrement___27" localSheetId="0">#REF!</definedName>
    <definedName name="TVMultIncrement___27">#REF!</definedName>
    <definedName name="TVMultIncrement___4" localSheetId="0">#REF!</definedName>
    <definedName name="TVMultIncrement___4">#REF!</definedName>
    <definedName name="TVMultIncrement___5" localSheetId="0">#REF!</definedName>
    <definedName name="TVMultIncrement___5">#REF!</definedName>
    <definedName name="TVMultIncrement___7" localSheetId="0">#REF!</definedName>
    <definedName name="TVMultIncrement___7">#REF!</definedName>
    <definedName name="TVMultInputs" localSheetId="0">#REF!</definedName>
    <definedName name="TVMultInputs">#REF!</definedName>
    <definedName name="TVMultInputs___0" localSheetId="0">#REF!</definedName>
    <definedName name="TVMultInputs___0">#REF!</definedName>
    <definedName name="TVMultInputs___12" localSheetId="0">#REF!</definedName>
    <definedName name="TVMultInputs___12">#REF!</definedName>
    <definedName name="TVMultInputs___14" localSheetId="0">#REF!</definedName>
    <definedName name="TVMultInputs___14">#REF!</definedName>
    <definedName name="TVMultInputs___16" localSheetId="0">#REF!</definedName>
    <definedName name="TVMultInputs___16">#REF!</definedName>
    <definedName name="TVMultInputs___2" localSheetId="0">#REF!</definedName>
    <definedName name="TVMultInputs___2">#REF!</definedName>
    <definedName name="TVMultInputs___25" localSheetId="0">#REF!</definedName>
    <definedName name="TVMultInputs___25">#REF!</definedName>
    <definedName name="TVMultInputs___26" localSheetId="0">#REF!</definedName>
    <definedName name="TVMultInputs___26">#REF!</definedName>
    <definedName name="TVMultInputs___27" localSheetId="0">#REF!</definedName>
    <definedName name="TVMultInputs___27">#REF!</definedName>
    <definedName name="TVMultInputs___4" localSheetId="0">#REF!</definedName>
    <definedName name="TVMultInputs___4">#REF!</definedName>
    <definedName name="TVMultInputs___5" localSheetId="0">#REF!</definedName>
    <definedName name="TVMultInputs___5">#REF!</definedName>
    <definedName name="TVMultInputs___7" localSheetId="0">#REF!</definedName>
    <definedName name="TVMultInputs___7">#REF!</definedName>
    <definedName name="TVREV" localSheetId="0">#REF!</definedName>
    <definedName name="TVREV">#REF!</definedName>
    <definedName name="TVTitles" localSheetId="0">#REF!</definedName>
    <definedName name="TVTitles">#REF!</definedName>
    <definedName name="TVTitles___0" localSheetId="0">#REF!</definedName>
    <definedName name="TVTitles___0">#REF!</definedName>
    <definedName name="TVTitles___12" localSheetId="0">#REF!</definedName>
    <definedName name="TVTitles___12">#REF!</definedName>
    <definedName name="TVTitles___14" localSheetId="0">#REF!</definedName>
    <definedName name="TVTitles___14">#REF!</definedName>
    <definedName name="TVTitles___16" localSheetId="0">#REF!</definedName>
    <definedName name="TVTitles___16">#REF!</definedName>
    <definedName name="TVTitles___2" localSheetId="0">#REF!</definedName>
    <definedName name="TVTitles___2">#REF!</definedName>
    <definedName name="TVTitles___25" localSheetId="0">#REF!</definedName>
    <definedName name="TVTitles___25">#REF!</definedName>
    <definedName name="TVTitles___26" localSheetId="0">#REF!</definedName>
    <definedName name="TVTitles___26">#REF!</definedName>
    <definedName name="TVTitles___27" localSheetId="0">#REF!</definedName>
    <definedName name="TVTitles___27">#REF!</definedName>
    <definedName name="TVTitles___4" localSheetId="0">#REF!</definedName>
    <definedName name="TVTitles___4">#REF!</definedName>
    <definedName name="TVTitles___5" localSheetId="0">#REF!</definedName>
    <definedName name="TVTitles___5">#REF!</definedName>
    <definedName name="TVTitles___7" localSheetId="0">#REF!</definedName>
    <definedName name="TVTitles___7">#REF!</definedName>
    <definedName name="TWACCAdjustment" localSheetId="0">#REF!</definedName>
    <definedName name="TWACCAdjustment">#REF!</definedName>
    <definedName name="TWACCAdjustment___0" localSheetId="0">#REF!</definedName>
    <definedName name="TWACCAdjustment___0">#REF!</definedName>
    <definedName name="TWACCAdjustment___12" localSheetId="0">#REF!</definedName>
    <definedName name="TWACCAdjustment___12">#REF!</definedName>
    <definedName name="TWACCAdjustment___14" localSheetId="0">#REF!</definedName>
    <definedName name="TWACCAdjustment___14">#REF!</definedName>
    <definedName name="TWACCAdjustment___16" localSheetId="0">#REF!</definedName>
    <definedName name="TWACCAdjustment___16">#REF!</definedName>
    <definedName name="TWACCAdjustment___2" localSheetId="0">#REF!</definedName>
    <definedName name="TWACCAdjustment___2">#REF!</definedName>
    <definedName name="TWACCAdjustment___25" localSheetId="0">#REF!</definedName>
    <definedName name="TWACCAdjustment___25">#REF!</definedName>
    <definedName name="TWACCAdjustment___26" localSheetId="0">#REF!</definedName>
    <definedName name="TWACCAdjustment___26">#REF!</definedName>
    <definedName name="TWACCAdjustment___27" localSheetId="0">#REF!</definedName>
    <definedName name="TWACCAdjustment___27">#REF!</definedName>
    <definedName name="TWACCAdjustment___4" localSheetId="0">#REF!</definedName>
    <definedName name="TWACCAdjustment___4">#REF!</definedName>
    <definedName name="TWACCAdjustment___5" localSheetId="0">#REF!</definedName>
    <definedName name="TWACCAdjustment___5">#REF!</definedName>
    <definedName name="TWACCAdjustment___7" localSheetId="0">#REF!</definedName>
    <definedName name="TWACCAdjustment___7">#REF!</definedName>
    <definedName name="twd" localSheetId="0">#REF!</definedName>
    <definedName name="twd">#REF!</definedName>
    <definedName name="Tx_intérêt_par_an" localSheetId="0">#REF!</definedName>
    <definedName name="Tx_intérêt_par_an">#REF!</definedName>
    <definedName name="Tx_intérêt_par_an___0" localSheetId="0">#REF!</definedName>
    <definedName name="Tx_intérêt_par_an___0">#REF!</definedName>
    <definedName name="Tx_intérêt_par_an___12" localSheetId="0">#REF!</definedName>
    <definedName name="Tx_intérêt_par_an___12">#REF!</definedName>
    <definedName name="Tx_intérêt_par_an___14" localSheetId="0">#REF!</definedName>
    <definedName name="Tx_intérêt_par_an___14">#REF!</definedName>
    <definedName name="Tx_intérêt_par_an___16" localSheetId="0">#REF!</definedName>
    <definedName name="Tx_intérêt_par_an___16">#REF!</definedName>
    <definedName name="Tx_intérêt_par_an___2" localSheetId="0">#REF!</definedName>
    <definedName name="Tx_intérêt_par_an___2">#REF!</definedName>
    <definedName name="Tx_intérêt_par_an___25" localSheetId="0">#REF!</definedName>
    <definedName name="Tx_intérêt_par_an___25">#REF!</definedName>
    <definedName name="Tx_intérêt_par_an___26" localSheetId="0">#REF!</definedName>
    <definedName name="Tx_intérêt_par_an___26">#REF!</definedName>
    <definedName name="Tx_intérêt_par_an___27" localSheetId="0">#REF!</definedName>
    <definedName name="Tx_intérêt_par_an___27">#REF!</definedName>
    <definedName name="Tx_intérêt_par_an___4" localSheetId="0">#REF!</definedName>
    <definedName name="Tx_intérêt_par_an___4">#REF!</definedName>
    <definedName name="Tx_intérêt_par_an___5" localSheetId="0">#REF!</definedName>
    <definedName name="Tx_intérêt_par_an___5">#REF!</definedName>
    <definedName name="Tx_intérêt_par_an___7" localSheetId="0">#REF!</definedName>
    <definedName name="Tx_intérêt_par_an___7">#REF!</definedName>
    <definedName name="ty" localSheetId="0" hidden="1">{"orixcsc",#N/A,FALSE,"ORIX CSC";"orixcsc2",#N/A,FALSE,"ORIX CSC"}</definedName>
    <definedName name="ty" hidden="1">{"orixcsc",#N/A,FALSE,"ORIX CSC";"orixcsc2",#N/A,FALSE,"ORIX CSC"}</definedName>
    <definedName name="TYFTRYRTYRTYUR" localSheetId="0">#REF!</definedName>
    <definedName name="TYFTRYRTYRTYUR">#REF!</definedName>
    <definedName name="tyhtf" localSheetId="0">#REF!</definedName>
    <definedName name="tyhtf">#REF!</definedName>
    <definedName name="tyjutjnty" localSheetId="0">[85]BATIMENT!#REF!</definedName>
    <definedName name="tyjutjnty">[85]BATIMENT!#REF!</definedName>
    <definedName name="Type_1" localSheetId="0">#REF!</definedName>
    <definedName name="Type_1">#REF!</definedName>
    <definedName name="Type_2" localSheetId="0">#REF!</definedName>
    <definedName name="Type_2">#REF!</definedName>
    <definedName name="TYPES" localSheetId="0">'[134]Summary '!#REF!</definedName>
    <definedName name="TYPES">'[134]Summary '!#REF!</definedName>
    <definedName name="tyryt" localSheetId="0" hidden="1">#REF!</definedName>
    <definedName name="tyryt" hidden="1">#REF!</definedName>
    <definedName name="U">#N/A</definedName>
    <definedName name="ù">#N/A</definedName>
    <definedName name="ufykfk" localSheetId="0" hidden="1">{"print 1",#N/A,FALSE,"PrimeCo PCS";"print 2",#N/A,FALSE,"PrimeCo PCS";"valuation",#N/A,FALSE,"PrimeCo PCS"}</definedName>
    <definedName name="ufykfk" hidden="1">{"print 1",#N/A,FALSE,"PrimeCo PCS";"print 2",#N/A,FALSE,"PrimeCo PCS";"valuation",#N/A,FALSE,"PrimeCo PCS"}</definedName>
    <definedName name="ULTSUMM97" localSheetId="0">#REF!</definedName>
    <definedName name="ULTSUMM97">#REF!</definedName>
    <definedName name="UNDERLINE">#N/A</definedName>
    <definedName name="uydk">#N/A</definedName>
    <definedName name="uykfu" localSheetId="0">#N/A</definedName>
    <definedName name="uykfu">#N/A</definedName>
    <definedName name="uyuyuyuyuyu" localSheetId="0" hidden="1">{#N/A,#N/A,TRUE,"Cover sheet";#N/A,#N/A,TRUE,"DCF analysis";#N/A,#N/A,TRUE,"WACC calculation"}</definedName>
    <definedName name="uyuyuyuyuyu" hidden="1">{#N/A,#N/A,TRUE,"Cover sheet";#N/A,#N/A,TRUE,"DCF analysis";#N/A,#N/A,TRUE,"WACC calculation"}</definedName>
    <definedName name="V" localSheetId="0">#N/A</definedName>
    <definedName name="V">#N/A</definedName>
    <definedName name="VA" localSheetId="0">#REF!</definedName>
    <definedName name="VA">#REF!</definedName>
    <definedName name="valeur_brute_totale" localSheetId="0">[55]BATIMENT!#REF!</definedName>
    <definedName name="valeur_brute_totale">[55]BATIMENT!#REF!</definedName>
    <definedName name="ValuationDate" localSheetId="0">#REF!</definedName>
    <definedName name="ValuationDate">#REF!</definedName>
    <definedName name="ValuationDate___0" localSheetId="0">#REF!</definedName>
    <definedName name="ValuationDate___0">#REF!</definedName>
    <definedName name="ValuationDate___12" localSheetId="0">#REF!</definedName>
    <definedName name="ValuationDate___12">#REF!</definedName>
    <definedName name="ValuationDate___14" localSheetId="0">#REF!</definedName>
    <definedName name="ValuationDate___14">#REF!</definedName>
    <definedName name="ValuationDate___16" localSheetId="0">#REF!</definedName>
    <definedName name="ValuationDate___16">#REF!</definedName>
    <definedName name="ValuationDate___2" localSheetId="0">#REF!</definedName>
    <definedName name="ValuationDate___2">#REF!</definedName>
    <definedName name="ValuationDate___25" localSheetId="0">#REF!</definedName>
    <definedName name="ValuationDate___25">#REF!</definedName>
    <definedName name="ValuationDate___26" localSheetId="0">#REF!</definedName>
    <definedName name="ValuationDate___26">#REF!</definedName>
    <definedName name="ValuationDate___27" localSheetId="0">#REF!</definedName>
    <definedName name="ValuationDate___27">#REF!</definedName>
    <definedName name="ValuationDate___4" localSheetId="0">#REF!</definedName>
    <definedName name="ValuationDate___4">#REF!</definedName>
    <definedName name="ValuationDate___5" localSheetId="0">#REF!</definedName>
    <definedName name="ValuationDate___5">#REF!</definedName>
    <definedName name="ValuationDate___7" localSheetId="0">#REF!</definedName>
    <definedName name="ValuationDate___7">#REF!</definedName>
    <definedName name="variance" localSheetId="0">#REF!</definedName>
    <definedName name="variance">#REF!</definedName>
    <definedName name="vbb">#N/A</definedName>
    <definedName name="VColsToPrint" localSheetId="0">#REF!</definedName>
    <definedName name="VColsToPrint">#REF!</definedName>
    <definedName name="VColsToPrint___0" localSheetId="0">#REF!</definedName>
    <definedName name="VColsToPrint___0">#REF!</definedName>
    <definedName name="VColsToPrint___12" localSheetId="0">#REF!</definedName>
    <definedName name="VColsToPrint___12">#REF!</definedName>
    <definedName name="VColsToPrint___14" localSheetId="0">#REF!</definedName>
    <definedName name="VColsToPrint___14">#REF!</definedName>
    <definedName name="VColsToPrint___16" localSheetId="0">#REF!</definedName>
    <definedName name="VColsToPrint___16">#REF!</definedName>
    <definedName name="VColsToPrint___2" localSheetId="0">#REF!</definedName>
    <definedName name="VColsToPrint___2">#REF!</definedName>
    <definedName name="VColsToPrint___25" localSheetId="0">#REF!</definedName>
    <definedName name="VColsToPrint___25">#REF!</definedName>
    <definedName name="VColsToPrint___26" localSheetId="0">#REF!</definedName>
    <definedName name="VColsToPrint___26">#REF!</definedName>
    <definedName name="VColsToPrint___27" localSheetId="0">#REF!</definedName>
    <definedName name="VColsToPrint___27">#REF!</definedName>
    <definedName name="VColsToPrint___4" localSheetId="0">#REF!</definedName>
    <definedName name="VColsToPrint___4">#REF!</definedName>
    <definedName name="VColsToPrint___5" localSheetId="0">#REF!</definedName>
    <definedName name="VColsToPrint___5">#REF!</definedName>
    <definedName name="VColsToPrint___7" localSheetId="0">#REF!</definedName>
    <definedName name="VColsToPrint___7">#REF!</definedName>
    <definedName name="VERRECCCP">[42]ONPT!$B$17</definedName>
    <definedName name="VERS_REC_CCP" localSheetId="0">#REF!</definedName>
    <definedName name="VERS_REC_CCP">#REF!</definedName>
    <definedName name="vgdsj">#N/A</definedName>
    <definedName name="vghh">#N/A</definedName>
    <definedName name="Vide">'[67]Catégories&amp; motifs_réclamations'!$D$2</definedName>
    <definedName name="VIGNETTES_TG" localSheetId="0">#REF!</definedName>
    <definedName name="VIGNETTES_TG">#REF!</definedName>
    <definedName name="VIGNTG">[42]ONPT!$E$18</definedName>
    <definedName name="vince" localSheetId="0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R_BANQUE" localSheetId="0">#REF!</definedName>
    <definedName name="VIR_BANQUE">#REF!</definedName>
    <definedName name="VIRBQ">[42]ONPT!$H$19</definedName>
    <definedName name="VLastRow" localSheetId="0">#REF!</definedName>
    <definedName name="VLastRow">#REF!</definedName>
    <definedName name="VLastRow___0" localSheetId="0">#REF!</definedName>
    <definedName name="VLastRow___0">#REF!</definedName>
    <definedName name="VLastRow___12" localSheetId="0">#REF!</definedName>
    <definedName name="VLastRow___12">#REF!</definedName>
    <definedName name="VLastRow___14" localSheetId="0">#REF!</definedName>
    <definedName name="VLastRow___14">#REF!</definedName>
    <definedName name="VLastRow___16" localSheetId="0">#REF!</definedName>
    <definedName name="VLastRow___16">#REF!</definedName>
    <definedName name="VLastRow___2" localSheetId="0">#REF!</definedName>
    <definedName name="VLastRow___2">#REF!</definedName>
    <definedName name="VLastRow___25" localSheetId="0">#REF!</definedName>
    <definedName name="VLastRow___25">#REF!</definedName>
    <definedName name="VLastRow___26" localSheetId="0">#REF!</definedName>
    <definedName name="VLastRow___26">#REF!</definedName>
    <definedName name="VLastRow___27" localSheetId="0">#REF!</definedName>
    <definedName name="VLastRow___27">#REF!</definedName>
    <definedName name="VLastRow___4" localSheetId="0">#REF!</definedName>
    <definedName name="VLastRow___4">#REF!</definedName>
    <definedName name="VLastRow___5" localSheetId="0">#REF!</definedName>
    <definedName name="VLastRow___5">#REF!</definedName>
    <definedName name="VLastRow___7" localSheetId="0">#REF!</definedName>
    <definedName name="VLastRow___7">#REF!</definedName>
    <definedName name="VLastRowToPrint" localSheetId="0">#REF!</definedName>
    <definedName name="VLastRowToPrint">#REF!</definedName>
    <definedName name="VLastRowToPrint___0" localSheetId="0">#REF!</definedName>
    <definedName name="VLastRowToPrint___0">#REF!</definedName>
    <definedName name="VLastRowToPrint___12" localSheetId="0">#REF!</definedName>
    <definedName name="VLastRowToPrint___12">#REF!</definedName>
    <definedName name="VLastRowToPrint___14" localSheetId="0">#REF!</definedName>
    <definedName name="VLastRowToPrint___14">#REF!</definedName>
    <definedName name="VLastRowToPrint___16" localSheetId="0">#REF!</definedName>
    <definedName name="VLastRowToPrint___16">#REF!</definedName>
    <definedName name="VLastRowToPrint___2" localSheetId="0">#REF!</definedName>
    <definedName name="VLastRowToPrint___2">#REF!</definedName>
    <definedName name="VLastRowToPrint___25" localSheetId="0">#REF!</definedName>
    <definedName name="VLastRowToPrint___25">#REF!</definedName>
    <definedName name="VLastRowToPrint___26" localSheetId="0">#REF!</definedName>
    <definedName name="VLastRowToPrint___26">#REF!</definedName>
    <definedName name="VLastRowToPrint___27" localSheetId="0">#REF!</definedName>
    <definedName name="VLastRowToPrint___27">#REF!</definedName>
    <definedName name="VLastRowToPrint___4" localSheetId="0">#REF!</definedName>
    <definedName name="VLastRowToPrint___4">#REF!</definedName>
    <definedName name="VLastRowToPrint___5" localSheetId="0">#REF!</definedName>
    <definedName name="VLastRowToPrint___5">#REF!</definedName>
    <definedName name="VLastRowToPrint___7" localSheetId="0">#REF!</definedName>
    <definedName name="VLastRowToPrint___7">#REF!</definedName>
    <definedName name="VLR" localSheetId="0">#REF!,#REF!</definedName>
    <definedName name="VLR">#REF!,#REF!</definedName>
    <definedName name="VolFactor" localSheetId="0">#REF!</definedName>
    <definedName name="VolFactor">#REF!</definedName>
    <definedName name="VolFactor___0" localSheetId="0">#REF!</definedName>
    <definedName name="VolFactor___0">#REF!</definedName>
    <definedName name="VolFactor___12" localSheetId="0">#REF!</definedName>
    <definedName name="VolFactor___12">#REF!</definedName>
    <definedName name="VolFactor___14" localSheetId="0">#REF!</definedName>
    <definedName name="VolFactor___14">#REF!</definedName>
    <definedName name="VolFactor___16" localSheetId="0">#REF!</definedName>
    <definedName name="VolFactor___16">#REF!</definedName>
    <definedName name="VolFactor___2" localSheetId="0">#REF!</definedName>
    <definedName name="VolFactor___2">#REF!</definedName>
    <definedName name="VolFactor___25" localSheetId="0">#REF!</definedName>
    <definedName name="VolFactor___25">#REF!</definedName>
    <definedName name="VolFactor___26" localSheetId="0">#REF!</definedName>
    <definedName name="VolFactor___26">#REF!</definedName>
    <definedName name="VolFactor___27" localSheetId="0">#REF!</definedName>
    <definedName name="VolFactor___27">#REF!</definedName>
    <definedName name="VolFactor___4" localSheetId="0">#REF!</definedName>
    <definedName name="VolFactor___4">#REF!</definedName>
    <definedName name="VolFactor___5" localSheetId="0">#REF!</definedName>
    <definedName name="VolFactor___5">#REF!</definedName>
    <definedName name="VolFactor___7" localSheetId="0">#REF!</definedName>
    <definedName name="VolFactor___7">#REF!</definedName>
    <definedName name="VPC">[75]vpc!$A$32:$Q$60</definedName>
    <definedName name="VPLastRow" localSheetId="0">#REF!</definedName>
    <definedName name="VPLastRow">#REF!</definedName>
    <definedName name="VPLastRow___0" localSheetId="0">#REF!</definedName>
    <definedName name="VPLastRow___0">#REF!</definedName>
    <definedName name="VPLastRow___12" localSheetId="0">#REF!</definedName>
    <definedName name="VPLastRow___12">#REF!</definedName>
    <definedName name="VPLastRow___14" localSheetId="0">#REF!</definedName>
    <definedName name="VPLastRow___14">#REF!</definedName>
    <definedName name="VPLastRow___16" localSheetId="0">#REF!</definedName>
    <definedName name="VPLastRow___16">#REF!</definedName>
    <definedName name="VPLastRow___2" localSheetId="0">#REF!</definedName>
    <definedName name="VPLastRow___2">#REF!</definedName>
    <definedName name="VPLastRow___25" localSheetId="0">#REF!</definedName>
    <definedName name="VPLastRow___25">#REF!</definedName>
    <definedName name="VPLastRow___26" localSheetId="0">#REF!</definedName>
    <definedName name="VPLastRow___26">#REF!</definedName>
    <definedName name="VPLastRow___27" localSheetId="0">#REF!</definedName>
    <definedName name="VPLastRow___27">#REF!</definedName>
    <definedName name="VPLastRow___4" localSheetId="0">#REF!</definedName>
    <definedName name="VPLastRow___4">#REF!</definedName>
    <definedName name="VPLastRow___5" localSheetId="0">#REF!</definedName>
    <definedName name="VPLastRow___5">#REF!</definedName>
    <definedName name="VPLastRow___7" localSheetId="0">#REF!</definedName>
    <definedName name="VPLastRow___7">#REF!</definedName>
    <definedName name="VTitle" localSheetId="0">#REF!</definedName>
    <definedName name="VTitle">#REF!</definedName>
    <definedName name="VTitle___0" localSheetId="0">#REF!</definedName>
    <definedName name="VTitle___0">#REF!</definedName>
    <definedName name="VTitle___12" localSheetId="0">#REF!</definedName>
    <definedName name="VTitle___12">#REF!</definedName>
    <definedName name="VTitle___14" localSheetId="0">#REF!</definedName>
    <definedName name="VTitle___14">#REF!</definedName>
    <definedName name="VTitle___16" localSheetId="0">#REF!</definedName>
    <definedName name="VTitle___16">#REF!</definedName>
    <definedName name="VTitle___2" localSheetId="0">#REF!</definedName>
    <definedName name="VTitle___2">#REF!</definedName>
    <definedName name="VTitle___25" localSheetId="0">#REF!</definedName>
    <definedName name="VTitle___25">#REF!</definedName>
    <definedName name="VTitle___26" localSheetId="0">#REF!</definedName>
    <definedName name="VTitle___26">#REF!</definedName>
    <definedName name="VTitle___27" localSheetId="0">#REF!</definedName>
    <definedName name="VTitle___27">#REF!</definedName>
    <definedName name="VTitle___4" localSheetId="0">#REF!</definedName>
    <definedName name="VTitle___4">#REF!</definedName>
    <definedName name="VTitle___5" localSheetId="0">#REF!</definedName>
    <definedName name="VTitle___5">#REF!</definedName>
    <definedName name="VTitle___7" localSheetId="0">#REF!</definedName>
    <definedName name="VTitle___7">#REF!</definedName>
    <definedName name="vvv" localSheetId="0" hidden="1">{#N/A,#N/A,TRUE,"Cover sheet";#N/A,#N/A,TRUE,"DCF analysis";#N/A,#N/A,TRUE,"WACC calculation"}</definedName>
    <definedName name="vvv" hidden="1">{#N/A,#N/A,TRUE,"Cover sheet";#N/A,#N/A,TRUE,"DCF analysis";#N/A,#N/A,TRUE,"WACC calculation"}</definedName>
    <definedName name="W" localSheetId="0">#REF!</definedName>
    <definedName name="W">#REF!</definedName>
    <definedName name="W.B" localSheetId="0">#REF!</definedName>
    <definedName name="W.B">#REF!</definedName>
    <definedName name="W___0" localSheetId="0">#REF!</definedName>
    <definedName name="W___0">#REF!</definedName>
    <definedName name="W___12" localSheetId="0">#REF!</definedName>
    <definedName name="W___12">#REF!</definedName>
    <definedName name="W___14" localSheetId="0">#REF!</definedName>
    <definedName name="W___14">#REF!</definedName>
    <definedName name="W___16" localSheetId="0">#REF!</definedName>
    <definedName name="W___16">#REF!</definedName>
    <definedName name="W___2" localSheetId="0">#REF!</definedName>
    <definedName name="W___2">#REF!</definedName>
    <definedName name="W___25" localSheetId="0">#REF!</definedName>
    <definedName name="W___25">#REF!</definedName>
    <definedName name="W___26" localSheetId="0">#REF!</definedName>
    <definedName name="W___26">#REF!</definedName>
    <definedName name="W___27" localSheetId="0">#REF!</definedName>
    <definedName name="W___27">#REF!</definedName>
    <definedName name="W___4" localSheetId="0">#REF!</definedName>
    <definedName name="W___4">#REF!</definedName>
    <definedName name="W___5" localSheetId="0">#REF!</definedName>
    <definedName name="W___5">#REF!</definedName>
    <definedName name="W___7" localSheetId="0">#REF!</definedName>
    <definedName name="W___7">#REF!</definedName>
    <definedName name="WACC" localSheetId="0">#REF!</definedName>
    <definedName name="WACC">#REF!</definedName>
    <definedName name="WACC___0" localSheetId="0">#REF!</definedName>
    <definedName name="WACC___0">#REF!</definedName>
    <definedName name="WACC___12" localSheetId="0">#REF!</definedName>
    <definedName name="WACC___12">#REF!</definedName>
    <definedName name="WACC___14" localSheetId="0">#REF!</definedName>
    <definedName name="WACC___14">#REF!</definedName>
    <definedName name="WACC___16" localSheetId="0">#REF!</definedName>
    <definedName name="WACC___16">#REF!</definedName>
    <definedName name="WACC___2" localSheetId="0">#REF!</definedName>
    <definedName name="WACC___2">#REF!</definedName>
    <definedName name="WACC___25" localSheetId="0">#REF!</definedName>
    <definedName name="WACC___25">#REF!</definedName>
    <definedName name="WACC___26" localSheetId="0">#REF!</definedName>
    <definedName name="WACC___26">#REF!</definedName>
    <definedName name="WACC___27" localSheetId="0">#REF!</definedName>
    <definedName name="WACC___27">#REF!</definedName>
    <definedName name="WACC___4" localSheetId="0">#REF!</definedName>
    <definedName name="WACC___4">#REF!</definedName>
    <definedName name="WACC___5" localSheetId="0">#REF!</definedName>
    <definedName name="WACC___5">#REF!</definedName>
    <definedName name="WACC___7" localSheetId="0">#REF!</definedName>
    <definedName name="WACC___7">#REF!</definedName>
    <definedName name="WACCIncrement" localSheetId="0">#REF!</definedName>
    <definedName name="WACCIncrement">#REF!</definedName>
    <definedName name="WACCIncrement___0" localSheetId="0">#REF!</definedName>
    <definedName name="WACCIncrement___0">#REF!</definedName>
    <definedName name="WACCIncrement___12" localSheetId="0">#REF!</definedName>
    <definedName name="WACCIncrement___12">#REF!</definedName>
    <definedName name="WACCIncrement___14" localSheetId="0">#REF!</definedName>
    <definedName name="WACCIncrement___14">#REF!</definedName>
    <definedName name="WACCIncrement___16" localSheetId="0">#REF!</definedName>
    <definedName name="WACCIncrement___16">#REF!</definedName>
    <definedName name="WACCIncrement___2" localSheetId="0">#REF!</definedName>
    <definedName name="WACCIncrement___2">#REF!</definedName>
    <definedName name="WACCIncrement___25" localSheetId="0">#REF!</definedName>
    <definedName name="WACCIncrement___25">#REF!</definedName>
    <definedName name="WACCIncrement___26" localSheetId="0">#REF!</definedName>
    <definedName name="WACCIncrement___26">#REF!</definedName>
    <definedName name="WACCIncrement___27" localSheetId="0">#REF!</definedName>
    <definedName name="WACCIncrement___27">#REF!</definedName>
    <definedName name="WACCIncrement___4" localSheetId="0">#REF!</definedName>
    <definedName name="WACCIncrement___4">#REF!</definedName>
    <definedName name="WACCIncrement___5" localSheetId="0">#REF!</definedName>
    <definedName name="WACCIncrement___5">#REF!</definedName>
    <definedName name="WACCIncrement___7" localSheetId="0">#REF!</definedName>
    <definedName name="WACCIncrement___7">#REF!</definedName>
    <definedName name="WAFA_BANK" localSheetId="0">#REF!</definedName>
    <definedName name="WAFA_BANK">#REF!</definedName>
    <definedName name="WB">[42]ONPT!$B$52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2." localSheetId="0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0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{"casespecific",#N/A,FALSE,"Assumptions"}</definedName>
    <definedName name="wrn.assumptions." hidden="1">{"casespecific",#N/A,FALSE,"Assumptions"}</definedName>
    <definedName name="wrn.away." localSheetId="0" hidden="1">{"away stand alones",#N/A,FALSE,"Target"}</definedName>
    <definedName name="wrn.away." hidden="1">{"away stand alones",#N/A,FALSE,"Target"}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th." localSheetId="0" hidden="1">{#N/A,#N/A,FALSE,"1998";#N/A,#N/A,FALSE,"1997"}</definedName>
    <definedName name="wrn.Both." hidden="1">{#N/A,#N/A,FALSE,"1998";#N/A,#N/A,FALSE,"1997"}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ian." localSheetId="0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0" hidden="1">{"comps",#N/A,FALSE,"comps";"notes",#N/A,FALSE,"comps"}</definedName>
    <definedName name="wrn.comps." hidden="1">{"comps",#N/A,FALSE,"comps";"notes",#N/A,FALSE,"comps"}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oper." localSheetId="0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hidden="1">{#N/A,#N/A,FALSE,"ORIX CSC"}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édition." localSheetId="0" hidden="1">{"résultats",#N/A,FALSE,"résultats SFS";"indicateurs",#N/A,FALSE,"résultats SFS";"commentaires",#N/A,FALSE,"commentaires SFS";"graphiques",#N/A,FALSE,"graphiques SFS"}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0" hidden="1">{#N/A,#N/A,FALSE,"1999 Fiscal Current Week";#N/A,#N/A,FALSE,"1999 Flash Report Variance "}</definedName>
    <definedName name="wrn.Flash._.Report." hidden="1">{#N/A,#N/A,FALSE,"1999 Fiscal Current Week";#N/A,#N/A,FALSE,"1999 Flash Report Variance "}</definedName>
    <definedName name="wrn.fleck." localSheetId="0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0" hidden="1">{#N/A,#N/A,FALSE,"Cover";"outputs total",#N/A,FALSE,"Outputs"}</definedName>
    <definedName name="wrn.Full." hidden="1">{#N/A,#N/A,FALSE,"Cover";"outputs total",#N/A,FALSE,"Outputs"}</definedName>
    <definedName name="wrn.Full._.model.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nputsheet_ProjectInput." localSheetId="0" hidden="1">{"ProjectInput",#N/A,FALSE,"INPUT-AREA"}</definedName>
    <definedName name="wrn.Inputsheet_ProjectInput." hidden="1">{"ProjectInput",#N/A,FALSE,"INPUT-AREA"}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0" hidden="1">{#N/A,#N/A,FALSE,"1999 Fiscal Current Week";#N/A,#N/A,FALSE,"1999 Fiscal Variance"}</definedName>
    <definedName name="wrn.Mark._.P.._.Report." hidden="1">{#N/A,#N/A,FALSE,"1999 Fiscal Current Week";#N/A,#N/A,FALSE,"1999 Fiscal Variance"}</definedName>
    <definedName name="wrn.memo." localSheetId="0" hidden="1">{#N/A,#N/A,TRUE,"financial";#N/A,#N/A,TRUE,"plants"}</definedName>
    <definedName name="wrn.memo." hidden="1">{#N/A,#N/A,TRUE,"financial";#N/A,#N/A,TRUE,"plants"}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localSheetId="0" hidden="1">{"new1",#N/A,FALSE,"FLEXPAC2";"new2",#N/A,FALSE,"FLEXPAC2"}</definedName>
    <definedName name="wrn.new." hidden="1">{"new1",#N/A,FALSE,"FLEXPAC2";"new2",#N/A,FALSE,"FLEXPAC2"}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0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localSheetId="0" hidden="1">{#N/A,#N/A,FALSE,"Operations";#N/A,#N/A,FALSE,"Financials"}</definedName>
    <definedName name="wrn.Report1." hidden="1">{#N/A,#N/A,FALSE,"Operations";#N/A,#N/A,FALSE,"Financials"}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0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0" hidden="1">{"general",#N/A,FALSE,"Assumptions"}</definedName>
    <definedName name="wrn.sensitivity._.analyses." hidden="1">{"general",#N/A,FALSE,"Assumptions"}</definedName>
    <definedName name="wrn.Søren." localSheetId="0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0" hidden="1">{#N/A,#N/A,FALSE,"CBE";#N/A,#N/A,FALSE,"SWK"}</definedName>
    <definedName name="wrn.stand_alone." hidden="1">{#N/A,#N/A,FALSE,"CBE";#N/A,#N/A,FALSE,"SWK"}</definedName>
    <definedName name="wrn.Summary." localSheetId="0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0" hidden="1">{"test2",#N/A,TRUE,"Prices"}</definedName>
    <definedName name="wrn.test." hidden="1">{"test2",#N/A,TRUE,"Prices"}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rans._.sum." localSheetId="0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dskriv._.alt." localSheetId="0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0" hidden="1">{"up stand alones",#N/A,FALSE,"Acquiror"}</definedName>
    <definedName name="wrn.up." hidden="1">{"up stand alones",#N/A,FALSE,"Acquiror"}</definedName>
    <definedName name="wrn.upfront." localSheetId="0" hidden="1">{#N/A,#N/A,FALSE,"SUMMARY";#N/A,#N/A,FALSE,"COACH";#N/A,#N/A,FALSE,"ACTIONPK";#N/A,#N/A,FALSE,"LASTCALL";#N/A,#N/A,FALSE,"SUZANNE";#N/A,#N/A,FALSE,"NEXPO"}</definedName>
    <definedName name="wrn.upfront." hidden="1">{#N/A,#N/A,FALSE,"SUMMARY";#N/A,#N/A,FALSE,"COACH";#N/A,#N/A,FALSE,"ACTIONPK";#N/A,#N/A,FALSE,"LASTCALL";#N/A,#N/A,FALSE,"SUZANNE";#N/A,#N/A,FALSE,"NEXPO"}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1.flash._.Report." localSheetId="0" hidden="1">{#N/A,#N/A,FALSE,"1999 Fiscal Current Week";#N/A,#N/A,FALSE,"1999 Flash Report Variance "}</definedName>
    <definedName name="wrn1.flash._.Report." hidden="1">{#N/A,#N/A,FALSE,"1999 Fiscal Current Week";#N/A,#N/A,FALSE,"1999 Flash Report Variance 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2.Document" localSheetId="0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x" localSheetId="0">[74]loc!#REF!</definedName>
    <definedName name="wx">[74]loc!#REF!</definedName>
    <definedName name="X" localSheetId="0">#REF!</definedName>
    <definedName name="X">#REF!</definedName>
    <definedName name="x___0" localSheetId="0">'[135]Source DCT'!#REF!</definedName>
    <definedName name="x___0">'[135]Source DCT'!#REF!</definedName>
    <definedName name="X___12" localSheetId="0">#REF!</definedName>
    <definedName name="X___12">#REF!</definedName>
    <definedName name="x___14" localSheetId="0">'[136]Source DCT'!#REF!</definedName>
    <definedName name="x___14">'[136]Source DCT'!#REF!</definedName>
    <definedName name="x___16" localSheetId="0">'[136]Source DCT'!#REF!</definedName>
    <definedName name="x___16">'[136]Source DCT'!#REF!</definedName>
    <definedName name="X___2" localSheetId="0">#REF!</definedName>
    <definedName name="X___2">#REF!</definedName>
    <definedName name="X___25" localSheetId="0">#REF!</definedName>
    <definedName name="X___25">#REF!</definedName>
    <definedName name="X___26" localSheetId="0">#REF!</definedName>
    <definedName name="X___26">#REF!</definedName>
    <definedName name="x___27" localSheetId="0">'[137]Source DCT'!#REF!</definedName>
    <definedName name="x___27">'[137]Source DCT'!#REF!</definedName>
    <definedName name="X___4" localSheetId="0">#REF!</definedName>
    <definedName name="X___4">#REF!</definedName>
    <definedName name="x___5" localSheetId="0">'[137]Source DCT'!#REF!</definedName>
    <definedName name="x___5">'[137]Source DCT'!#REF!</definedName>
    <definedName name="X___6" localSheetId="0">#REF!</definedName>
    <definedName name="X___6">#REF!</definedName>
    <definedName name="X___7" localSheetId="0">#REF!</definedName>
    <definedName name="X___7">#REF!</definedName>
    <definedName name="xcdq" localSheetId="0" hidden="1">{#N/A,#N/A,FALSE,"Outlook for Month ";#N/A,#N/A,FALSE,"Risk for Month ";#N/A,#N/A,FALSE,"Upside for Month"}</definedName>
    <definedName name="xcdq" hidden="1">{#N/A,#N/A,FALSE,"Outlook for Month ";#N/A,#N/A,FALSE,"Risk for Month ";#N/A,#N/A,FALSE,"Upside for Month"}</definedName>
    <definedName name="xcvxcvx" localSheetId="0" hidden="1">#REF!</definedName>
    <definedName name="xcvxcvx" hidden="1">#REF!</definedName>
    <definedName name="xf" localSheetId="0" hidden="1">#REF!</definedName>
    <definedName name="xf" hidden="1">#REF!</definedName>
    <definedName name="XREF_COLUMN_1" localSheetId="0" hidden="1">'[138]Movimento provisões'!#REF!</definedName>
    <definedName name="XREF_COLUMN_1" hidden="1">'[138]Movimento provisões'!#REF!</definedName>
    <definedName name="XREF_COLUMN_2" localSheetId="0" hidden="1">'[138]Movimento provisões'!#REF!</definedName>
    <definedName name="XREF_COLUMN_2" hidden="1">'[138]Movimento provisões'!#REF!</definedName>
    <definedName name="XREF_COLUMN_3" hidden="1">'[139]Vendas por produto e cliente'!$I$1:$I$65536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'[140]Stocks lead'!#REF!</definedName>
    <definedName name="XRefCopy1" hidden="1">'[140]Stocks lead'!#REF!</definedName>
    <definedName name="XRefCopy1Row" localSheetId="0" hidden="1">[48]XREF!#REF!</definedName>
    <definedName name="XRefCopy1Row" hidden="1">[48]XREF!#REF!</definedName>
    <definedName name="XRefCopy2" localSheetId="0" hidden="1">'[138]Movimento provisões'!#REF!</definedName>
    <definedName name="XRefCopy2" hidden="1">'[138]Movimento provisões'!#REF!</definedName>
    <definedName name="XRefCopy2Row" localSheetId="0" hidden="1">#REF!</definedName>
    <definedName name="XRefCopy2Row" hidden="1">#REF!</definedName>
    <definedName name="XRefCopy3" hidden="1">[141]Lead!$N$17</definedName>
    <definedName name="XRefCopy3Row" hidden="1">[141]XREF!$A$6:$IV$6</definedName>
    <definedName name="XRefCopy4" hidden="1">[141]Lead!$N$18</definedName>
    <definedName name="XRefCopy4Row" hidden="1">[141]XREF!$A$7:$IV$7</definedName>
    <definedName name="XRefCopyRangeCount" hidden="1">2</definedName>
    <definedName name="XRefPaste1" hidden="1">[142]Hospital!$Z$1313</definedName>
    <definedName name="XRefPaste1Row" hidden="1">[139]XREF!$A$3:$IV$3</definedName>
    <definedName name="XRefPaste2" localSheetId="0" hidden="1">'[138]Movimento provisões'!#REF!</definedName>
    <definedName name="XRefPaste2" hidden="1">'[138]Movimento provisões'!#REF!</definedName>
    <definedName name="XRefPaste2Row" localSheetId="0" hidden="1">#REF!</definedName>
    <definedName name="XRefPaste2Row" hidden="1">#REF!</definedName>
    <definedName name="XRefPaste3" localSheetId="0" hidden="1">'[138]Movimento provisões'!#REF!</definedName>
    <definedName name="XRefPaste3" hidden="1">'[138]Movimento provisões'!#REF!</definedName>
    <definedName name="XRefPaste3Row" localSheetId="0" hidden="1">#REF!</definedName>
    <definedName name="XRefPaste3Row" hidden="1">#REF!</definedName>
    <definedName name="XRefPaste4" localSheetId="0" hidden="1">'[138]Movimento provisões'!#REF!</definedName>
    <definedName name="XRefPaste4" hidden="1">'[138]Movimento provisões'!#REF!</definedName>
    <definedName name="XRefPaste4Row" localSheetId="0" hidden="1">#REF!</definedName>
    <definedName name="XRefPaste4Row" hidden="1">#REF!</definedName>
    <definedName name="XRefPaste5" localSheetId="0" hidden="1">'[138]Movimento provisões'!#REF!</definedName>
    <definedName name="XRefPaste5" hidden="1">'[138]Movimento provisões'!#REF!</definedName>
    <definedName name="XRefPaste5Row" localSheetId="0" hidden="1">#REF!</definedName>
    <definedName name="XRefPaste5Row" hidden="1">#REF!</definedName>
    <definedName name="XRefPasteRangeCount" hidden="1">5</definedName>
    <definedName name="xv" localSheetId="0">#REF!</definedName>
    <definedName name="xv">#REF!</definedName>
    <definedName name="XVCWXV" hidden="1">[71]AW!$D$12</definedName>
    <definedName name="xwxxwx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localSheetId="0" hidden="1">{#N/A,#N/A,FALSE,"CBE";#N/A,#N/A,FALSE,"SWK"}</definedName>
    <definedName name="xxxxx" hidden="1">{#N/A,#N/A,FALSE,"CBE";#N/A,#N/A,FALSE,"SWK"}</definedName>
    <definedName name="XY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 localSheetId="0">#REF!</definedName>
    <definedName name="yak">#REF!</definedName>
    <definedName name="year" localSheetId="0">#REF!</definedName>
    <definedName name="year">#REF!</definedName>
    <definedName name="YER">#N/A</definedName>
    <definedName name="yfj" localSheetId="0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jdkut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0" hidden="1">{#N/A,#N/A,FALSE,"ORIX CSC"}</definedName>
    <definedName name="yre" hidden="1">{#N/A,#N/A,FALSE,"ORIX CSC"}</definedName>
    <definedName name="yutut" localSheetId="0">#REF!</definedName>
    <definedName name="yutut">#REF!</definedName>
    <definedName name="yuyuuyuyuyuyu" localSheetId="0" hidden="1">{#N/A,#N/A,TRUE,"Cover sheet";#N/A,#N/A,TRUE,"DCF analysis";#N/A,#N/A,TRUE,"WACC calculation"}</definedName>
    <definedName name="yuyuuyuyuyuyu" hidden="1">{#N/A,#N/A,TRUE,"Cover sheet";#N/A,#N/A,TRUE,"DCF analysis";#N/A,#N/A,TRUE,"WACC calculation"}</definedName>
    <definedName name="yyyy" localSheetId="0">#N/A</definedName>
    <definedName name="yyyy">#N/A</definedName>
    <definedName name="Z" localSheetId="0">#REF!</definedName>
    <definedName name="Z">#REF!</definedName>
    <definedName name="Z___0">NA()</definedName>
    <definedName name="Z___12" localSheetId="0">#REF!</definedName>
    <definedName name="Z___12">#REF!</definedName>
    <definedName name="Z___2" localSheetId="0">#REF!</definedName>
    <definedName name="Z___2">#REF!</definedName>
    <definedName name="Z___25" localSheetId="0">#REF!</definedName>
    <definedName name="Z___25">#REF!</definedName>
    <definedName name="Z___26" localSheetId="0">#REF!</definedName>
    <definedName name="Z___26">#REF!</definedName>
    <definedName name="Z___27">NA()</definedName>
    <definedName name="Z___4" localSheetId="0">#REF!</definedName>
    <definedName name="Z___4">#REF!</definedName>
    <definedName name="Z___5">NA()</definedName>
    <definedName name="Z___6" localSheetId="0">#REF!</definedName>
    <definedName name="Z___6">#REF!</definedName>
    <definedName name="Z___7" localSheetId="0">#REF!</definedName>
    <definedName name="Z___7">#REF!</definedName>
    <definedName name="ZA" localSheetId="0">#REF!</definedName>
    <definedName name="ZA">#REF!</definedName>
    <definedName name="ZAA" localSheetId="0">#REF!</definedName>
    <definedName name="ZAA">#REF!</definedName>
    <definedName name="ZAAZAZ" localSheetId="0">#REF!</definedName>
    <definedName name="ZAAZAZ">#REF!</definedName>
    <definedName name="ZAGOR" localSheetId="0">#REF!</definedName>
    <definedName name="ZAGOR">#REF!</definedName>
    <definedName name="ZAGOR___0" localSheetId="0">#REF!</definedName>
    <definedName name="ZAGOR___0">#REF!</definedName>
    <definedName name="ZAGOR___12" localSheetId="0">#REF!</definedName>
    <definedName name="ZAGOR___12">#REF!</definedName>
    <definedName name="ZAGOR___14" localSheetId="0">#REF!</definedName>
    <definedName name="ZAGOR___14">#REF!</definedName>
    <definedName name="ZAGOR___16" localSheetId="0">#REF!</definedName>
    <definedName name="ZAGOR___16">#REF!</definedName>
    <definedName name="ZAGOR___2" localSheetId="0">#REF!</definedName>
    <definedName name="ZAGOR___2">#REF!</definedName>
    <definedName name="ZAGOR___25" localSheetId="0">#REF!</definedName>
    <definedName name="ZAGOR___25">#REF!</definedName>
    <definedName name="ZAGOR___26" localSheetId="0">#REF!</definedName>
    <definedName name="ZAGOR___26">#REF!</definedName>
    <definedName name="ZAGOR___27" localSheetId="0">#REF!</definedName>
    <definedName name="ZAGOR___27">#REF!</definedName>
    <definedName name="ZAGOR___4" localSheetId="0">#REF!</definedName>
    <definedName name="ZAGOR___4">#REF!</definedName>
    <definedName name="ZAGOR___5" localSheetId="0">#REF!</definedName>
    <definedName name="ZAGOR___5">#REF!</definedName>
    <definedName name="ZAGOR___7" localSheetId="0">#REF!</definedName>
    <definedName name="ZAGOR___7">#REF!</definedName>
    <definedName name="ZAZA" localSheetId="0">#REF!</definedName>
    <definedName name="ZAZA">#REF!</definedName>
    <definedName name="zb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0" hidden="1">{#N/A,#N/A,FALSE,"ORIX CSC"}</definedName>
    <definedName name="zc" hidden="1">{#N/A,#N/A,FALSE,"ORIX CSC"}</definedName>
    <definedName name="zd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localSheetId="0" hidden="1">{#N/A,#N/A,FALSE,"Operations";#N/A,#N/A,FALSE,"Financials"}</definedName>
    <definedName name="zedaqzd" hidden="1">{#N/A,#N/A,FALSE,"Operations";#N/A,#N/A,FALSE,"Financials"}</definedName>
    <definedName name="zefz" localSheetId="0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GTQZE" localSheetId="0">#REF!</definedName>
    <definedName name="ZEGTQZE">#REF!</definedName>
    <definedName name="ZERTRET" localSheetId="0" hidden="1">[71]RSG!#REF!</definedName>
    <definedName name="ZERTRET" hidden="1">[71]RSG!#REF!</definedName>
    <definedName name="zerz" localSheetId="0">[85]BATIMENT!#REF!</definedName>
    <definedName name="zerz">[85]BATIMENT!#REF!</definedName>
    <definedName name="zetet">#N/A</definedName>
    <definedName name="zez" localSheetId="0">#REF!</definedName>
    <definedName name="zez">#REF!</definedName>
    <definedName name="zezdc">#N/A</definedName>
    <definedName name="zf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0" hidden="1">{#N/A,#N/A,FALSE,"Contribution Analysis"}</definedName>
    <definedName name="zg" hidden="1">{#N/A,#N/A,FALSE,"Contribution Analysis"}</definedName>
    <definedName name="zh" localSheetId="0" hidden="1">{"IS",#N/A,FALSE,"IS";"RPTIS",#N/A,FALSE,"RPTIS";"STATS",#N/A,FALSE,"STATS";"CELL",#N/A,FALSE,"CELL";"BS",#N/A,FALSE,"BS"}</definedName>
    <definedName name="zh" hidden="1">{"IS",#N/A,FALSE,"IS";"RPTIS",#N/A,FALSE,"RPTIS";"STATS",#N/A,FALSE,"STATS";"CELL",#N/A,FALSE,"CELL";"BS",#N/A,FALSE,"BS"}</definedName>
    <definedName name="zi" localSheetId="0" hidden="1">{#N/A,#N/A,FALSE,"ORIX CSC"}</definedName>
    <definedName name="zi" hidden="1">{#N/A,#N/A,FALSE,"ORIX CSC"}</definedName>
    <definedName name="zj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0" hidden="1">{"IS",#N/A,FALSE,"IS";"RPTIS",#N/A,FALSE,"RPTIS";"STATS",#N/A,FALSE,"STATS";"CELL",#N/A,FALSE,"CELL";"BS",#N/A,FALSE,"BS"}</definedName>
    <definedName name="zl" hidden="1">{"IS",#N/A,FALSE,"IS";"RPTIS",#N/A,FALSE,"RPTIS";"STATS",#N/A,FALSE,"STATS";"CELL",#N/A,FALSE,"CELL";"BS",#N/A,FALSE,"BS"}</definedName>
    <definedName name="zm" localSheetId="0" hidden="1">{#N/A,#N/A,FALSE,"Contribution Analysis"}</definedName>
    <definedName name="zm" hidden="1">{#N/A,#N/A,FALSE,"Contribution Analysis"}</definedName>
    <definedName name="zn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0" hidden="1">{"orixcsc",#N/A,FALSE,"ORIX CSC";"orixcsc2",#N/A,FALSE,"ORIX CSC"}</definedName>
    <definedName name="zo" hidden="1">{"orixcsc",#N/A,FALSE,"ORIX CSC";"orixcsc2",#N/A,FALSE,"ORIX CSC"}</definedName>
    <definedName name="Zone_impres_MI" localSheetId="0">#REF!</definedName>
    <definedName name="Zone_impres_MI">#REF!</definedName>
    <definedName name="ZONE_IMPRES_MI___0">'[143]617_sub'!$A$14:$E$85</definedName>
    <definedName name="Zone_impres_MI___12" localSheetId="0">#REF!</definedName>
    <definedName name="Zone_impres_MI___12">#REF!</definedName>
    <definedName name="Zone_impres_MI___2" localSheetId="0">#REF!</definedName>
    <definedName name="Zone_impres_MI___2">#REF!</definedName>
    <definedName name="Zone_impres_MI___25" localSheetId="0">#REF!</definedName>
    <definedName name="Zone_impres_MI___25">#REF!</definedName>
    <definedName name="Zone_impres_MI___26" localSheetId="0">#REF!</definedName>
    <definedName name="Zone_impres_MI___26">#REF!</definedName>
    <definedName name="Zone_impres_MI___4" localSheetId="0">#REF!</definedName>
    <definedName name="Zone_impres_MI___4">#REF!</definedName>
    <definedName name="Zone_impres_MI___6" localSheetId="0">#REF!</definedName>
    <definedName name="Zone_impres_MI___6">#REF!</definedName>
    <definedName name="Zone_impres_MI___7" localSheetId="0">#REF!</definedName>
    <definedName name="Zone_impres_MI___7">#REF!</definedName>
    <definedName name="zoneT" localSheetId="0">#REF!</definedName>
    <definedName name="zoneT">#REF!</definedName>
    <definedName name="zonetri" localSheetId="0">#REF!</definedName>
    <definedName name="zonetri">#REF!</definedName>
    <definedName name="zonetri2" localSheetId="0">#REF!</definedName>
    <definedName name="zonetri2">#REF!</definedName>
    <definedName name="zp" localSheetId="0" hidden="1">{"IS",#N/A,FALSE,"IS";"RPTIS",#N/A,FALSE,"RPTIS";"STATS",#N/A,FALSE,"STATS";"CELL",#N/A,FALSE,"CELL";"BS",#N/A,FALSE,"BS"}</definedName>
    <definedName name="zp" hidden="1">{"IS",#N/A,FALSE,"IS";"RPTIS",#N/A,FALSE,"RPTIS";"STATS",#N/A,FALSE,"STATS";"CELL",#N/A,FALSE,"CELL";"BS",#N/A,FALSE,"BS"}</definedName>
    <definedName name="zq" localSheetId="0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localSheetId="0" hidden="1">{"IS",#N/A,FALSE,"IS";"RPTIS",#N/A,FALSE,"RPTIS";"STATS",#N/A,FALSE,"STATS";"BS",#N/A,FALSE,"BS"}</definedName>
    <definedName name="zr" hidden="1">{"IS",#N/A,FALSE,"IS";"RPTIS",#N/A,FALSE,"RPTIS";"STATS",#N/A,FALSE,"STATS";"BS",#N/A,FALSE,"BS"}</definedName>
    <definedName name="zrdzf">#N/A</definedName>
    <definedName name="zreffze" localSheetId="0">#REF!</definedName>
    <definedName name="zreffze">#REF!</definedName>
    <definedName name="zs" localSheetId="0" hidden="1">{"subs",#N/A,FALSE,"database ";"proportional",#N/A,FALSE,"database "}</definedName>
    <definedName name="zs" hidden="1">{"subs",#N/A,FALSE,"database ";"proportional",#N/A,FALSE,"database "}</definedName>
    <definedName name="zt" localSheetId="0" hidden="1">{"test2",#N/A,TRUE,"Prices"}</definedName>
    <definedName name="zt" hidden="1">{"test2",#N/A,TRUE,"Prices"}</definedName>
    <definedName name="zu" localSheetId="0" hidden="1">{"IS",#N/A,FALSE,"IS";"RPTIS",#N/A,FALSE,"RPTIS";"STATS",#N/A,FALSE,"STATS";"CELL",#N/A,FALSE,"CELL";"BS",#N/A,FALSE,"BS"}</definedName>
    <definedName name="zu" hidden="1">{"IS",#N/A,FALSE,"IS";"RPTIS",#N/A,FALSE,"RPTIS";"STATS",#N/A,FALSE,"STATS";"CELL",#N/A,FALSE,"CELL";"BS",#N/A,FALSE,"BS"}</definedName>
    <definedName name="zv" localSheetId="0" hidden="1">{"subs",#N/A,FALSE,"database ";"proportional",#N/A,FALSE,"database "}</definedName>
    <definedName name="zv" hidden="1">{"subs",#N/A,FALSE,"database ";"proportional",#N/A,FALSE,"database "}</definedName>
    <definedName name="zw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0" hidden="1">{"orixcsc",#N/A,FALSE,"ORIX CSC";"orixcsc2",#N/A,FALSE,"ORIX CSC"}</definedName>
    <definedName name="zx" hidden="1">{"orixcsc",#N/A,FALSE,"ORIX CSC";"orixcsc2",#N/A,FALSE,"ORIX CSC"}</definedName>
    <definedName name="zy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 localSheetId="0">'[144]PL simplifié 08 03'!Nb_de_paiements_par_an*#REF!</definedName>
    <definedName name="zzz">'[144]PL simplifié 08 03'!Nb_de_paiements_par_an*#REF!</definedName>
    <definedName name="zzz___0" localSheetId="0">'Data Mobile'!Nb_de_paiements_par_an___0*#REF!</definedName>
    <definedName name="zzz___0">Nb_de_paiements_par_an___0*#REF!</definedName>
    <definedName name="zzz___12">#N/A</definedName>
    <definedName name="zzz___14" localSheetId="0">'Data Mobile'!Nb_de_paiements_par_an___14*#REF!</definedName>
    <definedName name="zzz___14">Nb_de_paiements_par_an___14*#REF!</definedName>
    <definedName name="zzz___16" localSheetId="0">'Data Mobile'!Nb_de_paiements_par_an___16*#REF!</definedName>
    <definedName name="zzz___16">Nb_de_paiements_par_an___16*#REF!</definedName>
    <definedName name="zzz___23" localSheetId="0">'Data Mobile'!Nb_de_paiements_par_an___0*#REF!</definedName>
    <definedName name="zzz___23">Nb_de_paiements_par_an___0*#REF!</definedName>
    <definedName name="zzz___25" localSheetId="0">'Data Mobile'!Nb_de_paiements_par_an___0*#REF!</definedName>
    <definedName name="zzz___25">Nb_de_paiements_par_an___0*#REF!</definedName>
    <definedName name="zzz___26" localSheetId="0">'Data Mobile'!Nb_de_paiements_par_an___0*#REF!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 localSheetId="0">'Data Mobile'!Nb_de_paiements_par_an___0*#REF!</definedName>
    <definedName name="zzz___7">Nb_de_paiements_par_an___0*#REF!</definedName>
    <definedName name="zzz___9" localSheetId="0">'Data Mobile'!Nb_de_paiements_par_an___0*#REF!</definedName>
    <definedName name="zzz___9">Nb_de_paiements_par_an___0*#REF!</definedName>
    <definedName name="zzzrd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0">'Data Mobile'!Tx_intérêt_par_an/#REF!</definedName>
    <definedName name="zzzz">[0]!Tx_intérêt_par_an/#REF!</definedName>
    <definedName name="zzzz___0" localSheetId="0">'Data Mobile'!Tx_intérêt_par_an___0/#REF!</definedName>
    <definedName name="zzzz___0">Tx_intérêt_par_an___0/#REF!</definedName>
    <definedName name="zzzz___12" localSheetId="0">'Data Mobile'!Tx_intérêt_par_an___12/#REF!</definedName>
    <definedName name="zzzz___12">Tx_intérêt_par_an___12/#REF!</definedName>
    <definedName name="zzzz___14" localSheetId="0">'Data Mobile'!Tx_intérêt_par_an___14/#REF!</definedName>
    <definedName name="zzzz___14">Tx_intérêt_par_an___14/#REF!</definedName>
    <definedName name="zzzz___16" localSheetId="0">'Data Mobile'!Tx_intérêt_par_an___16/#REF!</definedName>
    <definedName name="zzzz___16">Tx_intérêt_par_an___16/#REF!</definedName>
    <definedName name="zzzz___2" localSheetId="0">'Data Mobile'!Tx_intérêt_par_an___2/#REF!</definedName>
    <definedName name="zzzz___2">Tx_intérêt_par_an___2/#REF!</definedName>
    <definedName name="zzzz___23" localSheetId="0">'Data Mobile'!Tx_intérêt_par_an___0/#REF!</definedName>
    <definedName name="zzzz___23">Tx_intérêt_par_an___0/#REF!</definedName>
    <definedName name="zzzz___25" localSheetId="0">'Data Mobile'!Tx_intérêt_par_an___25/#REF!</definedName>
    <definedName name="zzzz___25">Tx_intérêt_par_an___25/#REF!</definedName>
    <definedName name="zzzz___26" localSheetId="0">'Data Mobile'!Tx_intérêt_par_an___26/#REF!</definedName>
    <definedName name="zzzz___26">Tx_intérêt_par_an___26/#REF!</definedName>
    <definedName name="zzzz___27" localSheetId="0">'Data Mobile'!Tx_intérêt_par_an___27/#REF!</definedName>
    <definedName name="zzzz___27">Tx_intérêt_par_an___27/#REF!</definedName>
    <definedName name="zzzz___3" localSheetId="0">'Data Mobile'!Tx_intérêt_par_an___0/#REF!</definedName>
    <definedName name="zzzz___3">Tx_intérêt_par_an___0/#REF!</definedName>
    <definedName name="zzzz___4" localSheetId="0">'Data Mobile'!Tx_intérêt_par_an___4/#REF!</definedName>
    <definedName name="zzzz___4">Tx_intérêt_par_an___4/#REF!</definedName>
    <definedName name="zzzz___5" localSheetId="0">'Data Mobile'!Tx_intérêt_par_an___5/#REF!</definedName>
    <definedName name="zzzz___5">Tx_intérêt_par_an___5/#REF!</definedName>
    <definedName name="zzzz___6" localSheetId="0">[33]Trafic!Tx_intérêt_par_an/#REF!</definedName>
    <definedName name="zzzz___6">[33]Trafic!Tx_intérêt_par_an/#REF!</definedName>
    <definedName name="zzzz___7" localSheetId="0">'Data Mobile'!Tx_intérêt_par_an___7/#REF!</definedName>
    <definedName name="zzzz___7">Tx_intérêt_par_an___7/#REF!</definedName>
    <definedName name="zzzz___9" localSheetId="0">'Data Mobile'!Tx_intérêt_par_an___0/#REF!</definedName>
    <definedName name="zzzz___9">Tx_intérêt_par_an___0/#REF!</definedName>
    <definedName name="ZZZZZ">#N/A</definedName>
    <definedName name="ZZZZZZ">#N/A</definedName>
    <definedName name="zzzzzzz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0">'Data Mobile'!Tx_intérêt_par_an/#REF!</definedName>
    <definedName name="zzzzzzzz">[0]!Tx_intérêt_par_an/#REF!</definedName>
    <definedName name="كضن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L7" i="1" l="1"/>
  <c r="QK9" i="1"/>
  <c r="QK8" i="1"/>
  <c r="QK7" i="1"/>
  <c r="QK14" i="1"/>
  <c r="QK13" i="1"/>
  <c r="QK12" i="1"/>
  <c r="QK19" i="1"/>
  <c r="QK18" i="1"/>
  <c r="QK17" i="1"/>
  <c r="QJ19" i="1" l="1"/>
  <c r="QJ18" i="1"/>
  <c r="QJ17" i="1"/>
  <c r="QJ14" i="1"/>
  <c r="QJ13" i="1"/>
  <c r="QJ12" i="1"/>
  <c r="QJ9" i="1"/>
  <c r="QJ8" i="1"/>
  <c r="QJ7" i="1"/>
  <c r="QI19" i="1" l="1"/>
  <c r="QI18" i="1"/>
  <c r="QI17" i="1"/>
  <c r="QI14" i="1"/>
  <c r="QI13" i="1"/>
  <c r="QI12" i="1"/>
  <c r="QI9" i="1"/>
  <c r="QI8" i="1"/>
  <c r="QI7" i="1"/>
  <c r="QJ37" i="1" l="1"/>
  <c r="QJ36" i="1"/>
  <c r="QJ35" i="1"/>
  <c r="QJ23" i="1"/>
  <c r="QK34" i="1"/>
  <c r="QJ34" i="1"/>
  <c r="QI34" i="1"/>
  <c r="QK33" i="1"/>
  <c r="QI33" i="1"/>
  <c r="QM17" i="1"/>
  <c r="QK32" i="1"/>
  <c r="QI32" i="1"/>
  <c r="QJ16" i="1"/>
  <c r="QM14" i="1"/>
  <c r="QK29" i="1"/>
  <c r="QJ29" i="1"/>
  <c r="QI40" i="1"/>
  <c r="QL13" i="1"/>
  <c r="QJ33" i="1"/>
  <c r="QI39" i="1"/>
  <c r="QK11" i="1"/>
  <c r="QJ27" i="1"/>
  <c r="QM12" i="1"/>
  <c r="QJ6" i="1"/>
  <c r="QM9" i="1"/>
  <c r="QK23" i="1"/>
  <c r="QM8" i="1"/>
  <c r="QM7" i="1"/>
  <c r="QK27" i="1"/>
  <c r="QJ22" i="1"/>
  <c r="QI22" i="1"/>
  <c r="QJ3" i="1"/>
  <c r="QL34" i="1" l="1"/>
  <c r="QM34" i="1"/>
  <c r="QM22" i="1"/>
  <c r="QL32" i="1"/>
  <c r="QM33" i="1"/>
  <c r="QL33" i="1"/>
  <c r="QI16" i="1"/>
  <c r="QL17" i="1"/>
  <c r="QI29" i="1"/>
  <c r="QI6" i="1"/>
  <c r="QL9" i="1"/>
  <c r="QM13" i="1"/>
  <c r="QK16" i="1"/>
  <c r="QL19" i="1"/>
  <c r="QI28" i="1"/>
  <c r="QJ32" i="1"/>
  <c r="QM32" i="1" s="1"/>
  <c r="QK6" i="1"/>
  <c r="QK26" i="1" s="1"/>
  <c r="QM19" i="1"/>
  <c r="QK22" i="1"/>
  <c r="QL22" i="1" s="1"/>
  <c r="QI24" i="1"/>
  <c r="QJ28" i="1"/>
  <c r="QI11" i="1"/>
  <c r="QL12" i="1"/>
  <c r="QJ24" i="1"/>
  <c r="QK28" i="1"/>
  <c r="QI38" i="1"/>
  <c r="QJ11" i="1"/>
  <c r="QJ26" i="1" s="1"/>
  <c r="QL18" i="1"/>
  <c r="QJ21" i="1"/>
  <c r="QK24" i="1"/>
  <c r="QI27" i="1"/>
  <c r="QL8" i="1"/>
  <c r="QL14" i="1"/>
  <c r="QM18" i="1"/>
  <c r="QI23" i="1"/>
  <c r="QP19" i="1"/>
  <c r="QP18" i="1"/>
  <c r="QP17" i="1"/>
  <c r="QP14" i="1"/>
  <c r="QP13" i="1"/>
  <c r="QP12" i="1"/>
  <c r="QP9" i="1"/>
  <c r="QP8" i="1"/>
  <c r="QP7" i="1"/>
  <c r="QE19" i="1"/>
  <c r="QE18" i="1"/>
  <c r="QE17" i="1"/>
  <c r="QE14" i="1"/>
  <c r="QE13" i="1"/>
  <c r="QE12" i="1"/>
  <c r="QE9" i="1"/>
  <c r="QE8" i="1"/>
  <c r="QE7" i="1"/>
  <c r="QM23" i="1" l="1"/>
  <c r="QL23" i="1"/>
  <c r="QM6" i="1"/>
  <c r="QL6" i="1"/>
  <c r="QM29" i="1"/>
  <c r="QL29" i="1"/>
  <c r="QM27" i="1"/>
  <c r="QL27" i="1"/>
  <c r="QM28" i="1"/>
  <c r="QL28" i="1"/>
  <c r="QK31" i="1"/>
  <c r="QK21" i="1"/>
  <c r="QM11" i="1"/>
  <c r="QI37" i="1"/>
  <c r="QI26" i="1"/>
  <c r="QL11" i="1"/>
  <c r="QI31" i="1"/>
  <c r="QI21" i="1"/>
  <c r="QM16" i="1"/>
  <c r="QL16" i="1"/>
  <c r="QJ31" i="1"/>
  <c r="QL24" i="1"/>
  <c r="QM24" i="1"/>
  <c r="QP23" i="1"/>
  <c r="QF19" i="1"/>
  <c r="QC40" i="1"/>
  <c r="QC39" i="1"/>
  <c r="QP16" i="1"/>
  <c r="QD37" i="1"/>
  <c r="QD36" i="1"/>
  <c r="QD35" i="1"/>
  <c r="QD3" i="1"/>
  <c r="QM26" i="1" l="1"/>
  <c r="QL26" i="1"/>
  <c r="QL21" i="1"/>
  <c r="QM21" i="1"/>
  <c r="QL31" i="1"/>
  <c r="QM31" i="1"/>
  <c r="QC6" i="1"/>
  <c r="QC11" i="1"/>
  <c r="QC37" i="1" s="1"/>
  <c r="QF9" i="1"/>
  <c r="QC32" i="1"/>
  <c r="QC33" i="1"/>
  <c r="QE33" i="1"/>
  <c r="QE27" i="1"/>
  <c r="QE34" i="1"/>
  <c r="QE28" i="1"/>
  <c r="QC16" i="1"/>
  <c r="QF18" i="1"/>
  <c r="QE6" i="1"/>
  <c r="QE32" i="1"/>
  <c r="QE29" i="1"/>
  <c r="QF8" i="1"/>
  <c r="QC27" i="1"/>
  <c r="QF13" i="1"/>
  <c r="QF7" i="1"/>
  <c r="QE11" i="1"/>
  <c r="QF12" i="1"/>
  <c r="QE16" i="1"/>
  <c r="QF17" i="1"/>
  <c r="QC24" i="1"/>
  <c r="QC29" i="1"/>
  <c r="QC34" i="1"/>
  <c r="QC23" i="1"/>
  <c r="QE24" i="1"/>
  <c r="QC28" i="1"/>
  <c r="QC38" i="1"/>
  <c r="QE22" i="1"/>
  <c r="QF14" i="1"/>
  <c r="QC22" i="1"/>
  <c r="QE23" i="1"/>
  <c r="PY19" i="1"/>
  <c r="PY18" i="1"/>
  <c r="PY17" i="1"/>
  <c r="PY14" i="1"/>
  <c r="PY13" i="1"/>
  <c r="PY12" i="1"/>
  <c r="PY9" i="1"/>
  <c r="PY8" i="1"/>
  <c r="PY7" i="1"/>
  <c r="QC31" i="1" l="1"/>
  <c r="QF11" i="1"/>
  <c r="QF33" i="1"/>
  <c r="QF32" i="1"/>
  <c r="QE26" i="1"/>
  <c r="QF27" i="1"/>
  <c r="QC21" i="1"/>
  <c r="QF16" i="1"/>
  <c r="QF6" i="1"/>
  <c r="QC26" i="1"/>
  <c r="QF24" i="1"/>
  <c r="QF23" i="1"/>
  <c r="QE31" i="1"/>
  <c r="QE21" i="1"/>
  <c r="QF29" i="1"/>
  <c r="QF22" i="1"/>
  <c r="QF28" i="1"/>
  <c r="QF34" i="1"/>
  <c r="PX19" i="1"/>
  <c r="PX18" i="1"/>
  <c r="PX17" i="1"/>
  <c r="PX14" i="1"/>
  <c r="PX13" i="1"/>
  <c r="PX12" i="1"/>
  <c r="PX9" i="1"/>
  <c r="PX8" i="1"/>
  <c r="PX7" i="1"/>
  <c r="QF21" i="1" l="1"/>
  <c r="QF31" i="1"/>
  <c r="QF26" i="1"/>
  <c r="PV19" i="1"/>
  <c r="PV18" i="1"/>
  <c r="PV17" i="1"/>
  <c r="PV14" i="1"/>
  <c r="PV40" i="1" s="1"/>
  <c r="PV12" i="1"/>
  <c r="PV13" i="1"/>
  <c r="PV9" i="1"/>
  <c r="PV8" i="1"/>
  <c r="PV7" i="1"/>
  <c r="PW37" i="1"/>
  <c r="PW36" i="1"/>
  <c r="PW35" i="1"/>
  <c r="PY34" i="1"/>
  <c r="PX34" i="1"/>
  <c r="PY33" i="1"/>
  <c r="PX33" i="1"/>
  <c r="PY16" i="1"/>
  <c r="PX32" i="1"/>
  <c r="PY29" i="1"/>
  <c r="PX29" i="1"/>
  <c r="PY28" i="1"/>
  <c r="PX28" i="1"/>
  <c r="PY11" i="1"/>
  <c r="PX27" i="1"/>
  <c r="PY6" i="1"/>
  <c r="PX6" i="1"/>
  <c r="PW3" i="1"/>
  <c r="PV33" i="1" l="1"/>
  <c r="PZ33" i="1" s="1"/>
  <c r="PV39" i="1"/>
  <c r="PZ12" i="1"/>
  <c r="PX11" i="1"/>
  <c r="PX26" i="1" s="1"/>
  <c r="PX16" i="1"/>
  <c r="PX21" i="1" s="1"/>
  <c r="PZ17" i="1"/>
  <c r="PZ7" i="1"/>
  <c r="PZ19" i="1"/>
  <c r="PZ9" i="1"/>
  <c r="PV32" i="1"/>
  <c r="PZ8" i="1"/>
  <c r="PV27" i="1"/>
  <c r="PZ27" i="1" s="1"/>
  <c r="PY26" i="1"/>
  <c r="PY31" i="1"/>
  <c r="PY21" i="1"/>
  <c r="PY32" i="1"/>
  <c r="PY23" i="1"/>
  <c r="PV6" i="1"/>
  <c r="PZ6" i="1" s="1"/>
  <c r="PV11" i="1"/>
  <c r="PZ13" i="1"/>
  <c r="PV16" i="1"/>
  <c r="PZ18" i="1"/>
  <c r="PX22" i="1"/>
  <c r="PY22" i="1"/>
  <c r="PY27" i="1"/>
  <c r="PV24" i="1"/>
  <c r="PV29" i="1"/>
  <c r="PV34" i="1"/>
  <c r="PV23" i="1"/>
  <c r="PX24" i="1"/>
  <c r="PV28" i="1"/>
  <c r="PV38" i="1"/>
  <c r="PY24" i="1"/>
  <c r="PZ14" i="1"/>
  <c r="PV22" i="1"/>
  <c r="PX23" i="1"/>
  <c r="PR19" i="1"/>
  <c r="PR18" i="1"/>
  <c r="PR17" i="1"/>
  <c r="PR14" i="1"/>
  <c r="PR13" i="1"/>
  <c r="PR12" i="1"/>
  <c r="PR9" i="1"/>
  <c r="PR8" i="1"/>
  <c r="PR7" i="1"/>
  <c r="PX31" i="1" l="1"/>
  <c r="PZ32" i="1"/>
  <c r="PZ22" i="1"/>
  <c r="PZ34" i="1"/>
  <c r="PZ23" i="1"/>
  <c r="PZ29" i="1"/>
  <c r="PZ16" i="1"/>
  <c r="PV31" i="1"/>
  <c r="PV21" i="1"/>
  <c r="PZ28" i="1"/>
  <c r="PZ24" i="1"/>
  <c r="PZ11" i="1"/>
  <c r="PV37" i="1"/>
  <c r="PV26" i="1"/>
  <c r="PQ19" i="1"/>
  <c r="PQ18" i="1"/>
  <c r="PQ17" i="1"/>
  <c r="PQ14" i="1"/>
  <c r="PQ13" i="1"/>
  <c r="PQ12" i="1"/>
  <c r="PQ9" i="1"/>
  <c r="PQ8" i="1"/>
  <c r="PQ7" i="1"/>
  <c r="PZ31" i="1" l="1"/>
  <c r="PZ21" i="1"/>
  <c r="PZ26" i="1"/>
  <c r="PO14" i="1"/>
  <c r="PO40" i="1" s="1"/>
  <c r="PO13" i="1"/>
  <c r="PO39" i="1" s="1"/>
  <c r="PO12" i="1"/>
  <c r="PO9" i="1"/>
  <c r="PS9" i="1" s="1"/>
  <c r="PO8" i="1"/>
  <c r="PO7" i="1"/>
  <c r="PO19" i="1"/>
  <c r="PS19" i="1" s="1"/>
  <c r="PO18" i="1"/>
  <c r="PS18" i="1" s="1"/>
  <c r="PO17" i="1"/>
  <c r="PP37" i="1"/>
  <c r="PP36" i="1"/>
  <c r="PP35" i="1"/>
  <c r="PR34" i="1"/>
  <c r="PR33" i="1"/>
  <c r="PR16" i="1"/>
  <c r="PR29" i="1"/>
  <c r="PQ29" i="1"/>
  <c r="PR28" i="1"/>
  <c r="PQ28" i="1"/>
  <c r="PR11" i="1"/>
  <c r="PQ11" i="1"/>
  <c r="PR6" i="1"/>
  <c r="PQ6" i="1"/>
  <c r="PP3" i="1"/>
  <c r="PQ26" i="1" l="1"/>
  <c r="PQ33" i="1"/>
  <c r="PQ34" i="1"/>
  <c r="PQ32" i="1"/>
  <c r="PO33" i="1"/>
  <c r="PS33" i="1" s="1"/>
  <c r="PS13" i="1"/>
  <c r="PO11" i="1"/>
  <c r="PS8" i="1"/>
  <c r="PO6" i="1"/>
  <c r="PO27" i="1"/>
  <c r="PO16" i="1"/>
  <c r="PO32" i="1"/>
  <c r="PR31" i="1"/>
  <c r="PR21" i="1"/>
  <c r="PR26" i="1"/>
  <c r="PR22" i="1"/>
  <c r="PR27" i="1"/>
  <c r="PR32" i="1"/>
  <c r="PQ22" i="1"/>
  <c r="PQ27" i="1"/>
  <c r="PS27" i="1" s="1"/>
  <c r="PS7" i="1"/>
  <c r="PS12" i="1"/>
  <c r="PQ16" i="1"/>
  <c r="PS17" i="1"/>
  <c r="PO24" i="1"/>
  <c r="PO29" i="1"/>
  <c r="PO34" i="1"/>
  <c r="PO23" i="1"/>
  <c r="PQ24" i="1"/>
  <c r="PO28" i="1"/>
  <c r="PO38" i="1"/>
  <c r="PR24" i="1"/>
  <c r="PR23" i="1"/>
  <c r="PS14" i="1"/>
  <c r="PO22" i="1"/>
  <c r="PQ23" i="1"/>
  <c r="PK19" i="1"/>
  <c r="PK18" i="1"/>
  <c r="PK17" i="1"/>
  <c r="PK14" i="1"/>
  <c r="PK13" i="1"/>
  <c r="PK12" i="1"/>
  <c r="PK9" i="1"/>
  <c r="PK8" i="1"/>
  <c r="PK7" i="1"/>
  <c r="ME4" i="1"/>
  <c r="MU4" i="1"/>
  <c r="MM4" i="1"/>
  <c r="PS32" i="1" l="1"/>
  <c r="PO21" i="1"/>
  <c r="PO26" i="1"/>
  <c r="PO31" i="1"/>
  <c r="PS11" i="1"/>
  <c r="PO37" i="1"/>
  <c r="PS6" i="1"/>
  <c r="PS24" i="1"/>
  <c r="PS22" i="1"/>
  <c r="PQ31" i="1"/>
  <c r="PQ21" i="1"/>
  <c r="PS23" i="1"/>
  <c r="PS16" i="1"/>
  <c r="PS28" i="1"/>
  <c r="PS29" i="1"/>
  <c r="PS34" i="1"/>
  <c r="PJ19" i="1"/>
  <c r="PJ18" i="1"/>
  <c r="PJ17" i="1"/>
  <c r="PJ14" i="1"/>
  <c r="PJ13" i="1"/>
  <c r="PJ12" i="1"/>
  <c r="PJ9" i="1"/>
  <c r="PJ8" i="1"/>
  <c r="PJ7" i="1"/>
  <c r="PS21" i="1" l="1"/>
  <c r="PS26" i="1"/>
  <c r="PS31" i="1"/>
  <c r="PH19" i="1"/>
  <c r="PL19" i="1" s="1"/>
  <c r="PH18" i="1"/>
  <c r="PH17" i="1"/>
  <c r="PH14" i="1"/>
  <c r="PH40" i="1" s="1"/>
  <c r="PH13" i="1"/>
  <c r="PH39" i="1" s="1"/>
  <c r="PH12" i="1"/>
  <c r="PH9" i="1"/>
  <c r="PL9" i="1" s="1"/>
  <c r="PH8" i="1"/>
  <c r="PL8" i="1" s="1"/>
  <c r="PH7" i="1"/>
  <c r="AW7" i="1"/>
  <c r="PI37" i="1"/>
  <c r="PI36" i="1"/>
  <c r="PI35" i="1"/>
  <c r="PK34" i="1"/>
  <c r="PJ34" i="1"/>
  <c r="PK33" i="1"/>
  <c r="PJ33" i="1"/>
  <c r="PK22" i="1"/>
  <c r="PJ16" i="1"/>
  <c r="PK29" i="1"/>
  <c r="PJ29" i="1"/>
  <c r="PK28" i="1"/>
  <c r="PJ28" i="1"/>
  <c r="PK27" i="1"/>
  <c r="PJ27" i="1"/>
  <c r="PK6" i="1"/>
  <c r="PJ6" i="1"/>
  <c r="PI3" i="1"/>
  <c r="PH11" i="1" l="1"/>
  <c r="PH37" i="1" s="1"/>
  <c r="PL13" i="1"/>
  <c r="PL18" i="1"/>
  <c r="PH16" i="1"/>
  <c r="PL16" i="1" s="1"/>
  <c r="PH33" i="1"/>
  <c r="PL33" i="1" s="1"/>
  <c r="PH32" i="1"/>
  <c r="PH27" i="1"/>
  <c r="PL27" i="1" s="1"/>
  <c r="PH6" i="1"/>
  <c r="PL6" i="1" s="1"/>
  <c r="PJ21" i="1"/>
  <c r="PK32" i="1"/>
  <c r="PL7" i="1"/>
  <c r="PL17" i="1"/>
  <c r="PH24" i="1"/>
  <c r="PK11" i="1"/>
  <c r="PK26" i="1" s="1"/>
  <c r="PK16" i="1"/>
  <c r="PK23" i="1"/>
  <c r="PJ11" i="1"/>
  <c r="PJ26" i="1" s="1"/>
  <c r="PH29" i="1"/>
  <c r="PH34" i="1"/>
  <c r="PH23" i="1"/>
  <c r="PJ24" i="1"/>
  <c r="PH28" i="1"/>
  <c r="PH38" i="1"/>
  <c r="PJ22" i="1"/>
  <c r="PJ32" i="1"/>
  <c r="PL12" i="1"/>
  <c r="PK24" i="1"/>
  <c r="PL14" i="1"/>
  <c r="PH22" i="1"/>
  <c r="PJ23" i="1"/>
  <c r="PD19" i="1"/>
  <c r="PD18" i="1"/>
  <c r="PD17" i="1"/>
  <c r="PD14" i="1"/>
  <c r="PD13" i="1"/>
  <c r="PD12" i="1"/>
  <c r="PD9" i="1"/>
  <c r="PD8" i="1"/>
  <c r="PD7" i="1"/>
  <c r="PH21" i="1" l="1"/>
  <c r="PL21" i="1" s="1"/>
  <c r="PH26" i="1"/>
  <c r="PL26" i="1" s="1"/>
  <c r="PL32" i="1"/>
  <c r="PL11" i="1"/>
  <c r="PH31" i="1"/>
  <c r="PL22" i="1"/>
  <c r="PK31" i="1"/>
  <c r="PK21" i="1"/>
  <c r="PL28" i="1"/>
  <c r="PJ31" i="1"/>
  <c r="PL24" i="1"/>
  <c r="PL23" i="1"/>
  <c r="PL34" i="1"/>
  <c r="PL29" i="1"/>
  <c r="PC19" i="1"/>
  <c r="PC18" i="1"/>
  <c r="PC17" i="1"/>
  <c r="PC14" i="1"/>
  <c r="PC13" i="1"/>
  <c r="PC12" i="1"/>
  <c r="PC9" i="1"/>
  <c r="PC8" i="1"/>
  <c r="PC7" i="1"/>
  <c r="PL31" i="1" l="1"/>
  <c r="LR34" i="1" l="1"/>
  <c r="LQ34" i="1"/>
  <c r="LP34" i="1"/>
  <c r="LR33" i="1"/>
  <c r="LQ33" i="1"/>
  <c r="LP33" i="1"/>
  <c r="LR32" i="1"/>
  <c r="LQ32" i="1"/>
  <c r="LP32" i="1"/>
  <c r="LR31" i="1"/>
  <c r="LQ31" i="1"/>
  <c r="LP31" i="1"/>
  <c r="LR29" i="1"/>
  <c r="LQ29" i="1"/>
  <c r="LP29" i="1"/>
  <c r="LR28" i="1"/>
  <c r="LQ28" i="1"/>
  <c r="LP28" i="1"/>
  <c r="LR27" i="1"/>
  <c r="LQ27" i="1"/>
  <c r="LP27" i="1"/>
  <c r="LR26" i="1"/>
  <c r="LQ26" i="1"/>
  <c r="LP26" i="1"/>
  <c r="LR24" i="1"/>
  <c r="LQ24" i="1"/>
  <c r="LP24" i="1"/>
  <c r="LR23" i="1"/>
  <c r="LQ23" i="1"/>
  <c r="LP23" i="1"/>
  <c r="LR22" i="1"/>
  <c r="LQ22" i="1"/>
  <c r="LP22" i="1"/>
  <c r="LR21" i="1"/>
  <c r="LQ21" i="1"/>
  <c r="LP21" i="1"/>
  <c r="LQ19" i="1"/>
  <c r="LN19" i="1"/>
  <c r="LN16" i="1" s="1"/>
  <c r="LM19" i="1"/>
  <c r="LM16" i="1" s="1"/>
  <c r="LR16" i="1" s="1"/>
  <c r="LR18" i="1"/>
  <c r="LQ18" i="1"/>
  <c r="LP18" i="1"/>
  <c r="LR17" i="1"/>
  <c r="LQ17" i="1"/>
  <c r="LP17" i="1"/>
  <c r="LQ16" i="1"/>
  <c r="LR14" i="1"/>
  <c r="LQ14" i="1"/>
  <c r="LP14" i="1"/>
  <c r="LR13" i="1"/>
  <c r="LQ13" i="1"/>
  <c r="LP13" i="1"/>
  <c r="LR12" i="1"/>
  <c r="LQ12" i="1"/>
  <c r="LP12" i="1"/>
  <c r="LR11" i="1"/>
  <c r="LQ11" i="1"/>
  <c r="LP11" i="1"/>
  <c r="LP9" i="1"/>
  <c r="LO9" i="1"/>
  <c r="LO6" i="1" s="1"/>
  <c r="LQ6" i="1" s="1"/>
  <c r="LM9" i="1"/>
  <c r="LM6" i="1" s="1"/>
  <c r="LR6" i="1" s="1"/>
  <c r="LR8" i="1"/>
  <c r="LQ8" i="1"/>
  <c r="LP8" i="1"/>
  <c r="LR7" i="1"/>
  <c r="LQ7" i="1"/>
  <c r="LP7" i="1"/>
  <c r="LP6" i="1"/>
  <c r="LR9" i="1" l="1"/>
  <c r="LR19" i="1"/>
  <c r="LP16" i="1"/>
  <c r="LQ9" i="1"/>
  <c r="LP19" i="1"/>
  <c r="PA19" i="1" l="1"/>
  <c r="PA18" i="1"/>
  <c r="PA17" i="1"/>
  <c r="PA14" i="1"/>
  <c r="PA40" i="1" s="1"/>
  <c r="PA13" i="1"/>
  <c r="PA39" i="1" s="1"/>
  <c r="PA12" i="1"/>
  <c r="PA9" i="1"/>
  <c r="PA8" i="1"/>
  <c r="PE8" i="1" s="1"/>
  <c r="PA7" i="1"/>
  <c r="PB37" i="1"/>
  <c r="PB36" i="1"/>
  <c r="PB35" i="1"/>
  <c r="PB3" i="1"/>
  <c r="PA23" i="1" l="1"/>
  <c r="PE17" i="1"/>
  <c r="PC29" i="1"/>
  <c r="PC11" i="1"/>
  <c r="PC27" i="1"/>
  <c r="PC6" i="1"/>
  <c r="PD6" i="1"/>
  <c r="PC16" i="1"/>
  <c r="PC33" i="1"/>
  <c r="PD32" i="1"/>
  <c r="PD29" i="1"/>
  <c r="PE19" i="1"/>
  <c r="PD27" i="1"/>
  <c r="PD33" i="1"/>
  <c r="PC28" i="1"/>
  <c r="PE9" i="1"/>
  <c r="PD28" i="1"/>
  <c r="PC34" i="1"/>
  <c r="PE12" i="1"/>
  <c r="PC32" i="1"/>
  <c r="PD34" i="1"/>
  <c r="PA32" i="1"/>
  <c r="PA38" i="1"/>
  <c r="PA6" i="1"/>
  <c r="PE7" i="1"/>
  <c r="PA27" i="1"/>
  <c r="PD11" i="1"/>
  <c r="PD23" i="1"/>
  <c r="PA11" i="1"/>
  <c r="PE13" i="1"/>
  <c r="PA16" i="1"/>
  <c r="PE18" i="1"/>
  <c r="PC22" i="1"/>
  <c r="PA24" i="1"/>
  <c r="PA34" i="1"/>
  <c r="PD16" i="1"/>
  <c r="PC24" i="1"/>
  <c r="PA28" i="1"/>
  <c r="PA33" i="1"/>
  <c r="PD24" i="1"/>
  <c r="PD22" i="1"/>
  <c r="PA29" i="1"/>
  <c r="PE14" i="1"/>
  <c r="PA22" i="1"/>
  <c r="PC23" i="1"/>
  <c r="OO19" i="1"/>
  <c r="OO18" i="1"/>
  <c r="OO17" i="1"/>
  <c r="OO14" i="1"/>
  <c r="OO13" i="1"/>
  <c r="OO12" i="1"/>
  <c r="OO9" i="1"/>
  <c r="OO8" i="1"/>
  <c r="OO7" i="1"/>
  <c r="PE23" i="1" l="1"/>
  <c r="PE27" i="1"/>
  <c r="PD26" i="1"/>
  <c r="PC31" i="1"/>
  <c r="PC21" i="1"/>
  <c r="PE6" i="1"/>
  <c r="PC26" i="1"/>
  <c r="PE32" i="1"/>
  <c r="PE11" i="1"/>
  <c r="PA26" i="1"/>
  <c r="PA37" i="1"/>
  <c r="PD31" i="1"/>
  <c r="PD21" i="1"/>
  <c r="PE34" i="1"/>
  <c r="PE24" i="1"/>
  <c r="PE29" i="1"/>
  <c r="PE33" i="1"/>
  <c r="PE28" i="1"/>
  <c r="PE16" i="1"/>
  <c r="PA31" i="1"/>
  <c r="PA21" i="1"/>
  <c r="PE22" i="1"/>
  <c r="OP19" i="1"/>
  <c r="OP18" i="1"/>
  <c r="OP17" i="1"/>
  <c r="OP14" i="1"/>
  <c r="OP13" i="1"/>
  <c r="OP12" i="1"/>
  <c r="OP9" i="1"/>
  <c r="OP8" i="1"/>
  <c r="OP7" i="1"/>
  <c r="PE21" i="1" l="1"/>
  <c r="PE31" i="1"/>
  <c r="PE26" i="1"/>
  <c r="OM14" i="1"/>
  <c r="OM40" i="1" s="1"/>
  <c r="OM13" i="1"/>
  <c r="OM39" i="1" s="1"/>
  <c r="OM12" i="1"/>
  <c r="OM38" i="1" s="1"/>
  <c r="OM19" i="1"/>
  <c r="OQ19" i="1" s="1"/>
  <c r="OM18" i="1"/>
  <c r="OM17" i="1"/>
  <c r="OM9" i="1"/>
  <c r="OM8" i="1"/>
  <c r="OM7" i="1"/>
  <c r="OQ7" i="1" s="1"/>
  <c r="ON37" i="1"/>
  <c r="ON36" i="1"/>
  <c r="ON35" i="1"/>
  <c r="OP34" i="1"/>
  <c r="OP33" i="1"/>
  <c r="OO33" i="1"/>
  <c r="OP16" i="1"/>
  <c r="OP29" i="1"/>
  <c r="OP28" i="1"/>
  <c r="OO28" i="1"/>
  <c r="OP11" i="1"/>
  <c r="OO27" i="1"/>
  <c r="OO24" i="1"/>
  <c r="OP6" i="1"/>
  <c r="ON3" i="1"/>
  <c r="OM27" i="1" l="1"/>
  <c r="OM33" i="1"/>
  <c r="OQ33" i="1" s="1"/>
  <c r="OQ8" i="1"/>
  <c r="OQ12" i="1"/>
  <c r="OO29" i="1"/>
  <c r="OQ9" i="1"/>
  <c r="OO16" i="1"/>
  <c r="OO34" i="1"/>
  <c r="OO32" i="1"/>
  <c r="OO6" i="1"/>
  <c r="OO11" i="1"/>
  <c r="OM32" i="1"/>
  <c r="OQ17" i="1"/>
  <c r="OP31" i="1"/>
  <c r="OP21" i="1"/>
  <c r="OQ27" i="1"/>
  <c r="OP26" i="1"/>
  <c r="OP22" i="1"/>
  <c r="OP27" i="1"/>
  <c r="OM29" i="1"/>
  <c r="OP23" i="1"/>
  <c r="OM6" i="1"/>
  <c r="OM11" i="1"/>
  <c r="OQ13" i="1"/>
  <c r="OM16" i="1"/>
  <c r="OQ18" i="1"/>
  <c r="OO22" i="1"/>
  <c r="OM24" i="1"/>
  <c r="OM34" i="1"/>
  <c r="OM23" i="1"/>
  <c r="OM28" i="1"/>
  <c r="OP24" i="1"/>
  <c r="OP32" i="1"/>
  <c r="OQ14" i="1"/>
  <c r="OM22" i="1"/>
  <c r="OO23" i="1"/>
  <c r="OQ32" i="1" l="1"/>
  <c r="OO21" i="1"/>
  <c r="OO26" i="1"/>
  <c r="OO31" i="1"/>
  <c r="OQ28" i="1"/>
  <c r="OQ23" i="1"/>
  <c r="OQ29" i="1"/>
  <c r="OQ16" i="1"/>
  <c r="OM31" i="1"/>
  <c r="OM21" i="1"/>
  <c r="OQ11" i="1"/>
  <c r="OM26" i="1"/>
  <c r="OM37" i="1"/>
  <c r="OQ34" i="1"/>
  <c r="OQ6" i="1"/>
  <c r="OQ24" i="1"/>
  <c r="OQ22" i="1"/>
  <c r="OQ26" i="1" l="1"/>
  <c r="OQ21" i="1"/>
  <c r="OQ31" i="1"/>
  <c r="OI19" i="1" l="1"/>
  <c r="OI18" i="1"/>
  <c r="OI17" i="1"/>
  <c r="OI14" i="1"/>
  <c r="OI13" i="1"/>
  <c r="OI12" i="1"/>
  <c r="OI9" i="1"/>
  <c r="OI8" i="1"/>
  <c r="OI7" i="1"/>
  <c r="OH19" i="1" l="1"/>
  <c r="OH18" i="1"/>
  <c r="OH17" i="1"/>
  <c r="OH14" i="1"/>
  <c r="OH13" i="1"/>
  <c r="OH12" i="1"/>
  <c r="OH9" i="1"/>
  <c r="OH8" i="1"/>
  <c r="OH7" i="1"/>
  <c r="OF19" i="1" l="1"/>
  <c r="OF18" i="1"/>
  <c r="OF17" i="1"/>
  <c r="OF14" i="1"/>
  <c r="OF40" i="1" s="1"/>
  <c r="OF13" i="1"/>
  <c r="OF39" i="1" s="1"/>
  <c r="OF12" i="1"/>
  <c r="OF38" i="1" s="1"/>
  <c r="OF9" i="1"/>
  <c r="OJ9" i="1" s="1"/>
  <c r="OF8" i="1"/>
  <c r="OF7" i="1"/>
  <c r="OG37" i="1"/>
  <c r="OG36" i="1"/>
  <c r="OG35" i="1"/>
  <c r="OI34" i="1"/>
  <c r="OH34" i="1"/>
  <c r="OI23" i="1"/>
  <c r="OH16" i="1"/>
  <c r="OI29" i="1"/>
  <c r="OI28" i="1"/>
  <c r="OI27" i="1"/>
  <c r="OI6" i="1"/>
  <c r="OG3" i="1"/>
  <c r="OF29" i="1" l="1"/>
  <c r="OF33" i="1"/>
  <c r="OF34" i="1"/>
  <c r="OJ34" i="1" s="1"/>
  <c r="OJ19" i="1"/>
  <c r="OI32" i="1"/>
  <c r="OI11" i="1"/>
  <c r="OI26" i="1" s="1"/>
  <c r="OI16" i="1"/>
  <c r="OH29" i="1"/>
  <c r="OJ29" i="1" s="1"/>
  <c r="OH27" i="1"/>
  <c r="OH6" i="1"/>
  <c r="OH21" i="1" s="1"/>
  <c r="OJ14" i="1"/>
  <c r="OH11" i="1"/>
  <c r="OH31" i="1" s="1"/>
  <c r="OH32" i="1"/>
  <c r="OF6" i="1"/>
  <c r="OJ8" i="1"/>
  <c r="OF11" i="1"/>
  <c r="OJ13" i="1"/>
  <c r="OF16" i="1"/>
  <c r="OJ18" i="1"/>
  <c r="OH22" i="1"/>
  <c r="OH23" i="1"/>
  <c r="OH28" i="1"/>
  <c r="OF32" i="1"/>
  <c r="OI33" i="1"/>
  <c r="OI22" i="1"/>
  <c r="OH33" i="1"/>
  <c r="OJ33" i="1" s="1"/>
  <c r="OJ7" i="1"/>
  <c r="OJ12" i="1"/>
  <c r="OJ17" i="1"/>
  <c r="OF24" i="1"/>
  <c r="OF27" i="1"/>
  <c r="OF23" i="1"/>
  <c r="OH24" i="1"/>
  <c r="OF28" i="1"/>
  <c r="OF22" i="1"/>
  <c r="OI24" i="1"/>
  <c r="OB19" i="1"/>
  <c r="OB18" i="1"/>
  <c r="OB17" i="1"/>
  <c r="OB14" i="1"/>
  <c r="OB13" i="1"/>
  <c r="OB12" i="1"/>
  <c r="OB9" i="1"/>
  <c r="OB8" i="1"/>
  <c r="OB7" i="1"/>
  <c r="OI31" i="1" l="1"/>
  <c r="OH26" i="1"/>
  <c r="OI21" i="1"/>
  <c r="OJ16" i="1"/>
  <c r="OF31" i="1"/>
  <c r="OF21" i="1"/>
  <c r="OJ23" i="1"/>
  <c r="OJ11" i="1"/>
  <c r="OF37" i="1"/>
  <c r="OF26" i="1"/>
  <c r="OJ28" i="1"/>
  <c r="OJ32" i="1"/>
  <c r="OJ6" i="1"/>
  <c r="OJ27" i="1"/>
  <c r="OJ22" i="1"/>
  <c r="OJ24" i="1"/>
  <c r="OA19" i="1"/>
  <c r="OA18" i="1"/>
  <c r="OA17" i="1"/>
  <c r="OA14" i="1"/>
  <c r="OA13" i="1"/>
  <c r="OA12" i="1"/>
  <c r="OA9" i="1"/>
  <c r="OA8" i="1"/>
  <c r="OA7" i="1"/>
  <c r="OJ21" i="1" l="1"/>
  <c r="OJ31" i="1"/>
  <c r="OJ26" i="1"/>
  <c r="NY19" i="1"/>
  <c r="NY18" i="1"/>
  <c r="NY17" i="1"/>
  <c r="NY14" i="1"/>
  <c r="NY40" i="1" s="1"/>
  <c r="NY13" i="1"/>
  <c r="NY39" i="1" s="1"/>
  <c r="NY12" i="1"/>
  <c r="NY38" i="1" s="1"/>
  <c r="NY9" i="1"/>
  <c r="OC9" i="1" s="1"/>
  <c r="NY8" i="1"/>
  <c r="NY7" i="1"/>
  <c r="NZ37" i="1"/>
  <c r="NZ36" i="1"/>
  <c r="NZ35" i="1"/>
  <c r="OB34" i="1"/>
  <c r="OA34" i="1"/>
  <c r="OB16" i="1"/>
  <c r="OB32" i="1"/>
  <c r="OA29" i="1"/>
  <c r="OB11" i="1"/>
  <c r="OB27" i="1"/>
  <c r="OA27" i="1"/>
  <c r="OA6" i="1"/>
  <c r="NZ3" i="1"/>
  <c r="NY32" i="1" l="1"/>
  <c r="OB29" i="1"/>
  <c r="OB6" i="1"/>
  <c r="OB26" i="1" s="1"/>
  <c r="OA32" i="1"/>
  <c r="OC7" i="1"/>
  <c r="OC19" i="1"/>
  <c r="OA23" i="1"/>
  <c r="OA28" i="1"/>
  <c r="OC14" i="1"/>
  <c r="NY34" i="1"/>
  <c r="OC34" i="1" s="1"/>
  <c r="NY33" i="1"/>
  <c r="NY29" i="1"/>
  <c r="OB31" i="1"/>
  <c r="NY22" i="1"/>
  <c r="NY6" i="1"/>
  <c r="OC8" i="1"/>
  <c r="NY11" i="1"/>
  <c r="OC13" i="1"/>
  <c r="NY16" i="1"/>
  <c r="OC18" i="1"/>
  <c r="OA22" i="1"/>
  <c r="OB23" i="1"/>
  <c r="OB28" i="1"/>
  <c r="OB33" i="1"/>
  <c r="OB22" i="1"/>
  <c r="NY27" i="1"/>
  <c r="OA33" i="1"/>
  <c r="OC12" i="1"/>
  <c r="OA16" i="1"/>
  <c r="OA11" i="1"/>
  <c r="OA26" i="1" s="1"/>
  <c r="OC17" i="1"/>
  <c r="NY23" i="1"/>
  <c r="OA24" i="1"/>
  <c r="NY28" i="1"/>
  <c r="NY24" i="1"/>
  <c r="OB24" i="1"/>
  <c r="NR13" i="1"/>
  <c r="NR12" i="1"/>
  <c r="NR14" i="1"/>
  <c r="NR9" i="1"/>
  <c r="NR8" i="1"/>
  <c r="NR7" i="1"/>
  <c r="NR19" i="1"/>
  <c r="NR18" i="1"/>
  <c r="NR17" i="1"/>
  <c r="OC32" i="1" l="1"/>
  <c r="OC29" i="1"/>
  <c r="OB21" i="1"/>
  <c r="OC33" i="1"/>
  <c r="OC22" i="1"/>
  <c r="OC24" i="1"/>
  <c r="OC6" i="1"/>
  <c r="OC28" i="1"/>
  <c r="OC16" i="1"/>
  <c r="NY31" i="1"/>
  <c r="NY21" i="1"/>
  <c r="OA31" i="1"/>
  <c r="OA21" i="1"/>
  <c r="OC27" i="1"/>
  <c r="OC23" i="1"/>
  <c r="OC11" i="1"/>
  <c r="NY37" i="1"/>
  <c r="NY26" i="1"/>
  <c r="NU19" i="1"/>
  <c r="NU18" i="1"/>
  <c r="NU17" i="1"/>
  <c r="NU14" i="1"/>
  <c r="NU13" i="1"/>
  <c r="NU12" i="1"/>
  <c r="NU9" i="1"/>
  <c r="NU8" i="1"/>
  <c r="NU7" i="1"/>
  <c r="OC26" i="1" l="1"/>
  <c r="OC21" i="1"/>
  <c r="OC31" i="1"/>
  <c r="NU27" i="1"/>
  <c r="NU29" i="1"/>
  <c r="NU28" i="1"/>
  <c r="NU22" i="1"/>
  <c r="NU33" i="1"/>
  <c r="NU24" i="1"/>
  <c r="NU6" i="1"/>
  <c r="NU34" i="1"/>
  <c r="NU23" i="1"/>
  <c r="NU32" i="1"/>
  <c r="NU11" i="1"/>
  <c r="NU16" i="1"/>
  <c r="NU26" i="1" l="1"/>
  <c r="NU31" i="1"/>
  <c r="NU21" i="1"/>
  <c r="NT19" i="1"/>
  <c r="NT18" i="1"/>
  <c r="NT17" i="1"/>
  <c r="NT14" i="1"/>
  <c r="NT13" i="1"/>
  <c r="NT12" i="1"/>
  <c r="NT9" i="1"/>
  <c r="NT8" i="1"/>
  <c r="NV8" i="1" s="1"/>
  <c r="NT7" i="1"/>
  <c r="NV7" i="1" s="1"/>
  <c r="NS37" i="1"/>
  <c r="NS36" i="1"/>
  <c r="NS35" i="1"/>
  <c r="NR34" i="1"/>
  <c r="NR22" i="1"/>
  <c r="NR40" i="1"/>
  <c r="NR28" i="1"/>
  <c r="NR27" i="1"/>
  <c r="NS3" i="1"/>
  <c r="NT23" i="1" l="1"/>
  <c r="NT27" i="1"/>
  <c r="NV27" i="1" s="1"/>
  <c r="NT34" i="1"/>
  <c r="NV34" i="1" s="1"/>
  <c r="NR6" i="1"/>
  <c r="NT28" i="1"/>
  <c r="NV28" i="1" s="1"/>
  <c r="NT16" i="1"/>
  <c r="NR39" i="1"/>
  <c r="NR33" i="1"/>
  <c r="NT29" i="1"/>
  <c r="NT11" i="1"/>
  <c r="NV18" i="1"/>
  <c r="NR16" i="1"/>
  <c r="NV17" i="1"/>
  <c r="NT33" i="1"/>
  <c r="NR29" i="1"/>
  <c r="NR32" i="1"/>
  <c r="NT6" i="1"/>
  <c r="NV9" i="1"/>
  <c r="NV19" i="1"/>
  <c r="NT22" i="1"/>
  <c r="NV22" i="1" s="1"/>
  <c r="NR24" i="1"/>
  <c r="NT32" i="1"/>
  <c r="NV13" i="1"/>
  <c r="NR11" i="1"/>
  <c r="NV12" i="1"/>
  <c r="NR38" i="1"/>
  <c r="NT24" i="1"/>
  <c r="NV14" i="1"/>
  <c r="NR23" i="1"/>
  <c r="NT31" i="1" l="1"/>
  <c r="NV6" i="1"/>
  <c r="NT26" i="1"/>
  <c r="NV33" i="1"/>
  <c r="NV23" i="1"/>
  <c r="NV11" i="1"/>
  <c r="NR37" i="1"/>
  <c r="NR26" i="1"/>
  <c r="NV29" i="1"/>
  <c r="NV24" i="1"/>
  <c r="NV32" i="1"/>
  <c r="NT21" i="1"/>
  <c r="NR31" i="1"/>
  <c r="NR21" i="1"/>
  <c r="NV16" i="1"/>
  <c r="NV21" i="1" l="1"/>
  <c r="NV26" i="1"/>
  <c r="NV31" i="1"/>
  <c r="NN19" i="1" l="1"/>
  <c r="NN18" i="1"/>
  <c r="NN17" i="1"/>
  <c r="NN14" i="1"/>
  <c r="NN13" i="1"/>
  <c r="NN12" i="1"/>
  <c r="NN9" i="1"/>
  <c r="NN8" i="1"/>
  <c r="NN7" i="1"/>
  <c r="NL19" i="1" l="1"/>
  <c r="NL18" i="1"/>
  <c r="NL17" i="1"/>
  <c r="NL14" i="1"/>
  <c r="NL40" i="1" s="1"/>
  <c r="NL13" i="1"/>
  <c r="NL39" i="1" s="1"/>
  <c r="NL12" i="1"/>
  <c r="NL9" i="1"/>
  <c r="NL8" i="1"/>
  <c r="NL7" i="1"/>
  <c r="NM37" i="1"/>
  <c r="NM36" i="1"/>
  <c r="NM35" i="1"/>
  <c r="NN34" i="1"/>
  <c r="NN23" i="1"/>
  <c r="NN11" i="1"/>
  <c r="NM3" i="1"/>
  <c r="NL22" i="1" l="1"/>
  <c r="NO14" i="1"/>
  <c r="NN29" i="1"/>
  <c r="NN32" i="1"/>
  <c r="NN6" i="1"/>
  <c r="NN26" i="1" s="1"/>
  <c r="NN28" i="1"/>
  <c r="NO18" i="1"/>
  <c r="NL34" i="1"/>
  <c r="NO34" i="1" s="1"/>
  <c r="NL23" i="1"/>
  <c r="NO8" i="1"/>
  <c r="NL27" i="1"/>
  <c r="NN27" i="1"/>
  <c r="NL29" i="1"/>
  <c r="NL6" i="1"/>
  <c r="NO7" i="1"/>
  <c r="NL16" i="1"/>
  <c r="NO17" i="1"/>
  <c r="NN33" i="1"/>
  <c r="NL33" i="1"/>
  <c r="NO13" i="1"/>
  <c r="NL32" i="1"/>
  <c r="NN16" i="1"/>
  <c r="NO19" i="1"/>
  <c r="NL28" i="1"/>
  <c r="NL24" i="1"/>
  <c r="NL11" i="1"/>
  <c r="NO12" i="1"/>
  <c r="NL38" i="1"/>
  <c r="NO9" i="1"/>
  <c r="NN22" i="1"/>
  <c r="NO22" i="1" s="1"/>
  <c r="NN24" i="1"/>
  <c r="NO27" i="1" l="1"/>
  <c r="NO23" i="1"/>
  <c r="NO32" i="1"/>
  <c r="NL31" i="1"/>
  <c r="NL21" i="1"/>
  <c r="NO16" i="1"/>
  <c r="NO24" i="1"/>
  <c r="NO6" i="1"/>
  <c r="NN21" i="1"/>
  <c r="NN31" i="1"/>
  <c r="NL37" i="1"/>
  <c r="NL26" i="1"/>
  <c r="NO11" i="1"/>
  <c r="NO28" i="1"/>
  <c r="NO33" i="1"/>
  <c r="NO29" i="1"/>
  <c r="NO21" i="1" l="1"/>
  <c r="NO31" i="1"/>
  <c r="NO26" i="1"/>
  <c r="NH19" i="1" l="1"/>
  <c r="NH18" i="1"/>
  <c r="NH17" i="1"/>
  <c r="NH14" i="1"/>
  <c r="NH13" i="1"/>
  <c r="NH12" i="1"/>
  <c r="NH9" i="1"/>
  <c r="NH8" i="1"/>
  <c r="NH7" i="1"/>
  <c r="NH16" i="1" l="1"/>
  <c r="NF19" i="1"/>
  <c r="NF18" i="1"/>
  <c r="NF17" i="1"/>
  <c r="NF14" i="1"/>
  <c r="NF40" i="1" s="1"/>
  <c r="NF13" i="1"/>
  <c r="NF12" i="1"/>
  <c r="NF38" i="1" s="1"/>
  <c r="NF9" i="1"/>
  <c r="NF8" i="1"/>
  <c r="NF7" i="1"/>
  <c r="NG37" i="1"/>
  <c r="NG36" i="1"/>
  <c r="NG35" i="1"/>
  <c r="NH24" i="1"/>
  <c r="NH33" i="1"/>
  <c r="NH29" i="1"/>
  <c r="NH6" i="1"/>
  <c r="NG3" i="1"/>
  <c r="NI19" i="1" l="1"/>
  <c r="NI9" i="1"/>
  <c r="NF28" i="1"/>
  <c r="NF23" i="1"/>
  <c r="NH21" i="1"/>
  <c r="NI7" i="1"/>
  <c r="NF24" i="1"/>
  <c r="NI24" i="1" s="1"/>
  <c r="NH32" i="1"/>
  <c r="NI8" i="1"/>
  <c r="NH22" i="1"/>
  <c r="NF39" i="1"/>
  <c r="NF34" i="1"/>
  <c r="NI12" i="1"/>
  <c r="NH28" i="1"/>
  <c r="NH11" i="1"/>
  <c r="NH26" i="1" s="1"/>
  <c r="NI14" i="1"/>
  <c r="NH27" i="1"/>
  <c r="NF29" i="1"/>
  <c r="NI18" i="1"/>
  <c r="NH34" i="1"/>
  <c r="NF6" i="1"/>
  <c r="NH23" i="1"/>
  <c r="NF22" i="1"/>
  <c r="NF32" i="1"/>
  <c r="NF11" i="1"/>
  <c r="NF27" i="1"/>
  <c r="NF33" i="1"/>
  <c r="NF16" i="1"/>
  <c r="NI17" i="1"/>
  <c r="NI13" i="1"/>
  <c r="NB9" i="1"/>
  <c r="NB8" i="1"/>
  <c r="NB7" i="1"/>
  <c r="NB14" i="1"/>
  <c r="NB13" i="1"/>
  <c r="NB12" i="1"/>
  <c r="NB19" i="1"/>
  <c r="NB18" i="1"/>
  <c r="NB17" i="1"/>
  <c r="QD19" i="1"/>
  <c r="QD18" i="1"/>
  <c r="QD17" i="1"/>
  <c r="QD13" i="1"/>
  <c r="QD9" i="1"/>
  <c r="QG9" i="1" s="1"/>
  <c r="QD8" i="1"/>
  <c r="QG8" i="1" s="1"/>
  <c r="QD7" i="1"/>
  <c r="NA37" i="1"/>
  <c r="NA36" i="1"/>
  <c r="NA35" i="1"/>
  <c r="NA3" i="1"/>
  <c r="MZ38" i="1" l="1"/>
  <c r="QD12" i="1"/>
  <c r="QD32" i="1" s="1"/>
  <c r="QG32" i="1" s="1"/>
  <c r="QG7" i="1"/>
  <c r="QD6" i="1"/>
  <c r="QG6" i="1" s="1"/>
  <c r="QG13" i="1"/>
  <c r="QD28" i="1"/>
  <c r="QG28" i="1" s="1"/>
  <c r="QG19" i="1"/>
  <c r="QD24" i="1"/>
  <c r="QG24" i="1" s="1"/>
  <c r="MZ40" i="1"/>
  <c r="QD14" i="1"/>
  <c r="QG17" i="1"/>
  <c r="QD22" i="1"/>
  <c r="QG22" i="1" s="1"/>
  <c r="QD16" i="1"/>
  <c r="QD23" i="1"/>
  <c r="QG23" i="1" s="1"/>
  <c r="QG18" i="1"/>
  <c r="QD33" i="1"/>
  <c r="QG33" i="1" s="1"/>
  <c r="NI28" i="1"/>
  <c r="NI23" i="1"/>
  <c r="NI33" i="1"/>
  <c r="NI27" i="1"/>
  <c r="NF37" i="1"/>
  <c r="NF26" i="1"/>
  <c r="NI11" i="1"/>
  <c r="NI6" i="1"/>
  <c r="NI34" i="1"/>
  <c r="NI32" i="1"/>
  <c r="NI22" i="1"/>
  <c r="NH31" i="1"/>
  <c r="NI29" i="1"/>
  <c r="NI16" i="1"/>
  <c r="NF31" i="1"/>
  <c r="NF21" i="1"/>
  <c r="NC7" i="1"/>
  <c r="NB34" i="1"/>
  <c r="NC12" i="1"/>
  <c r="NC9" i="1"/>
  <c r="NB6" i="1"/>
  <c r="NB32" i="1"/>
  <c r="NB11" i="1"/>
  <c r="NB28" i="1"/>
  <c r="NB33" i="1"/>
  <c r="NC8" i="1"/>
  <c r="MZ28" i="1"/>
  <c r="MZ27" i="1"/>
  <c r="MZ16" i="1"/>
  <c r="NB29" i="1"/>
  <c r="MZ6" i="1"/>
  <c r="NC19" i="1"/>
  <c r="MZ24" i="1"/>
  <c r="NB27" i="1"/>
  <c r="MZ34" i="1"/>
  <c r="NB16" i="1"/>
  <c r="NC18" i="1"/>
  <c r="MZ23" i="1"/>
  <c r="MZ33" i="1"/>
  <c r="NC17" i="1"/>
  <c r="MZ22" i="1"/>
  <c r="NB24" i="1"/>
  <c r="MZ32" i="1"/>
  <c r="MZ11" i="1"/>
  <c r="NB23" i="1"/>
  <c r="NC14" i="1"/>
  <c r="NB22" i="1"/>
  <c r="MZ29" i="1"/>
  <c r="MZ39" i="1"/>
  <c r="NC13" i="1"/>
  <c r="QG16" i="1" l="1"/>
  <c r="QD21" i="1"/>
  <c r="QG21" i="1" s="1"/>
  <c r="QD27" i="1"/>
  <c r="QG27" i="1" s="1"/>
  <c r="QG12" i="1"/>
  <c r="QD11" i="1"/>
  <c r="QG14" i="1"/>
  <c r="QD29" i="1"/>
  <c r="QG29" i="1" s="1"/>
  <c r="QD34" i="1"/>
  <c r="QG34" i="1" s="1"/>
  <c r="NI26" i="1"/>
  <c r="NI31" i="1"/>
  <c r="NI21" i="1"/>
  <c r="NC6" i="1"/>
  <c r="NB26" i="1"/>
  <c r="NC28" i="1"/>
  <c r="NC29" i="1"/>
  <c r="MZ37" i="1"/>
  <c r="MZ26" i="1"/>
  <c r="NC11" i="1"/>
  <c r="NC34" i="1"/>
  <c r="NC22" i="1"/>
  <c r="MZ31" i="1"/>
  <c r="MZ21" i="1"/>
  <c r="NC16" i="1"/>
  <c r="NB31" i="1"/>
  <c r="NB21" i="1"/>
  <c r="NC24" i="1"/>
  <c r="NC27" i="1"/>
  <c r="NC32" i="1"/>
  <c r="NC33" i="1"/>
  <c r="NC23" i="1"/>
  <c r="QG11" i="1" l="1"/>
  <c r="QD26" i="1"/>
  <c r="QG26" i="1" s="1"/>
  <c r="QD31" i="1"/>
  <c r="QG31" i="1" s="1"/>
  <c r="NC21" i="1"/>
  <c r="NC31" i="1"/>
  <c r="NC26" i="1"/>
  <c r="MR19" i="1" l="1"/>
  <c r="PW19" i="1" s="1"/>
  <c r="MR18" i="1"/>
  <c r="PW18" i="1" s="1"/>
  <c r="MR17" i="1"/>
  <c r="PW17" i="1" s="1"/>
  <c r="MR14" i="1"/>
  <c r="PW14" i="1" s="1"/>
  <c r="MR13" i="1"/>
  <c r="PW13" i="1" s="1"/>
  <c r="MR12" i="1"/>
  <c r="PW12" i="1" s="1"/>
  <c r="MR9" i="1"/>
  <c r="PW9" i="1" s="1"/>
  <c r="QA9" i="1" s="1"/>
  <c r="MR8" i="1"/>
  <c r="PW8" i="1" s="1"/>
  <c r="QA8" i="1" s="1"/>
  <c r="MR7" i="1"/>
  <c r="PW7" i="1" s="1"/>
  <c r="PW11" i="1" l="1"/>
  <c r="PW27" i="1"/>
  <c r="QA27" i="1" s="1"/>
  <c r="QA12" i="1"/>
  <c r="QA13" i="1"/>
  <c r="PW28" i="1"/>
  <c r="QA28" i="1" s="1"/>
  <c r="QA17" i="1"/>
  <c r="PW22" i="1"/>
  <c r="QA22" i="1" s="1"/>
  <c r="PW16" i="1"/>
  <c r="PW32" i="1"/>
  <c r="QA32" i="1" s="1"/>
  <c r="PW33" i="1"/>
  <c r="QA33" i="1" s="1"/>
  <c r="QA18" i="1"/>
  <c r="PW23" i="1"/>
  <c r="QA23" i="1" s="1"/>
  <c r="PW29" i="1"/>
  <c r="QA29" i="1" s="1"/>
  <c r="QA14" i="1"/>
  <c r="QA7" i="1"/>
  <c r="PW6" i="1"/>
  <c r="QA6" i="1" s="1"/>
  <c r="PW34" i="1"/>
  <c r="QA34" i="1" s="1"/>
  <c r="PW24" i="1"/>
  <c r="QA24" i="1" s="1"/>
  <c r="QA19" i="1"/>
  <c r="MU9" i="1"/>
  <c r="MU8" i="1"/>
  <c r="PW31" i="1" l="1"/>
  <c r="QA31" i="1" s="1"/>
  <c r="PW21" i="1"/>
  <c r="QA21" i="1" s="1"/>
  <c r="QA16" i="1"/>
  <c r="PW26" i="1"/>
  <c r="QA26" i="1" s="1"/>
  <c r="QA11" i="1"/>
  <c r="MU7" i="1"/>
  <c r="MU17" i="1" l="1"/>
  <c r="MU12" i="1" l="1"/>
  <c r="MU19" i="1" l="1"/>
  <c r="MU18" i="1" l="1"/>
  <c r="MU14" i="1"/>
  <c r="MU13" i="1" l="1"/>
  <c r="MT19" i="1" l="1"/>
  <c r="MT18" i="1"/>
  <c r="MT17" i="1"/>
  <c r="MT14" i="1"/>
  <c r="MV14" i="1" s="1"/>
  <c r="MT13" i="1"/>
  <c r="MT12" i="1"/>
  <c r="MT9" i="1"/>
  <c r="MT8" i="1"/>
  <c r="MT7" i="1"/>
  <c r="MR39" i="1"/>
  <c r="MS37" i="1"/>
  <c r="MS36" i="1"/>
  <c r="MS35" i="1"/>
  <c r="MU23" i="1"/>
  <c r="MU34" i="1"/>
  <c r="MW18" i="1"/>
  <c r="MU32" i="1"/>
  <c r="MU16" i="1"/>
  <c r="MR40" i="1"/>
  <c r="MU33" i="1"/>
  <c r="MR28" i="1"/>
  <c r="MU27" i="1"/>
  <c r="MR38" i="1"/>
  <c r="MU29" i="1"/>
  <c r="MR29" i="1"/>
  <c r="MW8" i="1"/>
  <c r="MW7" i="1"/>
  <c r="MU6" i="1"/>
  <c r="MS3" i="1"/>
  <c r="MT33" i="1" l="1"/>
  <c r="MT16" i="1"/>
  <c r="MT22" i="1"/>
  <c r="MT6" i="1"/>
  <c r="MT29" i="1"/>
  <c r="MV29" i="1" s="1"/>
  <c r="MT34" i="1"/>
  <c r="MT11" i="1"/>
  <c r="MT28" i="1"/>
  <c r="MV28" i="1" s="1"/>
  <c r="MU21" i="1"/>
  <c r="MW29" i="1"/>
  <c r="MU11" i="1"/>
  <c r="MW13" i="1"/>
  <c r="MW12" i="1"/>
  <c r="MV9" i="1"/>
  <c r="MV19" i="1"/>
  <c r="MR24" i="1"/>
  <c r="MT27" i="1"/>
  <c r="MU28" i="1"/>
  <c r="MW28" i="1" s="1"/>
  <c r="MR34" i="1"/>
  <c r="MV12" i="1"/>
  <c r="MR27" i="1"/>
  <c r="MR6" i="1"/>
  <c r="MR16" i="1"/>
  <c r="MV8" i="1"/>
  <c r="MW9" i="1"/>
  <c r="MV18" i="1"/>
  <c r="MW19" i="1"/>
  <c r="MR23" i="1"/>
  <c r="MR33" i="1"/>
  <c r="MV7" i="1"/>
  <c r="MV17" i="1"/>
  <c r="MR22" i="1"/>
  <c r="MT24" i="1"/>
  <c r="MR32" i="1"/>
  <c r="MR11" i="1"/>
  <c r="MW17" i="1"/>
  <c r="MT23" i="1"/>
  <c r="MU24" i="1"/>
  <c r="MT32" i="1"/>
  <c r="MV13" i="1"/>
  <c r="MW14" i="1"/>
  <c r="MU22" i="1"/>
  <c r="MT31" i="1" l="1"/>
  <c r="MT21" i="1"/>
  <c r="MT26" i="1"/>
  <c r="MV32" i="1"/>
  <c r="MW32" i="1"/>
  <c r="MV23" i="1"/>
  <c r="MW23" i="1"/>
  <c r="MW27" i="1"/>
  <c r="MV27" i="1"/>
  <c r="MW16" i="1"/>
  <c r="MR31" i="1"/>
  <c r="MR21" i="1"/>
  <c r="MV16" i="1"/>
  <c r="MV6" i="1"/>
  <c r="MW6" i="1"/>
  <c r="MW22" i="1"/>
  <c r="MV22" i="1"/>
  <c r="MW34" i="1"/>
  <c r="MV34" i="1"/>
  <c r="MV33" i="1"/>
  <c r="MW33" i="1"/>
  <c r="MU26" i="1"/>
  <c r="MU31" i="1"/>
  <c r="MR37" i="1"/>
  <c r="MV11" i="1"/>
  <c r="MW11" i="1"/>
  <c r="MR26" i="1"/>
  <c r="MW24" i="1"/>
  <c r="MV24" i="1"/>
  <c r="MW21" i="1" l="1"/>
  <c r="MV21" i="1"/>
  <c r="MW31" i="1"/>
  <c r="MV31" i="1"/>
  <c r="MW26" i="1"/>
  <c r="MV26" i="1"/>
  <c r="MM8" i="1" l="1"/>
  <c r="MM9" i="1" l="1"/>
  <c r="MM7" i="1" l="1"/>
  <c r="MM19" i="1" l="1"/>
  <c r="MM18" i="1"/>
  <c r="MM17" i="1"/>
  <c r="MM14" i="1" l="1"/>
  <c r="MM12" i="1"/>
  <c r="MM13" i="1" l="1"/>
  <c r="ML19" i="1" l="1"/>
  <c r="ML18" i="1"/>
  <c r="ML17" i="1"/>
  <c r="ML14" i="1"/>
  <c r="ML13" i="1"/>
  <c r="ML12" i="1"/>
  <c r="ML9" i="1"/>
  <c r="ML8" i="1"/>
  <c r="ML7" i="1"/>
  <c r="MJ19" i="1" l="1"/>
  <c r="MJ18" i="1"/>
  <c r="PP18" i="1" s="1"/>
  <c r="MJ17" i="1"/>
  <c r="MJ14" i="1"/>
  <c r="MJ13" i="1"/>
  <c r="MJ12" i="1"/>
  <c r="PP12" i="1" s="1"/>
  <c r="MJ9" i="1"/>
  <c r="MJ8" i="1"/>
  <c r="PP8" i="1" s="1"/>
  <c r="MJ7" i="1"/>
  <c r="PP7" i="1" s="1"/>
  <c r="MK37" i="1"/>
  <c r="MK36" i="1"/>
  <c r="MK35" i="1"/>
  <c r="ML24" i="1"/>
  <c r="MM22" i="1"/>
  <c r="MM34" i="1"/>
  <c r="MM33" i="1"/>
  <c r="ML33" i="1"/>
  <c r="ML32" i="1"/>
  <c r="MM16" i="1"/>
  <c r="MM29" i="1"/>
  <c r="ML34" i="1"/>
  <c r="MM28" i="1"/>
  <c r="ML28" i="1"/>
  <c r="MM27" i="1"/>
  <c r="ML27" i="1"/>
  <c r="ML6" i="1"/>
  <c r="MM6" i="1"/>
  <c r="MK3" i="1"/>
  <c r="PT8" i="1" l="1"/>
  <c r="PP27" i="1"/>
  <c r="PT27" i="1" s="1"/>
  <c r="PT12" i="1"/>
  <c r="MO9" i="1"/>
  <c r="PP9" i="1"/>
  <c r="MO13" i="1"/>
  <c r="PP13" i="1"/>
  <c r="PT13" i="1" s="1"/>
  <c r="MO14" i="1"/>
  <c r="PP14" i="1"/>
  <c r="PT14" i="1" s="1"/>
  <c r="MO17" i="1"/>
  <c r="PP17" i="1"/>
  <c r="PT18" i="1"/>
  <c r="PP23" i="1"/>
  <c r="PT23" i="1" s="1"/>
  <c r="PT7" i="1"/>
  <c r="MO19" i="1"/>
  <c r="PP19" i="1"/>
  <c r="MJ22" i="1"/>
  <c r="MO22" i="1" s="1"/>
  <c r="MO7" i="1"/>
  <c r="MN7" i="1"/>
  <c r="MN17" i="1"/>
  <c r="MJ39" i="1"/>
  <c r="MJ11" i="1"/>
  <c r="MJ37" i="1" s="1"/>
  <c r="MO8" i="1"/>
  <c r="MN13" i="1"/>
  <c r="MJ29" i="1"/>
  <c r="MJ40" i="1"/>
  <c r="MM11" i="1"/>
  <c r="MM26" i="1" s="1"/>
  <c r="MN12" i="1"/>
  <c r="MM21" i="1"/>
  <c r="MJ27" i="1"/>
  <c r="ML29" i="1"/>
  <c r="MM32" i="1"/>
  <c r="MJ6" i="1"/>
  <c r="MR1" i="1" s="1"/>
  <c r="MJ16" i="1"/>
  <c r="MN9" i="1"/>
  <c r="MN19" i="1"/>
  <c r="MJ24" i="1"/>
  <c r="MJ34" i="1"/>
  <c r="ML11" i="1"/>
  <c r="ML26" i="1" s="1"/>
  <c r="MJ28" i="1"/>
  <c r="MO12" i="1"/>
  <c r="MN8" i="1"/>
  <c r="ML16" i="1"/>
  <c r="MN18" i="1"/>
  <c r="MJ23" i="1"/>
  <c r="MJ33" i="1"/>
  <c r="MJ32" i="1"/>
  <c r="MJ38" i="1"/>
  <c r="MO18" i="1"/>
  <c r="ML23" i="1"/>
  <c r="MM24" i="1"/>
  <c r="MN14" i="1"/>
  <c r="ML22" i="1"/>
  <c r="MM23" i="1"/>
  <c r="MN22" i="1" l="1"/>
  <c r="PP33" i="1"/>
  <c r="PT33" i="1" s="1"/>
  <c r="PP32" i="1"/>
  <c r="PT32" i="1" s="1"/>
  <c r="PP16" i="1"/>
  <c r="PT17" i="1"/>
  <c r="PP22" i="1"/>
  <c r="PT22" i="1" s="1"/>
  <c r="PP34" i="1"/>
  <c r="PT34" i="1" s="1"/>
  <c r="PP24" i="1"/>
  <c r="PT24" i="1" s="1"/>
  <c r="PT19" i="1"/>
  <c r="PP11" i="1"/>
  <c r="PP29" i="1"/>
  <c r="PT29" i="1" s="1"/>
  <c r="PT9" i="1"/>
  <c r="PP6" i="1"/>
  <c r="PT6" i="1" s="1"/>
  <c r="PP28" i="1"/>
  <c r="PT28" i="1" s="1"/>
  <c r="MO29" i="1"/>
  <c r="MN29" i="1"/>
  <c r="MO32" i="1"/>
  <c r="MN32" i="1"/>
  <c r="MN34" i="1"/>
  <c r="MO34" i="1"/>
  <c r="MO16" i="1"/>
  <c r="MN16" i="1"/>
  <c r="MJ31" i="1"/>
  <c r="MJ21" i="1"/>
  <c r="MN11" i="1"/>
  <c r="MN33" i="1"/>
  <c r="MO33" i="1"/>
  <c r="MN23" i="1"/>
  <c r="MO23" i="1"/>
  <c r="MN24" i="1"/>
  <c r="MO24" i="1"/>
  <c r="MO11" i="1"/>
  <c r="MO27" i="1"/>
  <c r="MN27" i="1"/>
  <c r="MO6" i="1"/>
  <c r="MN6" i="1"/>
  <c r="MJ26" i="1"/>
  <c r="MO28" i="1"/>
  <c r="MN28" i="1"/>
  <c r="ML31" i="1"/>
  <c r="ML21" i="1"/>
  <c r="MM31" i="1"/>
  <c r="PP26" i="1" l="1"/>
  <c r="PT26" i="1" s="1"/>
  <c r="PT11" i="1"/>
  <c r="PT16" i="1"/>
  <c r="PP21" i="1"/>
  <c r="PT21" i="1" s="1"/>
  <c r="PP31" i="1"/>
  <c r="PT31" i="1" s="1"/>
  <c r="MO26" i="1"/>
  <c r="MN26" i="1"/>
  <c r="MO21" i="1"/>
  <c r="MN21" i="1"/>
  <c r="MN31" i="1"/>
  <c r="MO31" i="1"/>
  <c r="LW8" i="1" l="1"/>
  <c r="LW9" i="1" l="1"/>
  <c r="LW7" i="1" l="1"/>
  <c r="LW18" i="1" l="1"/>
  <c r="LW17" i="1"/>
  <c r="LW13" i="1"/>
  <c r="LW12" i="1" l="1"/>
  <c r="LW19" i="1"/>
  <c r="LW14" i="1"/>
  <c r="ME19" i="1" l="1"/>
  <c r="ME18" i="1"/>
  <c r="ME17" i="1"/>
  <c r="ME14" i="1"/>
  <c r="ME13" i="1"/>
  <c r="ME12" i="1"/>
  <c r="ME9" i="1"/>
  <c r="ME8" i="1"/>
  <c r="ME7" i="1"/>
  <c r="MD19" i="1"/>
  <c r="MD18" i="1"/>
  <c r="MD17" i="1"/>
  <c r="MD14" i="1"/>
  <c r="MD13" i="1"/>
  <c r="MD12" i="1"/>
  <c r="MD9" i="1"/>
  <c r="MD8" i="1"/>
  <c r="MD7" i="1"/>
  <c r="MB14" i="1" l="1"/>
  <c r="MB13" i="1"/>
  <c r="PI13" i="1" s="1"/>
  <c r="MB12" i="1"/>
  <c r="PI12" i="1" s="1"/>
  <c r="MB9" i="1"/>
  <c r="PI9" i="1" s="1"/>
  <c r="PM9" i="1" s="1"/>
  <c r="MB8" i="1"/>
  <c r="PI8" i="1" s="1"/>
  <c r="PM8" i="1" s="1"/>
  <c r="MB7" i="1"/>
  <c r="PI7" i="1" s="1"/>
  <c r="MC37" i="1"/>
  <c r="MC36" i="1"/>
  <c r="MC35" i="1"/>
  <c r="ME22" i="1"/>
  <c r="ME34" i="1"/>
  <c r="MD34" i="1"/>
  <c r="ME33" i="1"/>
  <c r="ME16" i="1"/>
  <c r="MD32" i="1"/>
  <c r="ME27" i="1"/>
  <c r="MD11" i="1"/>
  <c r="ME6" i="1"/>
  <c r="ME28" i="1"/>
  <c r="MD27" i="1"/>
  <c r="MC3" i="1"/>
  <c r="PI6" i="1" l="1"/>
  <c r="PM6" i="1" s="1"/>
  <c r="PM7" i="1"/>
  <c r="PI27" i="1"/>
  <c r="PM27" i="1" s="1"/>
  <c r="PM12" i="1"/>
  <c r="PM13" i="1"/>
  <c r="PI28" i="1"/>
  <c r="PM28" i="1" s="1"/>
  <c r="MG14" i="1"/>
  <c r="PI14" i="1"/>
  <c r="PI11" i="1" s="1"/>
  <c r="MB40" i="1"/>
  <c r="MB29" i="1"/>
  <c r="MF9" i="1"/>
  <c r="MD33" i="1"/>
  <c r="MD28" i="1"/>
  <c r="MD29" i="1"/>
  <c r="MF29" i="1" s="1"/>
  <c r="MG13" i="1"/>
  <c r="MF13" i="1"/>
  <c r="MB39" i="1"/>
  <c r="MF12" i="1"/>
  <c r="MB38" i="1"/>
  <c r="MB6" i="1"/>
  <c r="MG6" i="1" s="1"/>
  <c r="ME21" i="1"/>
  <c r="MB28" i="1"/>
  <c r="ME32" i="1"/>
  <c r="ME11" i="1"/>
  <c r="ME26" i="1" s="1"/>
  <c r="MB27" i="1"/>
  <c r="MG12" i="1"/>
  <c r="MD6" i="1"/>
  <c r="MD26" i="1" s="1"/>
  <c r="MF8" i="1"/>
  <c r="MG9" i="1"/>
  <c r="MD16" i="1"/>
  <c r="ME29" i="1"/>
  <c r="MF7" i="1"/>
  <c r="MG8" i="1"/>
  <c r="MD24" i="1"/>
  <c r="MG7" i="1"/>
  <c r="MB11" i="1"/>
  <c r="MD23" i="1"/>
  <c r="ME24" i="1"/>
  <c r="MF14" i="1"/>
  <c r="MD22" i="1"/>
  <c r="ME23" i="1"/>
  <c r="MG29" i="1" l="1"/>
  <c r="PM11" i="1"/>
  <c r="PI26" i="1"/>
  <c r="PM26" i="1" s="1"/>
  <c r="PI29" i="1"/>
  <c r="PM29" i="1" s="1"/>
  <c r="PM14" i="1"/>
  <c r="MD31" i="1"/>
  <c r="MD21" i="1"/>
  <c r="ME31" i="1"/>
  <c r="MG28" i="1"/>
  <c r="MF28" i="1"/>
  <c r="MG11" i="1"/>
  <c r="MF11" i="1"/>
  <c r="MB37" i="1"/>
  <c r="MB26" i="1"/>
  <c r="MF6" i="1"/>
  <c r="MG27" i="1"/>
  <c r="MF27" i="1"/>
  <c r="MG26" i="1" l="1"/>
  <c r="MF26" i="1"/>
  <c r="MB17" i="1" l="1"/>
  <c r="PI17" i="1" s="1"/>
  <c r="MB18" i="1"/>
  <c r="PI18" i="1" s="1"/>
  <c r="PM18" i="1" l="1"/>
  <c r="PI23" i="1"/>
  <c r="PM23" i="1" s="1"/>
  <c r="PI33" i="1"/>
  <c r="PM33" i="1" s="1"/>
  <c r="PI22" i="1"/>
  <c r="PM22" i="1" s="1"/>
  <c r="PI32" i="1"/>
  <c r="PM32" i="1" s="1"/>
  <c r="PM17" i="1"/>
  <c r="MG18" i="1"/>
  <c r="MB33" i="1"/>
  <c r="MF18" i="1"/>
  <c r="MB23" i="1"/>
  <c r="MG17" i="1"/>
  <c r="MB22" i="1"/>
  <c r="MF17" i="1"/>
  <c r="MB32" i="1"/>
  <c r="MG23" i="1" l="1"/>
  <c r="MF23" i="1"/>
  <c r="MG22" i="1"/>
  <c r="MF22" i="1"/>
  <c r="MG32" i="1"/>
  <c r="MF32" i="1"/>
  <c r="MG33" i="1"/>
  <c r="MF33" i="1"/>
  <c r="MB19" i="1"/>
  <c r="PI19" i="1" s="1"/>
  <c r="PI34" i="1" l="1"/>
  <c r="PM34" i="1" s="1"/>
  <c r="PI24" i="1"/>
  <c r="PM24" i="1" s="1"/>
  <c r="PM19" i="1"/>
  <c r="PI16" i="1"/>
  <c r="MB34" i="1"/>
  <c r="MF19" i="1"/>
  <c r="MB24" i="1"/>
  <c r="MG19" i="1"/>
  <c r="MB16" i="1"/>
  <c r="PI21" i="1" l="1"/>
  <c r="PM21" i="1" s="1"/>
  <c r="PM16" i="1"/>
  <c r="PI31" i="1"/>
  <c r="PM31" i="1" s="1"/>
  <c r="MF16" i="1"/>
  <c r="MB21" i="1"/>
  <c r="MB31" i="1"/>
  <c r="MG16" i="1"/>
  <c r="MF24" i="1"/>
  <c r="MG24" i="1"/>
  <c r="MF34" i="1"/>
  <c r="MG34" i="1"/>
  <c r="MF31" i="1" l="1"/>
  <c r="MG31" i="1"/>
  <c r="MG21" i="1"/>
  <c r="MF21" i="1"/>
  <c r="LV19" i="1" l="1"/>
  <c r="LV18" i="1"/>
  <c r="LV17" i="1"/>
  <c r="LV14" i="1"/>
  <c r="LV13" i="1"/>
  <c r="LV12" i="1"/>
  <c r="LV9" i="1"/>
  <c r="LV8" i="1"/>
  <c r="LV7" i="1"/>
  <c r="LT19" i="1" l="1"/>
  <c r="LT18" i="1"/>
  <c r="PB18" i="1" s="1"/>
  <c r="LT17" i="1"/>
  <c r="LT14" i="1"/>
  <c r="LT13" i="1"/>
  <c r="LT12" i="1"/>
  <c r="LT9" i="1"/>
  <c r="PB9" i="1" s="1"/>
  <c r="PF9" i="1" s="1"/>
  <c r="LT8" i="1"/>
  <c r="LT7" i="1"/>
  <c r="PB7" i="1" s="1"/>
  <c r="LU37" i="1"/>
  <c r="LU36" i="1"/>
  <c r="LU35" i="1"/>
  <c r="LV33" i="1"/>
  <c r="LW29" i="1"/>
  <c r="LW27" i="1"/>
  <c r="LV29" i="1"/>
  <c r="LU3" i="1"/>
  <c r="LX8" i="1" l="1"/>
  <c r="PB8" i="1"/>
  <c r="PF8" i="1" s="1"/>
  <c r="LX14" i="1"/>
  <c r="PB14" i="1"/>
  <c r="LY17" i="1"/>
  <c r="PB17" i="1"/>
  <c r="LT38" i="1"/>
  <c r="PB12" i="1"/>
  <c r="PF18" i="1"/>
  <c r="PB23" i="1"/>
  <c r="PF23" i="1" s="1"/>
  <c r="LT39" i="1"/>
  <c r="PB13" i="1"/>
  <c r="PF7" i="1"/>
  <c r="LX19" i="1"/>
  <c r="PB19" i="1"/>
  <c r="LT28" i="1"/>
  <c r="LT40" i="1"/>
  <c r="LY14" i="1"/>
  <c r="LY8" i="1"/>
  <c r="LY7" i="1"/>
  <c r="LX7" i="1"/>
  <c r="LV11" i="1"/>
  <c r="LV6" i="1"/>
  <c r="LW33" i="1"/>
  <c r="LV34" i="1"/>
  <c r="LV28" i="1"/>
  <c r="LV32" i="1"/>
  <c r="LW34" i="1"/>
  <c r="LW28" i="1"/>
  <c r="LW32" i="1"/>
  <c r="LT34" i="1"/>
  <c r="LW11" i="1"/>
  <c r="LY13" i="1"/>
  <c r="LT27" i="1"/>
  <c r="LT6" i="1"/>
  <c r="LY12" i="1"/>
  <c r="LT16" i="1"/>
  <c r="LX12" i="1"/>
  <c r="LY9" i="1"/>
  <c r="LV16" i="1"/>
  <c r="LX18" i="1"/>
  <c r="LY19" i="1"/>
  <c r="LT23" i="1"/>
  <c r="LT33" i="1"/>
  <c r="LX9" i="1"/>
  <c r="LT24" i="1"/>
  <c r="LW16" i="1"/>
  <c r="LX17" i="1"/>
  <c r="LY18" i="1"/>
  <c r="LT22" i="1"/>
  <c r="LV24" i="1"/>
  <c r="LT32" i="1"/>
  <c r="LV27" i="1"/>
  <c r="LW6" i="1"/>
  <c r="LT11" i="1"/>
  <c r="LV23" i="1"/>
  <c r="LW24" i="1"/>
  <c r="LV22" i="1"/>
  <c r="LW23" i="1"/>
  <c r="LT29" i="1"/>
  <c r="LX13" i="1"/>
  <c r="LW22" i="1"/>
  <c r="PB6" i="1" l="1"/>
  <c r="PF6" i="1" s="1"/>
  <c r="PB11" i="1"/>
  <c r="PB27" i="1"/>
  <c r="PF27" i="1" s="1"/>
  <c r="PF12" i="1"/>
  <c r="PB32" i="1"/>
  <c r="PF32" i="1" s="1"/>
  <c r="PF17" i="1"/>
  <c r="PB22" i="1"/>
  <c r="PF22" i="1" s="1"/>
  <c r="PB16" i="1"/>
  <c r="PF13" i="1"/>
  <c r="PB28" i="1"/>
  <c r="PF28" i="1" s="1"/>
  <c r="PB29" i="1"/>
  <c r="PF29" i="1" s="1"/>
  <c r="PF14" i="1"/>
  <c r="PB24" i="1"/>
  <c r="PF24" i="1" s="1"/>
  <c r="PB34" i="1"/>
  <c r="PF34" i="1" s="1"/>
  <c r="PF19" i="1"/>
  <c r="PB33" i="1"/>
  <c r="PF33" i="1" s="1"/>
  <c r="LY28" i="1"/>
  <c r="LX28" i="1"/>
  <c r="LY34" i="1"/>
  <c r="LV26" i="1"/>
  <c r="LW26" i="1"/>
  <c r="LX34" i="1"/>
  <c r="LX33" i="1"/>
  <c r="LY33" i="1"/>
  <c r="LT31" i="1"/>
  <c r="LT21" i="1"/>
  <c r="LX16" i="1"/>
  <c r="LY16" i="1"/>
  <c r="LX29" i="1"/>
  <c r="LY29" i="1"/>
  <c r="LX6" i="1"/>
  <c r="LY6" i="1"/>
  <c r="LY32" i="1"/>
  <c r="LX32" i="1"/>
  <c r="LY24" i="1"/>
  <c r="LX24" i="1"/>
  <c r="LX23" i="1"/>
  <c r="LY23" i="1"/>
  <c r="LW31" i="1"/>
  <c r="LW21" i="1"/>
  <c r="LV31" i="1"/>
  <c r="LV21" i="1"/>
  <c r="LY27" i="1"/>
  <c r="LX27" i="1"/>
  <c r="LY22" i="1"/>
  <c r="LX22" i="1"/>
  <c r="LY11" i="1"/>
  <c r="LT37" i="1"/>
  <c r="LT26" i="1"/>
  <c r="LX11" i="1"/>
  <c r="PB31" i="1" l="1"/>
  <c r="PF31" i="1" s="1"/>
  <c r="PB21" i="1"/>
  <c r="PF21" i="1" s="1"/>
  <c r="PF16" i="1"/>
  <c r="PB26" i="1"/>
  <c r="PF26" i="1" s="1"/>
  <c r="PF11" i="1"/>
  <c r="LY26" i="1"/>
  <c r="LX26" i="1"/>
  <c r="LY31" i="1"/>
  <c r="LX31" i="1"/>
  <c r="LY21" i="1"/>
  <c r="LX21" i="1"/>
  <c r="LH19" i="1" l="1"/>
  <c r="LH18" i="1"/>
  <c r="LH17" i="1"/>
  <c r="LH14" i="1"/>
  <c r="LH13" i="1"/>
  <c r="LH12" i="1"/>
  <c r="LH9" i="1"/>
  <c r="LH8" i="1"/>
  <c r="LH7" i="1"/>
  <c r="LG19" i="1" l="1"/>
  <c r="LG18" i="1"/>
  <c r="LG17" i="1"/>
  <c r="LG14" i="1"/>
  <c r="LG13" i="1"/>
  <c r="LG12" i="1"/>
  <c r="LG9" i="1"/>
  <c r="LG8" i="1"/>
  <c r="LG7" i="1"/>
  <c r="LE14" i="1" l="1"/>
  <c r="ON14" i="1" s="1"/>
  <c r="LE13" i="1"/>
  <c r="ON13" i="1" s="1"/>
  <c r="OR13" i="1" s="1"/>
  <c r="LE12" i="1"/>
  <c r="ON12" i="1" s="1"/>
  <c r="LE9" i="1"/>
  <c r="ON9" i="1" s="1"/>
  <c r="OR9" i="1" s="1"/>
  <c r="LE8" i="1"/>
  <c r="ON8" i="1" s="1"/>
  <c r="LE7" i="1"/>
  <c r="ON7" i="1" s="1"/>
  <c r="LF37" i="1"/>
  <c r="LF36" i="1"/>
  <c r="LF35" i="1"/>
  <c r="LG34" i="1"/>
  <c r="LG32" i="1"/>
  <c r="LH29" i="1"/>
  <c r="LG29" i="1"/>
  <c r="LH28" i="1"/>
  <c r="LH11" i="1"/>
  <c r="LH27" i="1"/>
  <c r="LG6" i="1"/>
  <c r="LF3" i="1"/>
  <c r="ON28" i="1" l="1"/>
  <c r="OR28" i="1" s="1"/>
  <c r="OR8" i="1"/>
  <c r="ON27" i="1"/>
  <c r="OR27" i="1" s="1"/>
  <c r="ON6" i="1"/>
  <c r="OR6" i="1" s="1"/>
  <c r="OR7" i="1"/>
  <c r="OR12" i="1"/>
  <c r="ON11" i="1"/>
  <c r="ON29" i="1"/>
  <c r="OR29" i="1" s="1"/>
  <c r="OR14" i="1"/>
  <c r="LJ8" i="1"/>
  <c r="LE28" i="1"/>
  <c r="LJ28" i="1" s="1"/>
  <c r="LJ9" i="1"/>
  <c r="LI13" i="1"/>
  <c r="LI9" i="1"/>
  <c r="LE40" i="1"/>
  <c r="LJ14" i="1"/>
  <c r="LH32" i="1"/>
  <c r="LH33" i="1"/>
  <c r="LG33" i="1"/>
  <c r="LI14" i="1"/>
  <c r="LG11" i="1"/>
  <c r="LG26" i="1" s="1"/>
  <c r="LI12" i="1"/>
  <c r="LI8" i="1"/>
  <c r="LG28" i="1"/>
  <c r="LG27" i="1"/>
  <c r="LE27" i="1"/>
  <c r="LG24" i="1"/>
  <c r="LE11" i="1"/>
  <c r="LI7" i="1"/>
  <c r="LH6" i="1"/>
  <c r="LH26" i="1" s="1"/>
  <c r="LJ7" i="1"/>
  <c r="LG23" i="1"/>
  <c r="LH24" i="1"/>
  <c r="LH34" i="1"/>
  <c r="LE38" i="1"/>
  <c r="LE6" i="1"/>
  <c r="LJ13" i="1"/>
  <c r="LJ12" i="1"/>
  <c r="LG16" i="1"/>
  <c r="LG22" i="1"/>
  <c r="LH23" i="1"/>
  <c r="LE29" i="1"/>
  <c r="LE39" i="1"/>
  <c r="LH16" i="1"/>
  <c r="LH22" i="1"/>
  <c r="KW12" i="1"/>
  <c r="OG12" i="1" s="1"/>
  <c r="KW13" i="1"/>
  <c r="OG13" i="1" s="1"/>
  <c r="KW14" i="1"/>
  <c r="OG14" i="1" s="1"/>
  <c r="KW7" i="1"/>
  <c r="OG7" i="1" s="1"/>
  <c r="KW8" i="1"/>
  <c r="OG8" i="1" s="1"/>
  <c r="OK8" i="1" s="1"/>
  <c r="KW9" i="1"/>
  <c r="OG9" i="1" s="1"/>
  <c r="OK9" i="1" s="1"/>
  <c r="KW17" i="1"/>
  <c r="OG17" i="1" s="1"/>
  <c r="KW18" i="1"/>
  <c r="OG18" i="1" s="1"/>
  <c r="KW19" i="1"/>
  <c r="OG19" i="1" s="1"/>
  <c r="ON26" i="1" l="1"/>
  <c r="OR26" i="1" s="1"/>
  <c r="OR11" i="1"/>
  <c r="OG6" i="1"/>
  <c r="OK6" i="1" s="1"/>
  <c r="OK7" i="1"/>
  <c r="OG28" i="1"/>
  <c r="OK28" i="1" s="1"/>
  <c r="OK13" i="1"/>
  <c r="OG29" i="1"/>
  <c r="OK29" i="1" s="1"/>
  <c r="OK14" i="1"/>
  <c r="OK12" i="1"/>
  <c r="OG27" i="1"/>
  <c r="OK27" i="1" s="1"/>
  <c r="OG11" i="1"/>
  <c r="OG33" i="1"/>
  <c r="OK33" i="1" s="1"/>
  <c r="OG23" i="1"/>
  <c r="OK23" i="1" s="1"/>
  <c r="OK18" i="1"/>
  <c r="OG34" i="1"/>
  <c r="OK34" i="1" s="1"/>
  <c r="OK19" i="1"/>
  <c r="OG24" i="1"/>
  <c r="OK24" i="1" s="1"/>
  <c r="OG32" i="1"/>
  <c r="OK32" i="1" s="1"/>
  <c r="OK17" i="1"/>
  <c r="OG22" i="1"/>
  <c r="OK22" i="1" s="1"/>
  <c r="OG16" i="1"/>
  <c r="LI28" i="1"/>
  <c r="LJ6" i="1"/>
  <c r="LI6" i="1"/>
  <c r="LH31" i="1"/>
  <c r="LH21" i="1"/>
  <c r="LG31" i="1"/>
  <c r="LG21" i="1"/>
  <c r="LI11" i="1"/>
  <c r="LE37" i="1"/>
  <c r="LE26" i="1"/>
  <c r="LJ11" i="1"/>
  <c r="LJ27" i="1"/>
  <c r="LI27" i="1"/>
  <c r="LI29" i="1"/>
  <c r="LJ29" i="1"/>
  <c r="KZ19" i="1"/>
  <c r="KZ18" i="1"/>
  <c r="KZ17" i="1"/>
  <c r="KZ14" i="1"/>
  <c r="KZ13" i="1"/>
  <c r="KZ12" i="1"/>
  <c r="KZ9" i="1"/>
  <c r="KZ8" i="1"/>
  <c r="KZ7" i="1"/>
  <c r="KY19" i="1"/>
  <c r="KY18" i="1"/>
  <c r="KY17" i="1"/>
  <c r="KY14" i="1"/>
  <c r="KY13" i="1"/>
  <c r="KY12" i="1"/>
  <c r="KY9" i="1"/>
  <c r="KY8" i="1"/>
  <c r="KY7" i="1"/>
  <c r="OK16" i="1" l="1"/>
  <c r="OG31" i="1"/>
  <c r="OK31" i="1" s="1"/>
  <c r="OG21" i="1"/>
  <c r="OK21" i="1" s="1"/>
  <c r="OG26" i="1"/>
  <c r="OK26" i="1" s="1"/>
  <c r="OK11" i="1"/>
  <c r="LJ26" i="1"/>
  <c r="LI26" i="1"/>
  <c r="KX37" i="1"/>
  <c r="KX36" i="1"/>
  <c r="KX35" i="1"/>
  <c r="KX24" i="1"/>
  <c r="KW24" i="1"/>
  <c r="KX23" i="1"/>
  <c r="KW23" i="1"/>
  <c r="KX22" i="1"/>
  <c r="LC19" i="1"/>
  <c r="LB19" i="1"/>
  <c r="LA19" i="1"/>
  <c r="LA18" i="1"/>
  <c r="LB18" i="1"/>
  <c r="KY23" i="1"/>
  <c r="LC18" i="1"/>
  <c r="KZ32" i="1"/>
  <c r="LA17" i="1"/>
  <c r="KX16" i="1"/>
  <c r="KZ34" i="1"/>
  <c r="KY34" i="1"/>
  <c r="KX29" i="1"/>
  <c r="KW40" i="1"/>
  <c r="KY33" i="1"/>
  <c r="KX33" i="1"/>
  <c r="KW28" i="1"/>
  <c r="LC12" i="1"/>
  <c r="KY11" i="1"/>
  <c r="KX11" i="1"/>
  <c r="KW11" i="1"/>
  <c r="KZ11" i="1"/>
  <c r="LC9" i="1"/>
  <c r="LB9" i="1"/>
  <c r="LA9" i="1"/>
  <c r="LB8" i="1"/>
  <c r="LA8" i="1"/>
  <c r="LC8" i="1"/>
  <c r="LB7" i="1"/>
  <c r="KX6" i="1"/>
  <c r="KX3" i="1"/>
  <c r="KX26" i="1" l="1"/>
  <c r="KZ24" i="1"/>
  <c r="LB24" i="1" s="1"/>
  <c r="KZ6" i="1"/>
  <c r="KZ26" i="1" s="1"/>
  <c r="LB17" i="1"/>
  <c r="KY6" i="1"/>
  <c r="KY26" i="1" s="1"/>
  <c r="KY24" i="1"/>
  <c r="LA24" i="1" s="1"/>
  <c r="LA23" i="1"/>
  <c r="KX31" i="1"/>
  <c r="LC11" i="1"/>
  <c r="LA11" i="1"/>
  <c r="KW37" i="1"/>
  <c r="LB11" i="1"/>
  <c r="KZ28" i="1"/>
  <c r="LB28" i="1" s="1"/>
  <c r="KW34" i="1"/>
  <c r="LA12" i="1"/>
  <c r="LB13" i="1"/>
  <c r="LC14" i="1"/>
  <c r="LC24" i="1"/>
  <c r="KW27" i="1"/>
  <c r="KX28" i="1"/>
  <c r="LC28" i="1" s="1"/>
  <c r="KY29" i="1"/>
  <c r="KW6" i="1"/>
  <c r="LB12" i="1"/>
  <c r="LC13" i="1"/>
  <c r="KW16" i="1"/>
  <c r="LC23" i="1"/>
  <c r="KX27" i="1"/>
  <c r="KY28" i="1"/>
  <c r="LA28" i="1" s="1"/>
  <c r="KZ29" i="1"/>
  <c r="KY16" i="1"/>
  <c r="KZ27" i="1"/>
  <c r="KX34" i="1"/>
  <c r="LA7" i="1"/>
  <c r="KX32" i="1"/>
  <c r="KW38" i="1"/>
  <c r="LC7" i="1"/>
  <c r="LA14" i="1"/>
  <c r="LC17" i="1"/>
  <c r="KX21" i="1"/>
  <c r="KY22" i="1"/>
  <c r="KZ23" i="1"/>
  <c r="LB23" i="1" s="1"/>
  <c r="KW29" i="1"/>
  <c r="KY32" i="1"/>
  <c r="KZ33" i="1"/>
  <c r="KW39" i="1"/>
  <c r="KY27" i="1"/>
  <c r="KW33" i="1"/>
  <c r="KZ16" i="1"/>
  <c r="KW22" i="1"/>
  <c r="KW32" i="1"/>
  <c r="LA13" i="1"/>
  <c r="LB14" i="1"/>
  <c r="KZ22" i="1"/>
  <c r="LC6" i="1" l="1"/>
  <c r="LA6" i="1"/>
  <c r="LB6" i="1"/>
  <c r="KZ31" i="1"/>
  <c r="KZ21" i="1"/>
  <c r="LC16" i="1"/>
  <c r="KW21" i="1"/>
  <c r="LB16" i="1"/>
  <c r="KW31" i="1"/>
  <c r="LA16" i="1"/>
  <c r="LA33" i="1"/>
  <c r="LC33" i="1"/>
  <c r="LB33" i="1"/>
  <c r="KW26" i="1"/>
  <c r="KY31" i="1"/>
  <c r="KY21" i="1"/>
  <c r="LB34" i="1"/>
  <c r="LA34" i="1"/>
  <c r="LC34" i="1"/>
  <c r="LC32" i="1"/>
  <c r="LB32" i="1"/>
  <c r="LA32" i="1"/>
  <c r="LC29" i="1"/>
  <c r="LB29" i="1"/>
  <c r="LA29" i="1"/>
  <c r="LA27" i="1"/>
  <c r="LC27" i="1"/>
  <c r="LB27" i="1"/>
  <c r="LC22" i="1"/>
  <c r="LB22" i="1"/>
  <c r="LA22" i="1"/>
  <c r="LC26" i="1" l="1"/>
  <c r="LB26" i="1"/>
  <c r="LA26" i="1"/>
  <c r="LB21" i="1"/>
  <c r="LA21" i="1"/>
  <c r="LC21" i="1"/>
  <c r="LA31" i="1"/>
  <c r="LC31" i="1"/>
  <c r="LB31" i="1"/>
  <c r="KR19" i="1" l="1"/>
  <c r="KR18" i="1"/>
  <c r="KR17" i="1"/>
  <c r="KR9" i="1"/>
  <c r="KR8" i="1"/>
  <c r="KR7" i="1"/>
  <c r="KQ19" i="1"/>
  <c r="KQ18" i="1"/>
  <c r="KQ17" i="1"/>
  <c r="KQ14" i="1"/>
  <c r="KQ13" i="1"/>
  <c r="KQ12" i="1"/>
  <c r="KQ9" i="1"/>
  <c r="KQ8" i="1"/>
  <c r="KQ7" i="1"/>
  <c r="KR12" i="1" l="1"/>
  <c r="KR14" i="1"/>
  <c r="KR13" i="1"/>
  <c r="KP37" i="1" l="1"/>
  <c r="KP36" i="1"/>
  <c r="KP35" i="1"/>
  <c r="KR34" i="1"/>
  <c r="KQ34" i="1"/>
  <c r="KR33" i="1"/>
  <c r="KQ33" i="1"/>
  <c r="KR32" i="1"/>
  <c r="KQ32" i="1"/>
  <c r="KR16" i="1"/>
  <c r="KR29" i="1"/>
  <c r="KR28" i="1"/>
  <c r="KQ28" i="1"/>
  <c r="KR27" i="1"/>
  <c r="KQ11" i="1"/>
  <c r="KR11" i="1"/>
  <c r="KQ29" i="1"/>
  <c r="KQ6" i="1"/>
  <c r="KR6" i="1"/>
  <c r="KP3" i="1"/>
  <c r="KR21" i="1" l="1"/>
  <c r="KR26" i="1"/>
  <c r="KQ26" i="1"/>
  <c r="KR31" i="1"/>
  <c r="KQ27" i="1"/>
  <c r="KQ16" i="1"/>
  <c r="KQ24" i="1"/>
  <c r="KQ23" i="1"/>
  <c r="KR24" i="1"/>
  <c r="KQ22" i="1"/>
  <c r="KR23" i="1"/>
  <c r="KR22" i="1"/>
  <c r="KQ31" i="1" l="1"/>
  <c r="KQ21" i="1"/>
  <c r="QP29" i="1" l="1"/>
  <c r="QP27" i="1" l="1"/>
  <c r="QP6" i="1"/>
  <c r="QP26" i="1" s="1"/>
  <c r="QP32" i="1"/>
  <c r="QP22" i="1"/>
  <c r="QP33" i="1"/>
  <c r="QP28" i="1"/>
  <c r="QP34" i="1"/>
  <c r="QP24" i="1"/>
  <c r="QP31" i="1" l="1"/>
  <c r="QP21" i="1"/>
  <c r="QP11" i="1" l="1"/>
  <c r="KJ19" i="1" l="1"/>
  <c r="KJ18" i="1"/>
  <c r="KJ17" i="1"/>
  <c r="KJ9" i="1"/>
  <c r="KJ8" i="1"/>
  <c r="KJ7" i="1"/>
  <c r="KJ6" i="1" l="1"/>
  <c r="KJ12" i="1" l="1"/>
  <c r="KJ14" i="1" l="1"/>
  <c r="KJ13" i="1"/>
  <c r="KI19" i="1" l="1"/>
  <c r="KI18" i="1"/>
  <c r="KI17" i="1"/>
  <c r="KI14" i="1"/>
  <c r="KI13" i="1"/>
  <c r="KI12" i="1"/>
  <c r="KI9" i="1"/>
  <c r="KI8" i="1"/>
  <c r="KI7" i="1"/>
  <c r="KJ22" i="1" l="1"/>
  <c r="KJ23" i="1"/>
  <c r="KJ24" i="1"/>
  <c r="KJ27" i="1"/>
  <c r="KJ28" i="1"/>
  <c r="KJ29" i="1"/>
  <c r="KJ32" i="1"/>
  <c r="KJ33" i="1"/>
  <c r="KJ34" i="1"/>
  <c r="KJ16" i="1"/>
  <c r="KJ21" i="1" s="1"/>
  <c r="KJ11" i="1"/>
  <c r="KG14" i="1"/>
  <c r="KG13" i="1"/>
  <c r="KG12" i="1"/>
  <c r="NS12" i="1" s="1"/>
  <c r="KG9" i="1"/>
  <c r="KG8" i="1"/>
  <c r="NS8" i="1" s="1"/>
  <c r="NW8" i="1" s="1"/>
  <c r="KG7" i="1"/>
  <c r="NS7" i="1" s="1"/>
  <c r="NW7" i="1" s="1"/>
  <c r="KH37" i="1"/>
  <c r="KH36" i="1"/>
  <c r="KH35" i="1"/>
  <c r="KI28" i="1"/>
  <c r="KH3" i="1"/>
  <c r="KL9" i="1" l="1"/>
  <c r="NS9" i="1"/>
  <c r="NS27" i="1"/>
  <c r="NW27" i="1" s="1"/>
  <c r="NW12" i="1"/>
  <c r="KL13" i="1"/>
  <c r="NS13" i="1"/>
  <c r="KL14" i="1"/>
  <c r="NS14" i="1"/>
  <c r="KL8" i="1"/>
  <c r="KL7" i="1"/>
  <c r="KG38" i="1"/>
  <c r="KL12" i="1"/>
  <c r="KJ26" i="1"/>
  <c r="KJ31" i="1"/>
  <c r="KI24" i="1"/>
  <c r="KI23" i="1"/>
  <c r="KK7" i="1"/>
  <c r="KK8" i="1"/>
  <c r="KK13" i="1"/>
  <c r="KI27" i="1"/>
  <c r="KG29" i="1"/>
  <c r="KL29" i="1" s="1"/>
  <c r="KK9" i="1"/>
  <c r="KI29" i="1"/>
  <c r="KG39" i="1"/>
  <c r="KI32" i="1"/>
  <c r="KG40" i="1"/>
  <c r="KI34" i="1"/>
  <c r="KI11" i="1"/>
  <c r="KK14" i="1"/>
  <c r="KG27" i="1"/>
  <c r="KL27" i="1" s="1"/>
  <c r="KI6" i="1"/>
  <c r="KI16" i="1"/>
  <c r="KG28" i="1"/>
  <c r="KL28" i="1" s="1"/>
  <c r="KI22" i="1"/>
  <c r="KG6" i="1"/>
  <c r="KL6" i="1" s="1"/>
  <c r="KI33" i="1"/>
  <c r="KG11" i="1"/>
  <c r="KL11" i="1" s="1"/>
  <c r="KK12" i="1"/>
  <c r="KC19" i="1"/>
  <c r="KC18" i="1"/>
  <c r="KC17" i="1"/>
  <c r="KC14" i="1"/>
  <c r="KC13" i="1"/>
  <c r="KC12" i="1"/>
  <c r="KC9" i="1"/>
  <c r="KC8" i="1"/>
  <c r="KC7" i="1"/>
  <c r="NW14" i="1" l="1"/>
  <c r="NS29" i="1"/>
  <c r="NW29" i="1" s="1"/>
  <c r="NS11" i="1"/>
  <c r="NW13" i="1"/>
  <c r="NS28" i="1"/>
  <c r="NW28" i="1" s="1"/>
  <c r="NS6" i="1"/>
  <c r="NW6" i="1" s="1"/>
  <c r="NW9" i="1"/>
  <c r="KK29" i="1"/>
  <c r="KI26" i="1"/>
  <c r="KK28" i="1"/>
  <c r="KK27" i="1"/>
  <c r="KI31" i="1"/>
  <c r="KI21" i="1"/>
  <c r="KG26" i="1"/>
  <c r="KL26" i="1" s="1"/>
  <c r="KG37" i="1"/>
  <c r="KK11" i="1"/>
  <c r="KK6" i="1"/>
  <c r="KA19" i="1"/>
  <c r="NM19" i="1" s="1"/>
  <c r="KA18" i="1"/>
  <c r="NM18" i="1" s="1"/>
  <c r="KA17" i="1"/>
  <c r="NM17" i="1" s="1"/>
  <c r="KA12" i="1"/>
  <c r="NM12" i="1" s="1"/>
  <c r="KA14" i="1"/>
  <c r="NM14" i="1" s="1"/>
  <c r="NP14" i="1" s="1"/>
  <c r="KA13" i="1"/>
  <c r="KA9" i="1"/>
  <c r="NM9" i="1" s="1"/>
  <c r="KA8" i="1"/>
  <c r="NM8" i="1" s="1"/>
  <c r="NP8" i="1" s="1"/>
  <c r="KA7" i="1"/>
  <c r="KB37" i="1"/>
  <c r="KB36" i="1"/>
  <c r="KB35" i="1"/>
  <c r="KC23" i="1"/>
  <c r="KC22" i="1"/>
  <c r="KC27" i="1"/>
  <c r="KB3" i="1"/>
  <c r="NS26" i="1" l="1"/>
  <c r="NW26" i="1" s="1"/>
  <c r="NW11" i="1"/>
  <c r="NP12" i="1"/>
  <c r="KA39" i="1"/>
  <c r="NM13" i="1"/>
  <c r="NM32" i="1"/>
  <c r="NP32" i="1" s="1"/>
  <c r="NM16" i="1"/>
  <c r="NP17" i="1"/>
  <c r="NM23" i="1"/>
  <c r="NP23" i="1" s="1"/>
  <c r="NP18" i="1"/>
  <c r="KD7" i="1"/>
  <c r="NM7" i="1"/>
  <c r="NM34" i="1"/>
  <c r="NP34" i="1" s="1"/>
  <c r="NP19" i="1"/>
  <c r="NM24" i="1"/>
  <c r="NP24" i="1" s="1"/>
  <c r="NM29" i="1"/>
  <c r="NP29" i="1" s="1"/>
  <c r="NP9" i="1"/>
  <c r="KA33" i="1"/>
  <c r="KK26" i="1"/>
  <c r="KA27" i="1"/>
  <c r="KD27" i="1" s="1"/>
  <c r="KA22" i="1"/>
  <c r="KD22" i="1" s="1"/>
  <c r="KD17" i="1"/>
  <c r="KA16" i="1"/>
  <c r="KA6" i="1"/>
  <c r="KG1" i="1" s="1"/>
  <c r="KC34" i="1"/>
  <c r="KA29" i="1"/>
  <c r="KA24" i="1"/>
  <c r="KD9" i="1"/>
  <c r="KC28" i="1"/>
  <c r="KD13" i="1"/>
  <c r="KC33" i="1"/>
  <c r="KC29" i="1"/>
  <c r="KA32" i="1"/>
  <c r="KC6" i="1"/>
  <c r="KC16" i="1"/>
  <c r="KD19" i="1"/>
  <c r="KA28" i="1"/>
  <c r="KC32" i="1"/>
  <c r="KA34" i="1"/>
  <c r="KA11" i="1"/>
  <c r="KD12" i="1"/>
  <c r="KA38" i="1"/>
  <c r="KD8" i="1"/>
  <c r="KD18" i="1"/>
  <c r="KC24" i="1"/>
  <c r="KC11" i="1"/>
  <c r="KD14" i="1"/>
  <c r="KA23" i="1"/>
  <c r="KA40" i="1"/>
  <c r="NP16" i="1" l="1"/>
  <c r="NM6" i="1"/>
  <c r="NP6" i="1" s="1"/>
  <c r="NP7" i="1"/>
  <c r="NM28" i="1"/>
  <c r="NP28" i="1" s="1"/>
  <c r="NP13" i="1"/>
  <c r="NM33" i="1"/>
  <c r="NP33" i="1" s="1"/>
  <c r="NM27" i="1"/>
  <c r="NP27" i="1" s="1"/>
  <c r="NM22" i="1"/>
  <c r="NP22" i="1" s="1"/>
  <c r="NM11" i="1"/>
  <c r="KD16" i="1"/>
  <c r="KD33" i="1"/>
  <c r="KA21" i="1"/>
  <c r="KD6" i="1"/>
  <c r="KD24" i="1"/>
  <c r="KD29" i="1"/>
  <c r="KC26" i="1"/>
  <c r="KD11" i="1"/>
  <c r="KA37" i="1"/>
  <c r="KA26" i="1"/>
  <c r="KD32" i="1"/>
  <c r="KD34" i="1"/>
  <c r="KD23" i="1"/>
  <c r="KA31" i="1"/>
  <c r="KD28" i="1"/>
  <c r="KC31" i="1"/>
  <c r="KC21" i="1"/>
  <c r="NM26" i="1" l="1"/>
  <c r="NP26" i="1" s="1"/>
  <c r="NP11" i="1"/>
  <c r="NM31" i="1"/>
  <c r="NP31" i="1" s="1"/>
  <c r="NM21" i="1"/>
  <c r="NP21" i="1" s="1"/>
  <c r="KD21" i="1"/>
  <c r="KD31" i="1"/>
  <c r="KD26" i="1"/>
  <c r="JW19" i="1" l="1"/>
  <c r="JW18" i="1"/>
  <c r="JW17" i="1"/>
  <c r="JW14" i="1"/>
  <c r="JW13" i="1"/>
  <c r="JW12" i="1"/>
  <c r="JW9" i="1"/>
  <c r="JW8" i="1"/>
  <c r="JW7" i="1"/>
  <c r="JV18" i="1" l="1"/>
  <c r="JV19" i="1"/>
  <c r="JV17" i="1"/>
  <c r="JV14" i="1"/>
  <c r="JV13" i="1"/>
  <c r="JV12" i="1"/>
  <c r="JV9" i="1"/>
  <c r="JV8" i="1"/>
  <c r="JV7" i="1"/>
  <c r="JU7" i="1"/>
  <c r="NG7" i="1" s="1"/>
  <c r="NJ7" i="1" l="1"/>
  <c r="JU19" i="1"/>
  <c r="NG19" i="1" s="1"/>
  <c r="JU18" i="1"/>
  <c r="NG18" i="1" s="1"/>
  <c r="JU17" i="1"/>
  <c r="NG17" i="1" s="1"/>
  <c r="JU14" i="1"/>
  <c r="NG14" i="1" s="1"/>
  <c r="JU13" i="1"/>
  <c r="JU12" i="1"/>
  <c r="NG12" i="1" s="1"/>
  <c r="JU9" i="1"/>
  <c r="NG9" i="1" s="1"/>
  <c r="NJ9" i="1" s="1"/>
  <c r="JU8" i="1"/>
  <c r="NG8" i="1" s="1"/>
  <c r="JV37" i="1"/>
  <c r="JV36" i="1"/>
  <c r="JV35" i="1"/>
  <c r="JV3" i="1"/>
  <c r="NJ12" i="1" l="1"/>
  <c r="NG27" i="1"/>
  <c r="NJ27" i="1" s="1"/>
  <c r="NG32" i="1"/>
  <c r="NJ32" i="1" s="1"/>
  <c r="NG16" i="1"/>
  <c r="NG22" i="1"/>
  <c r="NJ22" i="1" s="1"/>
  <c r="NJ17" i="1"/>
  <c r="JU39" i="1"/>
  <c r="NG13" i="1"/>
  <c r="NJ13" i="1" s="1"/>
  <c r="NG23" i="1"/>
  <c r="NJ23" i="1" s="1"/>
  <c r="NJ18" i="1"/>
  <c r="NG24" i="1"/>
  <c r="NJ24" i="1" s="1"/>
  <c r="NJ19" i="1"/>
  <c r="NG34" i="1"/>
  <c r="NJ34" i="1" s="1"/>
  <c r="NG29" i="1"/>
  <c r="NJ29" i="1" s="1"/>
  <c r="NJ14" i="1"/>
  <c r="NJ8" i="1"/>
  <c r="NG6" i="1"/>
  <c r="NJ6" i="1" s="1"/>
  <c r="JU34" i="1"/>
  <c r="JX9" i="1"/>
  <c r="JW29" i="1"/>
  <c r="JW28" i="1"/>
  <c r="JU33" i="1"/>
  <c r="JU40" i="1"/>
  <c r="JW23" i="1"/>
  <c r="JW16" i="1"/>
  <c r="JW6" i="1"/>
  <c r="JW34" i="1"/>
  <c r="JX13" i="1"/>
  <c r="JW11" i="1"/>
  <c r="JU22" i="1"/>
  <c r="JW27" i="1"/>
  <c r="JU29" i="1"/>
  <c r="JU6" i="1"/>
  <c r="KA1" i="1" s="1"/>
  <c r="JX7" i="1"/>
  <c r="JU16" i="1"/>
  <c r="JX17" i="1"/>
  <c r="JW33" i="1"/>
  <c r="JX19" i="1"/>
  <c r="JW22" i="1"/>
  <c r="JU24" i="1"/>
  <c r="JW32" i="1"/>
  <c r="JU32" i="1"/>
  <c r="JU11" i="1"/>
  <c r="JX12" i="1"/>
  <c r="JU38" i="1"/>
  <c r="JU28" i="1"/>
  <c r="JX18" i="1"/>
  <c r="JW24" i="1"/>
  <c r="JU27" i="1"/>
  <c r="JX8" i="1"/>
  <c r="JX14" i="1"/>
  <c r="JU23" i="1"/>
  <c r="NG28" i="1" l="1"/>
  <c r="NJ28" i="1" s="1"/>
  <c r="NG33" i="1"/>
  <c r="NJ33" i="1" s="1"/>
  <c r="NG11" i="1"/>
  <c r="NG31" i="1" s="1"/>
  <c r="NJ31" i="1" s="1"/>
  <c r="NG21" i="1"/>
  <c r="NJ21" i="1" s="1"/>
  <c r="NJ16" i="1"/>
  <c r="JX34" i="1"/>
  <c r="JX16" i="1"/>
  <c r="JX22" i="1"/>
  <c r="JX33" i="1"/>
  <c r="JW21" i="1"/>
  <c r="JW31" i="1"/>
  <c r="JW26" i="1"/>
  <c r="JX28" i="1"/>
  <c r="JX24" i="1"/>
  <c r="JX27" i="1"/>
  <c r="JX6" i="1"/>
  <c r="JU31" i="1"/>
  <c r="JU21" i="1"/>
  <c r="JU37" i="1"/>
  <c r="JX11" i="1"/>
  <c r="JU26" i="1"/>
  <c r="JX29" i="1"/>
  <c r="JX23" i="1"/>
  <c r="JX32" i="1"/>
  <c r="NJ11" i="1" l="1"/>
  <c r="NG26" i="1"/>
  <c r="NJ26" i="1" s="1"/>
  <c r="JX21" i="1"/>
  <c r="JX31" i="1"/>
  <c r="JX26" i="1"/>
  <c r="JQ14" i="1"/>
  <c r="JQ12" i="1"/>
  <c r="JQ13" i="1"/>
  <c r="JQ19" i="1"/>
  <c r="JQ18" i="1"/>
  <c r="JQ17" i="1"/>
  <c r="JQ9" i="1"/>
  <c r="JQ8" i="1"/>
  <c r="JQ7" i="1"/>
  <c r="JO19" i="1" l="1"/>
  <c r="NA19" i="1" s="1"/>
  <c r="ND19" i="1" s="1"/>
  <c r="JO18" i="1"/>
  <c r="NA18" i="1" s="1"/>
  <c r="JO17" i="1"/>
  <c r="NA17" i="1" s="1"/>
  <c r="ND17" i="1" s="1"/>
  <c r="JO14" i="1"/>
  <c r="JO13" i="1"/>
  <c r="NA13" i="1" s="1"/>
  <c r="JO12" i="1"/>
  <c r="NA12" i="1" s="1"/>
  <c r="JO9" i="1"/>
  <c r="NA9" i="1" s="1"/>
  <c r="JO8" i="1"/>
  <c r="NA8" i="1" s="1"/>
  <c r="ND8" i="1" s="1"/>
  <c r="JO7" i="1"/>
  <c r="JP37" i="1"/>
  <c r="JP36" i="1"/>
  <c r="JP35" i="1"/>
  <c r="JQ34" i="1"/>
  <c r="JQ16" i="1"/>
  <c r="JQ23" i="1"/>
  <c r="JP3" i="1"/>
  <c r="NA28" i="1" l="1"/>
  <c r="ND28" i="1" s="1"/>
  <c r="ND13" i="1"/>
  <c r="JO40" i="1"/>
  <c r="NA14" i="1"/>
  <c r="NA11" i="1" s="1"/>
  <c r="NA32" i="1"/>
  <c r="ND32" i="1" s="1"/>
  <c r="NA16" i="1"/>
  <c r="NA24" i="1"/>
  <c r="ND24" i="1" s="1"/>
  <c r="ND9" i="1"/>
  <c r="NA33" i="1"/>
  <c r="ND33" i="1" s="1"/>
  <c r="ND18" i="1"/>
  <c r="NA23" i="1"/>
  <c r="ND23" i="1" s="1"/>
  <c r="ND12" i="1"/>
  <c r="JR7" i="1"/>
  <c r="NA7" i="1"/>
  <c r="NA27" i="1" s="1"/>
  <c r="ND27" i="1" s="1"/>
  <c r="JO38" i="1"/>
  <c r="JO27" i="1"/>
  <c r="JO28" i="1"/>
  <c r="JO11" i="1"/>
  <c r="JQ22" i="1"/>
  <c r="JQ32" i="1"/>
  <c r="JO29" i="1"/>
  <c r="JQ33" i="1"/>
  <c r="JR14" i="1"/>
  <c r="JR13" i="1"/>
  <c r="JO32" i="1"/>
  <c r="JO39" i="1"/>
  <c r="JQ6" i="1"/>
  <c r="JQ21" i="1" s="1"/>
  <c r="JQ29" i="1"/>
  <c r="JR12" i="1"/>
  <c r="JO6" i="1"/>
  <c r="JU1" i="1" s="1"/>
  <c r="JQ28" i="1"/>
  <c r="JQ11" i="1"/>
  <c r="JO16" i="1"/>
  <c r="JR9" i="1"/>
  <c r="JR19" i="1"/>
  <c r="JO24" i="1"/>
  <c r="JQ27" i="1"/>
  <c r="JO34" i="1"/>
  <c r="JR8" i="1"/>
  <c r="JR18" i="1"/>
  <c r="JO23" i="1"/>
  <c r="JO33" i="1"/>
  <c r="JR17" i="1"/>
  <c r="JO22" i="1"/>
  <c r="JQ24" i="1"/>
  <c r="JJ19" i="1"/>
  <c r="JJ18" i="1"/>
  <c r="JJ17" i="1"/>
  <c r="JJ14" i="1"/>
  <c r="JJ13" i="1"/>
  <c r="JJ12" i="1"/>
  <c r="JJ9" i="1"/>
  <c r="JJ8" i="1"/>
  <c r="JJ7" i="1"/>
  <c r="NA22" i="1" l="1"/>
  <c r="ND22" i="1" s="1"/>
  <c r="ND11" i="1"/>
  <c r="NA29" i="1"/>
  <c r="ND29" i="1" s="1"/>
  <c r="ND14" i="1"/>
  <c r="ND16" i="1"/>
  <c r="NA31" i="1"/>
  <c r="ND31" i="1" s="1"/>
  <c r="NA34" i="1"/>
  <c r="ND34" i="1" s="1"/>
  <c r="NA6" i="1"/>
  <c r="ND6" i="1" s="1"/>
  <c r="ND7" i="1"/>
  <c r="JO37" i="1"/>
  <c r="JO26" i="1"/>
  <c r="JO21" i="1"/>
  <c r="JR23" i="1"/>
  <c r="JR28" i="1"/>
  <c r="JQ26" i="1"/>
  <c r="JR29" i="1"/>
  <c r="JR32" i="1"/>
  <c r="JQ31" i="1"/>
  <c r="JR33" i="1"/>
  <c r="JR11" i="1"/>
  <c r="JR22" i="1"/>
  <c r="JR6" i="1"/>
  <c r="JR27" i="1"/>
  <c r="JR34" i="1"/>
  <c r="JR24" i="1"/>
  <c r="JO31" i="1"/>
  <c r="JR16" i="1"/>
  <c r="JI19" i="1"/>
  <c r="JI18" i="1"/>
  <c r="JI17" i="1"/>
  <c r="JI14" i="1"/>
  <c r="JI13" i="1"/>
  <c r="JI12" i="1"/>
  <c r="JI9" i="1"/>
  <c r="JI8" i="1"/>
  <c r="JI7" i="1"/>
  <c r="NA21" i="1" l="1"/>
  <c r="ND21" i="1" s="1"/>
  <c r="NA26" i="1"/>
  <c r="ND26" i="1" s="1"/>
  <c r="JR26" i="1"/>
  <c r="JR21" i="1"/>
  <c r="JR31" i="1"/>
  <c r="JG19" i="1"/>
  <c r="MS19" i="1" s="1"/>
  <c r="JG18" i="1"/>
  <c r="MS18" i="1" s="1"/>
  <c r="JG17" i="1"/>
  <c r="MS17" i="1" s="1"/>
  <c r="JG14" i="1"/>
  <c r="MS14" i="1" s="1"/>
  <c r="JG13" i="1"/>
  <c r="MS13" i="1" s="1"/>
  <c r="MX13" i="1" s="1"/>
  <c r="JG12" i="1"/>
  <c r="MS12" i="1" s="1"/>
  <c r="JG9" i="1"/>
  <c r="MS9" i="1" s="1"/>
  <c r="MX9" i="1" s="1"/>
  <c r="JG8" i="1"/>
  <c r="JG7" i="1"/>
  <c r="MS29" i="1" l="1"/>
  <c r="MX29" i="1" s="1"/>
  <c r="MX14" i="1"/>
  <c r="MS32" i="1"/>
  <c r="MX32" i="1" s="1"/>
  <c r="MX17" i="1"/>
  <c r="MS16" i="1"/>
  <c r="MS11" i="1"/>
  <c r="MX12" i="1"/>
  <c r="JP1" i="1"/>
  <c r="MS7" i="1"/>
  <c r="MS27" i="1" s="1"/>
  <c r="MX27" i="1" s="1"/>
  <c r="MS34" i="1"/>
  <c r="MX34" i="1" s="1"/>
  <c r="MX19" i="1"/>
  <c r="MS24" i="1"/>
  <c r="MX24" i="1" s="1"/>
  <c r="MS33" i="1"/>
  <c r="MX33" i="1" s="1"/>
  <c r="MX18" i="1"/>
  <c r="JQ1" i="1"/>
  <c r="MS8" i="1"/>
  <c r="MS23" i="1" s="1"/>
  <c r="MX23" i="1" s="1"/>
  <c r="JH37" i="1"/>
  <c r="JH36" i="1"/>
  <c r="JH35" i="1"/>
  <c r="JG40" i="1"/>
  <c r="JJ28" i="1"/>
  <c r="JI28" i="1"/>
  <c r="JG38" i="1"/>
  <c r="JI29" i="1"/>
  <c r="JJ6" i="1"/>
  <c r="JH3" i="1"/>
  <c r="MS22" i="1" l="1"/>
  <c r="MX22" i="1" s="1"/>
  <c r="MX11" i="1"/>
  <c r="MX16" i="1"/>
  <c r="MS31" i="1"/>
  <c r="MX31" i="1" s="1"/>
  <c r="MS28" i="1"/>
  <c r="MX28" i="1" s="1"/>
  <c r="MX8" i="1"/>
  <c r="MS6" i="1"/>
  <c r="MX6" i="1" s="1"/>
  <c r="MX7" i="1"/>
  <c r="JL13" i="1"/>
  <c r="JK8" i="1"/>
  <c r="JJ33" i="1"/>
  <c r="JJ27" i="1"/>
  <c r="JI32" i="1"/>
  <c r="JI34" i="1"/>
  <c r="JI11" i="1"/>
  <c r="JK12" i="1"/>
  <c r="JJ32" i="1"/>
  <c r="JJ34" i="1"/>
  <c r="JL9" i="1"/>
  <c r="JL12" i="1"/>
  <c r="JL8" i="1"/>
  <c r="JJ11" i="1"/>
  <c r="JJ26" i="1" s="1"/>
  <c r="JG28" i="1"/>
  <c r="JJ29" i="1"/>
  <c r="JI33" i="1"/>
  <c r="JG6" i="1"/>
  <c r="JO1" i="1" s="1"/>
  <c r="JG16" i="1"/>
  <c r="JK9" i="1"/>
  <c r="JK19" i="1"/>
  <c r="JG24" i="1"/>
  <c r="JI27" i="1"/>
  <c r="JG34" i="1"/>
  <c r="JG27" i="1"/>
  <c r="JI6" i="1"/>
  <c r="JI16" i="1"/>
  <c r="JK18" i="1"/>
  <c r="JL19" i="1"/>
  <c r="JG23" i="1"/>
  <c r="JG33" i="1"/>
  <c r="JK7" i="1"/>
  <c r="JJ16" i="1"/>
  <c r="JK17" i="1"/>
  <c r="JL18" i="1"/>
  <c r="JG22" i="1"/>
  <c r="JI24" i="1"/>
  <c r="JG32" i="1"/>
  <c r="JL7" i="1"/>
  <c r="JG11" i="1"/>
  <c r="JL17" i="1"/>
  <c r="JI23" i="1"/>
  <c r="JJ24" i="1"/>
  <c r="JK14" i="1"/>
  <c r="JI22" i="1"/>
  <c r="JJ23" i="1"/>
  <c r="JG29" i="1"/>
  <c r="JG39" i="1"/>
  <c r="JK13" i="1"/>
  <c r="JL14" i="1"/>
  <c r="JJ22" i="1"/>
  <c r="MS21" i="1" l="1"/>
  <c r="MX21" i="1" s="1"/>
  <c r="MS26" i="1"/>
  <c r="MX26" i="1" s="1"/>
  <c r="JI26" i="1"/>
  <c r="JK28" i="1"/>
  <c r="JL28" i="1"/>
  <c r="JK32" i="1"/>
  <c r="JL32" i="1"/>
  <c r="JK33" i="1"/>
  <c r="JL33" i="1"/>
  <c r="JK23" i="1"/>
  <c r="JL23" i="1"/>
  <c r="JL24" i="1"/>
  <c r="JK24" i="1"/>
  <c r="JL6" i="1"/>
  <c r="JK6" i="1"/>
  <c r="JL16" i="1"/>
  <c r="JG31" i="1"/>
  <c r="JG21" i="1"/>
  <c r="JK16" i="1"/>
  <c r="JK22" i="1"/>
  <c r="JL22" i="1"/>
  <c r="JI31" i="1"/>
  <c r="JI21" i="1"/>
  <c r="JL34" i="1"/>
  <c r="JK34" i="1"/>
  <c r="JL29" i="1"/>
  <c r="JK29" i="1"/>
  <c r="JG37" i="1"/>
  <c r="JL11" i="1"/>
  <c r="JG26" i="1"/>
  <c r="JK11" i="1"/>
  <c r="JJ31" i="1"/>
  <c r="JJ21" i="1"/>
  <c r="JL27" i="1"/>
  <c r="JK27" i="1"/>
  <c r="JL26" i="1" l="1"/>
  <c r="JK26" i="1"/>
  <c r="JL31" i="1"/>
  <c r="JK31" i="1"/>
  <c r="JL21" i="1"/>
  <c r="JK21" i="1"/>
  <c r="IY14" i="1" l="1"/>
  <c r="MK14" i="1" s="1"/>
  <c r="MP14" i="1" s="1"/>
  <c r="IY13" i="1"/>
  <c r="MK13" i="1" s="1"/>
  <c r="IY12" i="1"/>
  <c r="MK12" i="1" s="1"/>
  <c r="IY19" i="1"/>
  <c r="MK19" i="1" s="1"/>
  <c r="IY18" i="1"/>
  <c r="MK18" i="1" s="1"/>
  <c r="IY17" i="1"/>
  <c r="MK17" i="1" s="1"/>
  <c r="JB19" i="1"/>
  <c r="JB18" i="1"/>
  <c r="JB17" i="1"/>
  <c r="JB14" i="1"/>
  <c r="JB13" i="1"/>
  <c r="JB12" i="1"/>
  <c r="JA19" i="1"/>
  <c r="JA18" i="1"/>
  <c r="JA17" i="1"/>
  <c r="JA14" i="1"/>
  <c r="JA13" i="1"/>
  <c r="JA12" i="1"/>
  <c r="JB9" i="1"/>
  <c r="JB8" i="1"/>
  <c r="JB7" i="1"/>
  <c r="JA9" i="1"/>
  <c r="JA8" i="1"/>
  <c r="JA7" i="1"/>
  <c r="IS19" i="1"/>
  <c r="IS18" i="1"/>
  <c r="IS17" i="1"/>
  <c r="IS14" i="1"/>
  <c r="IS13" i="1"/>
  <c r="IS12" i="1"/>
  <c r="IS9" i="1"/>
  <c r="IS8" i="1"/>
  <c r="IS7" i="1"/>
  <c r="MK32" i="1" l="1"/>
  <c r="MP32" i="1" s="1"/>
  <c r="MP17" i="1"/>
  <c r="MK16" i="1"/>
  <c r="MK34" i="1"/>
  <c r="MP34" i="1" s="1"/>
  <c r="MP19" i="1"/>
  <c r="MK11" i="1"/>
  <c r="MP12" i="1"/>
  <c r="MP18" i="1"/>
  <c r="MK33" i="1"/>
  <c r="MP33" i="1" s="1"/>
  <c r="MP13" i="1"/>
  <c r="IY16" i="1"/>
  <c r="MP11" i="1" l="1"/>
  <c r="MP16" i="1"/>
  <c r="MK31" i="1"/>
  <c r="MP31" i="1" s="1"/>
  <c r="IQ19" i="1"/>
  <c r="MC19" i="1" s="1"/>
  <c r="IQ18" i="1"/>
  <c r="MC18" i="1" s="1"/>
  <c r="IQ17" i="1"/>
  <c r="MC17" i="1" s="1"/>
  <c r="IQ14" i="1"/>
  <c r="MC14" i="1" s="1"/>
  <c r="MH14" i="1" s="1"/>
  <c r="IQ13" i="1"/>
  <c r="MC13" i="1" s="1"/>
  <c r="IQ12" i="1"/>
  <c r="MC12" i="1" s="1"/>
  <c r="IY9" i="1"/>
  <c r="MK9" i="1" s="1"/>
  <c r="IY8" i="1"/>
  <c r="IY7" i="1"/>
  <c r="JH1" i="1" l="1"/>
  <c r="MK7" i="1"/>
  <c r="JI1" i="1"/>
  <c r="MK8" i="1"/>
  <c r="MK29" i="1"/>
  <c r="MP29" i="1" s="1"/>
  <c r="MP9" i="1"/>
  <c r="MK24" i="1"/>
  <c r="MP24" i="1" s="1"/>
  <c r="MH13" i="1"/>
  <c r="MC16" i="1"/>
  <c r="MC32" i="1"/>
  <c r="MH32" i="1" s="1"/>
  <c r="MH17" i="1"/>
  <c r="MC33" i="1"/>
  <c r="MH33" i="1" s="1"/>
  <c r="MH18" i="1"/>
  <c r="MC11" i="1"/>
  <c r="MH11" i="1" s="1"/>
  <c r="MH12" i="1"/>
  <c r="MC34" i="1"/>
  <c r="MH34" i="1" s="1"/>
  <c r="MH19" i="1"/>
  <c r="IZ37" i="1"/>
  <c r="IZ36" i="1"/>
  <c r="IZ35" i="1"/>
  <c r="IY24" i="1"/>
  <c r="IY23" i="1"/>
  <c r="JD17" i="1"/>
  <c r="IY40" i="1"/>
  <c r="JB11" i="1"/>
  <c r="JA11" i="1"/>
  <c r="JC12" i="1"/>
  <c r="JB29" i="1"/>
  <c r="JB6" i="1"/>
  <c r="IZ3" i="1"/>
  <c r="MP8" i="1" l="1"/>
  <c r="MK23" i="1"/>
  <c r="MP23" i="1" s="1"/>
  <c r="MK28" i="1"/>
  <c r="MP28" i="1" s="1"/>
  <c r="MK6" i="1"/>
  <c r="MP7" i="1"/>
  <c r="MK27" i="1"/>
  <c r="MP27" i="1" s="1"/>
  <c r="MK22" i="1"/>
  <c r="MP22" i="1" s="1"/>
  <c r="MC31" i="1"/>
  <c r="MH31" i="1" s="1"/>
  <c r="MH16" i="1"/>
  <c r="JB26" i="1"/>
  <c r="JD12" i="1"/>
  <c r="IY38" i="1"/>
  <c r="IY28" i="1"/>
  <c r="JC8" i="1"/>
  <c r="JA33" i="1"/>
  <c r="JD8" i="1"/>
  <c r="JB33" i="1"/>
  <c r="IY6" i="1"/>
  <c r="JG1" i="1" s="1"/>
  <c r="JA27" i="1"/>
  <c r="JC9" i="1"/>
  <c r="JA32" i="1"/>
  <c r="JC19" i="1"/>
  <c r="JD13" i="1"/>
  <c r="JB32" i="1"/>
  <c r="JB34" i="1"/>
  <c r="JA29" i="1"/>
  <c r="JA28" i="1"/>
  <c r="JB28" i="1"/>
  <c r="IY34" i="1"/>
  <c r="JA6" i="1"/>
  <c r="JA26" i="1" s="1"/>
  <c r="JD9" i="1"/>
  <c r="JC18" i="1"/>
  <c r="JD19" i="1"/>
  <c r="JB27" i="1"/>
  <c r="IY33" i="1"/>
  <c r="JC7" i="1"/>
  <c r="JB16" i="1"/>
  <c r="JC17" i="1"/>
  <c r="JD18" i="1"/>
  <c r="IY22" i="1"/>
  <c r="JA24" i="1"/>
  <c r="JC24" i="1" s="1"/>
  <c r="IY32" i="1"/>
  <c r="JA34" i="1"/>
  <c r="IY27" i="1"/>
  <c r="JA16" i="1"/>
  <c r="JD7" i="1"/>
  <c r="JA23" i="1"/>
  <c r="JC23" i="1" s="1"/>
  <c r="JB24" i="1"/>
  <c r="JD24" i="1" s="1"/>
  <c r="JC14" i="1"/>
  <c r="JA22" i="1"/>
  <c r="JB23" i="1"/>
  <c r="JD23" i="1" s="1"/>
  <c r="IY29" i="1"/>
  <c r="IY39" i="1"/>
  <c r="IY11" i="1"/>
  <c r="JC13" i="1"/>
  <c r="JD14" i="1"/>
  <c r="JB22" i="1"/>
  <c r="MP6" i="1" l="1"/>
  <c r="MK26" i="1"/>
  <c r="MP26" i="1" s="1"/>
  <c r="MK21" i="1"/>
  <c r="MP21" i="1" s="1"/>
  <c r="JD28" i="1"/>
  <c r="JC28" i="1"/>
  <c r="JD6" i="1"/>
  <c r="JC6" i="1"/>
  <c r="JB21" i="1"/>
  <c r="JB31" i="1"/>
  <c r="JD32" i="1"/>
  <c r="JC32" i="1"/>
  <c r="JC33" i="1"/>
  <c r="JD33" i="1"/>
  <c r="JA31" i="1"/>
  <c r="JA21" i="1"/>
  <c r="JD29" i="1"/>
  <c r="JC29" i="1"/>
  <c r="JD34" i="1"/>
  <c r="JC34" i="1"/>
  <c r="JD22" i="1"/>
  <c r="JC22" i="1"/>
  <c r="JD27" i="1"/>
  <c r="JC27" i="1"/>
  <c r="IY26" i="1"/>
  <c r="IY37" i="1"/>
  <c r="JD11" i="1"/>
  <c r="JC11" i="1"/>
  <c r="JD16" i="1"/>
  <c r="IY31" i="1"/>
  <c r="IY21" i="1"/>
  <c r="JC16" i="1"/>
  <c r="JD31" i="1" l="1"/>
  <c r="JC31" i="1"/>
  <c r="JC21" i="1"/>
  <c r="JD21" i="1"/>
  <c r="JD26" i="1"/>
  <c r="JC26" i="1"/>
  <c r="IL19" i="1" l="1"/>
  <c r="IL18" i="1"/>
  <c r="IL17" i="1"/>
  <c r="IL14" i="1"/>
  <c r="IL13" i="1"/>
  <c r="IL12" i="1"/>
  <c r="IL9" i="1"/>
  <c r="IL8" i="1"/>
  <c r="IL7" i="1"/>
  <c r="IL16" i="1" l="1"/>
  <c r="IL11" i="1"/>
  <c r="IT19" i="1"/>
  <c r="IT18" i="1"/>
  <c r="IT17" i="1"/>
  <c r="IT14" i="1"/>
  <c r="IT13" i="1"/>
  <c r="IT12" i="1"/>
  <c r="IT9" i="1"/>
  <c r="IT8" i="1"/>
  <c r="IT7" i="1"/>
  <c r="IV19" i="1" l="1"/>
  <c r="IQ40" i="1"/>
  <c r="IQ38" i="1"/>
  <c r="IQ9" i="1"/>
  <c r="MC9" i="1" s="1"/>
  <c r="IQ8" i="1"/>
  <c r="IQ7" i="1"/>
  <c r="IR37" i="1"/>
  <c r="IR36" i="1"/>
  <c r="IR35" i="1"/>
  <c r="IT34" i="1"/>
  <c r="IT33" i="1"/>
  <c r="IU18" i="1"/>
  <c r="IV18" i="1"/>
  <c r="IS29" i="1"/>
  <c r="IT11" i="1"/>
  <c r="IT6" i="1"/>
  <c r="IS6" i="1"/>
  <c r="IR3" i="1"/>
  <c r="IZ1" i="1" l="1"/>
  <c r="MC7" i="1"/>
  <c r="JA1" i="1"/>
  <c r="MC8" i="1"/>
  <c r="MC29" i="1"/>
  <c r="MH29" i="1" s="1"/>
  <c r="MH9" i="1"/>
  <c r="MC24" i="1"/>
  <c r="MH24" i="1" s="1"/>
  <c r="IS33" i="1"/>
  <c r="IS16" i="1"/>
  <c r="IS21" i="1" s="1"/>
  <c r="IU9" i="1"/>
  <c r="IV9" i="1"/>
  <c r="IQ22" i="1"/>
  <c r="IU7" i="1"/>
  <c r="IV7" i="1"/>
  <c r="IQ23" i="1"/>
  <c r="IS11" i="1"/>
  <c r="IS26" i="1" s="1"/>
  <c r="IQ28" i="1"/>
  <c r="IT29" i="1"/>
  <c r="IS28" i="1"/>
  <c r="IU8" i="1"/>
  <c r="IT28" i="1"/>
  <c r="IS32" i="1"/>
  <c r="IQ34" i="1"/>
  <c r="IV34" i="1" s="1"/>
  <c r="IV8" i="1"/>
  <c r="IT32" i="1"/>
  <c r="IS34" i="1"/>
  <c r="IT26" i="1"/>
  <c r="IQ6" i="1"/>
  <c r="IV12" i="1"/>
  <c r="IQ16" i="1"/>
  <c r="IU12" i="1"/>
  <c r="IV13" i="1"/>
  <c r="IQ27" i="1"/>
  <c r="IU19" i="1"/>
  <c r="IQ24" i="1"/>
  <c r="IS27" i="1"/>
  <c r="IT27" i="1"/>
  <c r="IU17" i="1"/>
  <c r="IQ11" i="1"/>
  <c r="IV17" i="1"/>
  <c r="IS23" i="1"/>
  <c r="IT24" i="1"/>
  <c r="IQ33" i="1"/>
  <c r="IS24" i="1"/>
  <c r="IQ32" i="1"/>
  <c r="IU14" i="1"/>
  <c r="IS22" i="1"/>
  <c r="IT23" i="1"/>
  <c r="IQ29" i="1"/>
  <c r="IQ39" i="1"/>
  <c r="IT16" i="1"/>
  <c r="IU13" i="1"/>
  <c r="IV14" i="1"/>
  <c r="IT22" i="1"/>
  <c r="MH8" i="1" l="1"/>
  <c r="MC28" i="1"/>
  <c r="MH28" i="1" s="1"/>
  <c r="MC23" i="1"/>
  <c r="MH23" i="1" s="1"/>
  <c r="MC6" i="1"/>
  <c r="MH7" i="1"/>
  <c r="MC27" i="1"/>
  <c r="MH27" i="1" s="1"/>
  <c r="MC22" i="1"/>
  <c r="MH22" i="1" s="1"/>
  <c r="IU6" i="1"/>
  <c r="IY1" i="1"/>
  <c r="IU34" i="1"/>
  <c r="IU22" i="1"/>
  <c r="IV22" i="1"/>
  <c r="IS31" i="1"/>
  <c r="IU23" i="1"/>
  <c r="IV23" i="1"/>
  <c r="IU28" i="1"/>
  <c r="IV28" i="1"/>
  <c r="IV16" i="1"/>
  <c r="IQ31" i="1"/>
  <c r="IQ21" i="1"/>
  <c r="IU16" i="1"/>
  <c r="IU32" i="1"/>
  <c r="IV32" i="1"/>
  <c r="IQ37" i="1"/>
  <c r="IV11" i="1"/>
  <c r="IQ26" i="1"/>
  <c r="IU11" i="1"/>
  <c r="IV29" i="1"/>
  <c r="IU29" i="1"/>
  <c r="IT31" i="1"/>
  <c r="IT21" i="1"/>
  <c r="IU27" i="1"/>
  <c r="IV27" i="1"/>
  <c r="IU33" i="1"/>
  <c r="IV33" i="1"/>
  <c r="IV6" i="1"/>
  <c r="IV24" i="1"/>
  <c r="IU24" i="1"/>
  <c r="MC26" i="1" l="1"/>
  <c r="MH26" i="1" s="1"/>
  <c r="MH6" i="1"/>
  <c r="MC21" i="1"/>
  <c r="MH21" i="1" s="1"/>
  <c r="IV31" i="1"/>
  <c r="IU31" i="1"/>
  <c r="IV26" i="1"/>
  <c r="IU26" i="1"/>
  <c r="IV21" i="1"/>
  <c r="IU21" i="1"/>
  <c r="IK19" i="1"/>
  <c r="IK18" i="1"/>
  <c r="IK17" i="1"/>
  <c r="IK14" i="1"/>
  <c r="IK13" i="1"/>
  <c r="IK12" i="1"/>
  <c r="IK9" i="1"/>
  <c r="IK8" i="1"/>
  <c r="IK7" i="1"/>
  <c r="II19" i="1" l="1"/>
  <c r="LU19" i="1" s="1"/>
  <c r="II18" i="1"/>
  <c r="LU18" i="1" s="1"/>
  <c r="II17" i="1"/>
  <c r="LU17" i="1" s="1"/>
  <c r="II14" i="1"/>
  <c r="LU14" i="1" s="1"/>
  <c r="II13" i="1"/>
  <c r="LU13" i="1" s="1"/>
  <c r="II12" i="1"/>
  <c r="LU12" i="1" s="1"/>
  <c r="II9" i="1"/>
  <c r="II8" i="1"/>
  <c r="II7" i="1"/>
  <c r="LU7" i="1" s="1"/>
  <c r="LZ14" i="1" l="1"/>
  <c r="LU27" i="1"/>
  <c r="LZ27" i="1" s="1"/>
  <c r="LU11" i="1"/>
  <c r="LZ11" i="1" s="1"/>
  <c r="LZ12" i="1"/>
  <c r="LU32" i="1"/>
  <c r="LZ32" i="1" s="1"/>
  <c r="LZ17" i="1"/>
  <c r="LU22" i="1"/>
  <c r="LZ22" i="1" s="1"/>
  <c r="LU16" i="1"/>
  <c r="IN8" i="1"/>
  <c r="LU8" i="1"/>
  <c r="LZ8" i="1" s="1"/>
  <c r="LZ13" i="1"/>
  <c r="LU33" i="1"/>
  <c r="LZ33" i="1" s="1"/>
  <c r="LZ18" i="1"/>
  <c r="IN9" i="1"/>
  <c r="LU9" i="1"/>
  <c r="LZ9" i="1" s="1"/>
  <c r="LZ7" i="1"/>
  <c r="LU34" i="1"/>
  <c r="LZ34" i="1" s="1"/>
  <c r="LZ19" i="1"/>
  <c r="IJ37" i="1"/>
  <c r="IJ36" i="1"/>
  <c r="IJ35" i="1"/>
  <c r="IL34" i="1"/>
  <c r="IK34" i="1"/>
  <c r="IK33" i="1"/>
  <c r="IN14" i="1"/>
  <c r="II40" i="1"/>
  <c r="IL28" i="1"/>
  <c r="II39" i="1"/>
  <c r="IK27" i="1"/>
  <c r="II38" i="1"/>
  <c r="IK11" i="1"/>
  <c r="IK29" i="1"/>
  <c r="II28" i="1"/>
  <c r="IL6" i="1"/>
  <c r="IJ3" i="1"/>
  <c r="LU23" i="1" l="1"/>
  <c r="LZ23" i="1" s="1"/>
  <c r="LU24" i="1"/>
  <c r="LZ24" i="1" s="1"/>
  <c r="LU6" i="1"/>
  <c r="LU26" i="1" s="1"/>
  <c r="LZ26" i="1" s="1"/>
  <c r="LU28" i="1"/>
  <c r="LZ28" i="1" s="1"/>
  <c r="LU31" i="1"/>
  <c r="LZ31" i="1" s="1"/>
  <c r="LZ16" i="1"/>
  <c r="LU29" i="1"/>
  <c r="LZ29" i="1" s="1"/>
  <c r="IL21" i="1"/>
  <c r="IL26" i="1"/>
  <c r="IL22" i="1"/>
  <c r="IL29" i="1"/>
  <c r="IL33" i="1"/>
  <c r="IL32" i="1"/>
  <c r="IK32" i="1"/>
  <c r="IK6" i="1"/>
  <c r="IK26" i="1" s="1"/>
  <c r="IK28" i="1"/>
  <c r="IM28" i="1" s="1"/>
  <c r="IM14" i="1"/>
  <c r="IM13" i="1"/>
  <c r="IN13" i="1"/>
  <c r="IM12" i="1"/>
  <c r="IN28" i="1"/>
  <c r="II6" i="1"/>
  <c r="IN12" i="1"/>
  <c r="II16" i="1"/>
  <c r="IM9" i="1"/>
  <c r="IM19" i="1"/>
  <c r="II34" i="1"/>
  <c r="II27" i="1"/>
  <c r="II24" i="1"/>
  <c r="IM8" i="1"/>
  <c r="IK16" i="1"/>
  <c r="IM18" i="1"/>
  <c r="IN19" i="1"/>
  <c r="II23" i="1"/>
  <c r="IL27" i="1"/>
  <c r="II33" i="1"/>
  <c r="IM7" i="1"/>
  <c r="IM17" i="1"/>
  <c r="IN18" i="1"/>
  <c r="II22" i="1"/>
  <c r="IK24" i="1"/>
  <c r="II32" i="1"/>
  <c r="IN7" i="1"/>
  <c r="II11" i="1"/>
  <c r="IN17" i="1"/>
  <c r="IK23" i="1"/>
  <c r="IL24" i="1"/>
  <c r="IK22" i="1"/>
  <c r="IL23" i="1"/>
  <c r="II29" i="1"/>
  <c r="HV19" i="1"/>
  <c r="HV14" i="1"/>
  <c r="HV13" i="1"/>
  <c r="HV12" i="1"/>
  <c r="HV18" i="1"/>
  <c r="HV17" i="1"/>
  <c r="HV9" i="1"/>
  <c r="HV8" i="1"/>
  <c r="HV7" i="1"/>
  <c r="ID14" i="1"/>
  <c r="ID13" i="1"/>
  <c r="ID12" i="1"/>
  <c r="ID19" i="1"/>
  <c r="ID18" i="1"/>
  <c r="ID17" i="1"/>
  <c r="ID9" i="1"/>
  <c r="ID8" i="1"/>
  <c r="ID7" i="1"/>
  <c r="LU21" i="1" l="1"/>
  <c r="LZ21" i="1" s="1"/>
  <c r="LZ6" i="1"/>
  <c r="IL31" i="1"/>
  <c r="IN16" i="1"/>
  <c r="II31" i="1"/>
  <c r="II21" i="1"/>
  <c r="IM16" i="1"/>
  <c r="IN34" i="1"/>
  <c r="IM34" i="1"/>
  <c r="IN6" i="1"/>
  <c r="IM6" i="1"/>
  <c r="IN24" i="1"/>
  <c r="IM24" i="1"/>
  <c r="II37" i="1"/>
  <c r="IN11" i="1"/>
  <c r="II26" i="1"/>
  <c r="IM11" i="1"/>
  <c r="IN22" i="1"/>
  <c r="IM22" i="1"/>
  <c r="IN29" i="1"/>
  <c r="IM29" i="1"/>
  <c r="IK31" i="1"/>
  <c r="IK21" i="1"/>
  <c r="IM23" i="1"/>
  <c r="IN23" i="1"/>
  <c r="IN27" i="1"/>
  <c r="IM27" i="1"/>
  <c r="IN32" i="1"/>
  <c r="IM32" i="1"/>
  <c r="IM33" i="1"/>
  <c r="IN33" i="1"/>
  <c r="IC19" i="1"/>
  <c r="IC18" i="1"/>
  <c r="IC17" i="1"/>
  <c r="IC14" i="1"/>
  <c r="IC13" i="1"/>
  <c r="IC12" i="1"/>
  <c r="IC9" i="1"/>
  <c r="IC8" i="1"/>
  <c r="IC7" i="1"/>
  <c r="IN31" i="1" l="1"/>
  <c r="IM31" i="1"/>
  <c r="IN26" i="1"/>
  <c r="IM26" i="1"/>
  <c r="IN21" i="1"/>
  <c r="IM21" i="1"/>
  <c r="IA14" i="1"/>
  <c r="LF14" i="1" s="1"/>
  <c r="IA13" i="1"/>
  <c r="LF13" i="1" s="1"/>
  <c r="IA12" i="1"/>
  <c r="IA9" i="1"/>
  <c r="LF9" i="1" s="1"/>
  <c r="LK9" i="1" s="1"/>
  <c r="IA8" i="1"/>
  <c r="LF8" i="1" s="1"/>
  <c r="LK8" i="1" s="1"/>
  <c r="IA7" i="1"/>
  <c r="LF7" i="1" s="1"/>
  <c r="IB37" i="1"/>
  <c r="IB36" i="1"/>
  <c r="IB35" i="1"/>
  <c r="IC34" i="1"/>
  <c r="ID33" i="1"/>
  <c r="ID32" i="1"/>
  <c r="IC11" i="1"/>
  <c r="ID11" i="1"/>
  <c r="ID29" i="1"/>
  <c r="IC29" i="1"/>
  <c r="IC28" i="1"/>
  <c r="ID6" i="1"/>
  <c r="IC27" i="1"/>
  <c r="IB3" i="1"/>
  <c r="HS19" i="1"/>
  <c r="HS18" i="1"/>
  <c r="HS17" i="1"/>
  <c r="HS14" i="1"/>
  <c r="HS13" i="1"/>
  <c r="HS12" i="1"/>
  <c r="HS9" i="1"/>
  <c r="HS8" i="1"/>
  <c r="HS7" i="1"/>
  <c r="LF29" i="1" l="1"/>
  <c r="LK29" i="1" s="1"/>
  <c r="LK14" i="1"/>
  <c r="LF28" i="1"/>
  <c r="LK28" i="1" s="1"/>
  <c r="LK13" i="1"/>
  <c r="LF6" i="1"/>
  <c r="LK6" i="1" s="1"/>
  <c r="LK7" i="1"/>
  <c r="IF12" i="1"/>
  <c r="LF12" i="1"/>
  <c r="ID26" i="1"/>
  <c r="IC16" i="1"/>
  <c r="IE7" i="1"/>
  <c r="IA40" i="1"/>
  <c r="IA28" i="1"/>
  <c r="IF13" i="1"/>
  <c r="IA38" i="1"/>
  <c r="IE12" i="1"/>
  <c r="IF8" i="1"/>
  <c r="IA27" i="1"/>
  <c r="IE9" i="1"/>
  <c r="ID28" i="1"/>
  <c r="IC6" i="1"/>
  <c r="IC26" i="1" s="1"/>
  <c r="IF9" i="1"/>
  <c r="ID27" i="1"/>
  <c r="IC24" i="1"/>
  <c r="IF7" i="1"/>
  <c r="IA11" i="1"/>
  <c r="IC23" i="1"/>
  <c r="ID24" i="1"/>
  <c r="IC33" i="1"/>
  <c r="ID34" i="1"/>
  <c r="IA6" i="1"/>
  <c r="IE8" i="1"/>
  <c r="ID16" i="1"/>
  <c r="IE14" i="1"/>
  <c r="IC22" i="1"/>
  <c r="ID23" i="1"/>
  <c r="IA29" i="1"/>
  <c r="IC32" i="1"/>
  <c r="IA39" i="1"/>
  <c r="IE13" i="1"/>
  <c r="IF14" i="1"/>
  <c r="ID22" i="1"/>
  <c r="LF11" i="1" l="1"/>
  <c r="LF27" i="1"/>
  <c r="LK27" i="1" s="1"/>
  <c r="LK12" i="1"/>
  <c r="IE28" i="1"/>
  <c r="IC31" i="1"/>
  <c r="IF28" i="1"/>
  <c r="IE27" i="1"/>
  <c r="IF27" i="1"/>
  <c r="IE11" i="1"/>
  <c r="IA37" i="1"/>
  <c r="IA26" i="1"/>
  <c r="IF11" i="1"/>
  <c r="IF6" i="1"/>
  <c r="IE6" i="1"/>
  <c r="IC21" i="1"/>
  <c r="IF29" i="1"/>
  <c r="IE29" i="1"/>
  <c r="ID21" i="1"/>
  <c r="ID31" i="1"/>
  <c r="HU19" i="1"/>
  <c r="HU18" i="1"/>
  <c r="HU17" i="1"/>
  <c r="HU14" i="1"/>
  <c r="HU13" i="1"/>
  <c r="HU12" i="1"/>
  <c r="HU9" i="1"/>
  <c r="HU8" i="1"/>
  <c r="HU7" i="1"/>
  <c r="LF26" i="1" l="1"/>
  <c r="LK26" i="1" s="1"/>
  <c r="LK11" i="1"/>
  <c r="IF26" i="1"/>
  <c r="IE26" i="1"/>
  <c r="HS39" i="1"/>
  <c r="HW12" i="1"/>
  <c r="HT37" i="1"/>
  <c r="HT36" i="1"/>
  <c r="HT35" i="1"/>
  <c r="HV34" i="1"/>
  <c r="HV33" i="1"/>
  <c r="HU33" i="1"/>
  <c r="HV22" i="1"/>
  <c r="HU32" i="1"/>
  <c r="HX14" i="1"/>
  <c r="HU11" i="1"/>
  <c r="HS40" i="1"/>
  <c r="HU28" i="1"/>
  <c r="HV32" i="1"/>
  <c r="HV6" i="1"/>
  <c r="HV28" i="1"/>
  <c r="HU27" i="1"/>
  <c r="HT3" i="1"/>
  <c r="HX7" i="1" l="1"/>
  <c r="HW7" i="1"/>
  <c r="HX8" i="1"/>
  <c r="HW8" i="1"/>
  <c r="HX13" i="1"/>
  <c r="HV29" i="1"/>
  <c r="HX9" i="1"/>
  <c r="HW13" i="1"/>
  <c r="HS38" i="1"/>
  <c r="HW9" i="1"/>
  <c r="HS6" i="1"/>
  <c r="HX12" i="1"/>
  <c r="HU29" i="1"/>
  <c r="HU6" i="1"/>
  <c r="HU26" i="1" s="1"/>
  <c r="HU16" i="1"/>
  <c r="HV27" i="1"/>
  <c r="HS28" i="1"/>
  <c r="HV16" i="1"/>
  <c r="HU24" i="1"/>
  <c r="HU34" i="1"/>
  <c r="HV11" i="1"/>
  <c r="HV26" i="1" s="1"/>
  <c r="HS11" i="1"/>
  <c r="HU23" i="1"/>
  <c r="HV24" i="1"/>
  <c r="HS27" i="1"/>
  <c r="HW14" i="1"/>
  <c r="HU22" i="1"/>
  <c r="HV23" i="1"/>
  <c r="HS29" i="1"/>
  <c r="HH35" i="1"/>
  <c r="HH36" i="1"/>
  <c r="HH41" i="1"/>
  <c r="HH42" i="1"/>
  <c r="HH43" i="1"/>
  <c r="HH44" i="1"/>
  <c r="HH45" i="1"/>
  <c r="HH46" i="1"/>
  <c r="HF19" i="1"/>
  <c r="HF18" i="1"/>
  <c r="HF17" i="1"/>
  <c r="HF14" i="1"/>
  <c r="HF13" i="1"/>
  <c r="HF12" i="1"/>
  <c r="HF9" i="1"/>
  <c r="HF8" i="1"/>
  <c r="HF7" i="1"/>
  <c r="HF6" i="1" l="1"/>
  <c r="HF33" i="1"/>
  <c r="HF23" i="1"/>
  <c r="HF27" i="1"/>
  <c r="HF28" i="1"/>
  <c r="HF29" i="1"/>
  <c r="HF16" i="1"/>
  <c r="HX27" i="1"/>
  <c r="HW27" i="1"/>
  <c r="HW29" i="1"/>
  <c r="HX29" i="1"/>
  <c r="HV31" i="1"/>
  <c r="HV21" i="1"/>
  <c r="HX6" i="1"/>
  <c r="HW6" i="1"/>
  <c r="HU31" i="1"/>
  <c r="HU21" i="1"/>
  <c r="HX28" i="1"/>
  <c r="HW28" i="1"/>
  <c r="HX11" i="1"/>
  <c r="HS37" i="1"/>
  <c r="HS26" i="1"/>
  <c r="HW11" i="1"/>
  <c r="HF24" i="1"/>
  <c r="HF22" i="1"/>
  <c r="HF32" i="1"/>
  <c r="HF34" i="1"/>
  <c r="HF11" i="1"/>
  <c r="HN19" i="1"/>
  <c r="HN18" i="1"/>
  <c r="HN17" i="1"/>
  <c r="HN14" i="1"/>
  <c r="HN13" i="1"/>
  <c r="HN12" i="1"/>
  <c r="HN9" i="1"/>
  <c r="HN8" i="1"/>
  <c r="HN7" i="1"/>
  <c r="HM19" i="1"/>
  <c r="HM18" i="1"/>
  <c r="HM17" i="1"/>
  <c r="HM14" i="1"/>
  <c r="HM13" i="1"/>
  <c r="HM12" i="1"/>
  <c r="HM9" i="1"/>
  <c r="HM8" i="1"/>
  <c r="HM7" i="1"/>
  <c r="HF21" i="1" l="1"/>
  <c r="HF26" i="1"/>
  <c r="HM6" i="1"/>
  <c r="HX26" i="1"/>
  <c r="HW26" i="1"/>
  <c r="HN6" i="1"/>
  <c r="HN22" i="1"/>
  <c r="HF31" i="1"/>
  <c r="HN34" i="1"/>
  <c r="HN24" i="1"/>
  <c r="HN23" i="1"/>
  <c r="HN33" i="1"/>
  <c r="HN16" i="1"/>
  <c r="HN32" i="1"/>
  <c r="HN27" i="1"/>
  <c r="HN11" i="1"/>
  <c r="HN29" i="1"/>
  <c r="HN28" i="1"/>
  <c r="HN31" i="1" l="1"/>
  <c r="HN21" i="1"/>
  <c r="HN26" i="1"/>
  <c r="HK14" i="1" l="1"/>
  <c r="HK13" i="1"/>
  <c r="HK12" i="1"/>
  <c r="HK9" i="1"/>
  <c r="HK8" i="1"/>
  <c r="HK7" i="1"/>
  <c r="HP7" i="1" l="1"/>
  <c r="KP7" i="1"/>
  <c r="HP9" i="1"/>
  <c r="KP9" i="1"/>
  <c r="HP13" i="1"/>
  <c r="KP13" i="1"/>
  <c r="HP8" i="1"/>
  <c r="KP8" i="1"/>
  <c r="HP12" i="1"/>
  <c r="KP12" i="1"/>
  <c r="HP14" i="1"/>
  <c r="KP14" i="1"/>
  <c r="HK40" i="1"/>
  <c r="HL37" i="1"/>
  <c r="HL36" i="1"/>
  <c r="HL35" i="1"/>
  <c r="HM24" i="1"/>
  <c r="HM28" i="1"/>
  <c r="HK38" i="1"/>
  <c r="HO8" i="1"/>
  <c r="HL3" i="1"/>
  <c r="KP29" i="1" l="1"/>
  <c r="KP28" i="1"/>
  <c r="KP11" i="1"/>
  <c r="KP27" i="1"/>
  <c r="KP6" i="1"/>
  <c r="HM29" i="1"/>
  <c r="HM32" i="1"/>
  <c r="HM33" i="1"/>
  <c r="HK39" i="1"/>
  <c r="HM34" i="1"/>
  <c r="HM27" i="1"/>
  <c r="HK29" i="1"/>
  <c r="HP29" i="1" s="1"/>
  <c r="HK6" i="1"/>
  <c r="HO6" i="1" s="1"/>
  <c r="HO7" i="1"/>
  <c r="HM23" i="1"/>
  <c r="HK27" i="1"/>
  <c r="HP27" i="1" s="1"/>
  <c r="HO13" i="1"/>
  <c r="HM16" i="1"/>
  <c r="HK28" i="1"/>
  <c r="HP28" i="1" s="1"/>
  <c r="HM22" i="1"/>
  <c r="HM11" i="1"/>
  <c r="HO14" i="1"/>
  <c r="HO9" i="1"/>
  <c r="HK11" i="1"/>
  <c r="HP11" i="1" s="1"/>
  <c r="HO12" i="1"/>
  <c r="KP26" i="1" l="1"/>
  <c r="HP6" i="1"/>
  <c r="HM26" i="1"/>
  <c r="HM21" i="1"/>
  <c r="HM31" i="1"/>
  <c r="HO27" i="1"/>
  <c r="HO28" i="1"/>
  <c r="HK37" i="1"/>
  <c r="HO11" i="1"/>
  <c r="HK26" i="1"/>
  <c r="HP26" i="1" s="1"/>
  <c r="HO29" i="1"/>
  <c r="HO26" i="1" l="1"/>
  <c r="HE19" i="1" l="1"/>
  <c r="HE18" i="1"/>
  <c r="HE17" i="1"/>
  <c r="HE14" i="1"/>
  <c r="HE13" i="1"/>
  <c r="HE12" i="1"/>
  <c r="HE9" i="1"/>
  <c r="HE8" i="1"/>
  <c r="HE7" i="1"/>
  <c r="HE6" i="1" l="1"/>
  <c r="HC14" i="1"/>
  <c r="HC13" i="1"/>
  <c r="KH13" i="1" s="1"/>
  <c r="HC12" i="1"/>
  <c r="KH12" i="1" s="1"/>
  <c r="HC9" i="1"/>
  <c r="KH9" i="1" s="1"/>
  <c r="HC8" i="1"/>
  <c r="KH8" i="1" s="1"/>
  <c r="HC7" i="1"/>
  <c r="KH7" i="1" s="1"/>
  <c r="HD37" i="1"/>
  <c r="HD36" i="1"/>
  <c r="HD35" i="1"/>
  <c r="HE24" i="1"/>
  <c r="HE32" i="1"/>
  <c r="HE28" i="1"/>
  <c r="HD3" i="1"/>
  <c r="KH14" i="1" l="1"/>
  <c r="KM14" i="1" s="1"/>
  <c r="HH7" i="1"/>
  <c r="HH8" i="1"/>
  <c r="KM8" i="1"/>
  <c r="HH12" i="1"/>
  <c r="KM9" i="1"/>
  <c r="KM13" i="1"/>
  <c r="HC39" i="1"/>
  <c r="HH39" i="1" s="1"/>
  <c r="HH13" i="1"/>
  <c r="HC40" i="1"/>
  <c r="HH40" i="1" s="1"/>
  <c r="HH14" i="1"/>
  <c r="HG9" i="1"/>
  <c r="HH9" i="1"/>
  <c r="HC38" i="1"/>
  <c r="HH38" i="1" s="1"/>
  <c r="HE34" i="1"/>
  <c r="HE27" i="1"/>
  <c r="HE33" i="1"/>
  <c r="HG8" i="1"/>
  <c r="HC28" i="1"/>
  <c r="HC27" i="1"/>
  <c r="HH27" i="1" s="1"/>
  <c r="HG14" i="1"/>
  <c r="HC29" i="1"/>
  <c r="HH29" i="1" s="1"/>
  <c r="HC6" i="1"/>
  <c r="HG7" i="1"/>
  <c r="HE23" i="1"/>
  <c r="HE11" i="1"/>
  <c r="HE26" i="1" s="1"/>
  <c r="HG13" i="1"/>
  <c r="HE29" i="1"/>
  <c r="HE16" i="1"/>
  <c r="HE22" i="1"/>
  <c r="HC11" i="1"/>
  <c r="HH11" i="1" s="1"/>
  <c r="HG12" i="1"/>
  <c r="GY19" i="1"/>
  <c r="GY18" i="1"/>
  <c r="GY17" i="1"/>
  <c r="GY14" i="1"/>
  <c r="GY13" i="1"/>
  <c r="GY12" i="1"/>
  <c r="GY9" i="1"/>
  <c r="GY8" i="1"/>
  <c r="GY7" i="1"/>
  <c r="KH29" i="1" l="1"/>
  <c r="KM29" i="1" s="1"/>
  <c r="KH11" i="1"/>
  <c r="KH27" i="1"/>
  <c r="KM27" i="1" s="1"/>
  <c r="KM12" i="1"/>
  <c r="KH6" i="1"/>
  <c r="KM6" i="1" s="1"/>
  <c r="KM7" i="1"/>
  <c r="KH28" i="1"/>
  <c r="KM28" i="1" s="1"/>
  <c r="HG28" i="1"/>
  <c r="HH28" i="1"/>
  <c r="HH6" i="1"/>
  <c r="HG6" i="1"/>
  <c r="HC37" i="1"/>
  <c r="HH37" i="1" s="1"/>
  <c r="HG11" i="1"/>
  <c r="HC26" i="1"/>
  <c r="HH26" i="1" s="1"/>
  <c r="HG29" i="1"/>
  <c r="HE31" i="1"/>
  <c r="HE21" i="1"/>
  <c r="HG27" i="1"/>
  <c r="GX19" i="1"/>
  <c r="GX18" i="1"/>
  <c r="GX17" i="1"/>
  <c r="GX13" i="1"/>
  <c r="GX12" i="1"/>
  <c r="GX14" i="1"/>
  <c r="GX9" i="1"/>
  <c r="GX8" i="1"/>
  <c r="GX7" i="1"/>
  <c r="KH26" i="1" l="1"/>
  <c r="KM26" i="1" s="1"/>
  <c r="KM11" i="1"/>
  <c r="HG26" i="1"/>
  <c r="GW14" i="1"/>
  <c r="KB14" i="1" s="1"/>
  <c r="GW13" i="1"/>
  <c r="KB13" i="1" s="1"/>
  <c r="KE13" i="1" s="1"/>
  <c r="GW12" i="1"/>
  <c r="KB12" i="1" s="1"/>
  <c r="GW9" i="1"/>
  <c r="GW8" i="1"/>
  <c r="GW7" i="1"/>
  <c r="KB7" i="1" s="1"/>
  <c r="KE7" i="1" l="1"/>
  <c r="JY8" i="1"/>
  <c r="KI1" i="1" s="1"/>
  <c r="KB8" i="1"/>
  <c r="JY9" i="1"/>
  <c r="KB9" i="1"/>
  <c r="KE9" i="1" s="1"/>
  <c r="KB27" i="1"/>
  <c r="KE27" i="1" s="1"/>
  <c r="KB11" i="1"/>
  <c r="KE12" i="1"/>
  <c r="KE14" i="1"/>
  <c r="JV28" i="1"/>
  <c r="JY28" i="1" s="1"/>
  <c r="JY13" i="1"/>
  <c r="JY7" i="1"/>
  <c r="KH1" i="1" s="1"/>
  <c r="JV6" i="1"/>
  <c r="JY6" i="1" s="1"/>
  <c r="JV27" i="1"/>
  <c r="JY27" i="1" s="1"/>
  <c r="JY12" i="1"/>
  <c r="JV11" i="1"/>
  <c r="JV29" i="1"/>
  <c r="JY29" i="1" s="1"/>
  <c r="JY14" i="1"/>
  <c r="GW6" i="1"/>
  <c r="GW40" i="1"/>
  <c r="HA9" i="1"/>
  <c r="GZ8" i="1"/>
  <c r="HA7" i="1"/>
  <c r="GX37" i="1"/>
  <c r="GX36" i="1"/>
  <c r="GX35" i="1"/>
  <c r="GX34" i="1"/>
  <c r="GY33" i="1"/>
  <c r="GX33" i="1"/>
  <c r="GY32" i="1"/>
  <c r="GX16" i="1"/>
  <c r="GY29" i="1"/>
  <c r="GX29" i="1"/>
  <c r="GY28" i="1"/>
  <c r="GX28" i="1"/>
  <c r="GX11" i="1"/>
  <c r="GY11" i="1"/>
  <c r="GZ9" i="1"/>
  <c r="GY6" i="1"/>
  <c r="GX6" i="1"/>
  <c r="GX3" i="1"/>
  <c r="KE11" i="1" l="1"/>
  <c r="KB28" i="1"/>
  <c r="KE28" i="1" s="1"/>
  <c r="KE8" i="1"/>
  <c r="KB29" i="1"/>
  <c r="KE29" i="1" s="1"/>
  <c r="KB6" i="1"/>
  <c r="KE6" i="1" s="1"/>
  <c r="JV26" i="1"/>
  <c r="JY26" i="1" s="1"/>
  <c r="JY11" i="1"/>
  <c r="HA6" i="1"/>
  <c r="GZ6" i="1"/>
  <c r="GX26" i="1"/>
  <c r="GW27" i="1"/>
  <c r="GW29" i="1"/>
  <c r="HA29" i="1" s="1"/>
  <c r="GY26" i="1"/>
  <c r="GZ14" i="1"/>
  <c r="GY16" i="1"/>
  <c r="GY21" i="1" s="1"/>
  <c r="GY27" i="1"/>
  <c r="GY34" i="1"/>
  <c r="GW28" i="1"/>
  <c r="HA28" i="1" s="1"/>
  <c r="GX31" i="1"/>
  <c r="GX21" i="1"/>
  <c r="HA8" i="1"/>
  <c r="HA13" i="1"/>
  <c r="GX22" i="1"/>
  <c r="HA14" i="1"/>
  <c r="GY22" i="1"/>
  <c r="GX23" i="1"/>
  <c r="GZ7" i="1"/>
  <c r="GW11" i="1"/>
  <c r="GZ12" i="1"/>
  <c r="GY23" i="1"/>
  <c r="GX24" i="1"/>
  <c r="GW38" i="1"/>
  <c r="GX27" i="1"/>
  <c r="GX32" i="1"/>
  <c r="HA12" i="1"/>
  <c r="GZ13" i="1"/>
  <c r="GY24" i="1"/>
  <c r="GW39" i="1"/>
  <c r="GN19" i="1"/>
  <c r="GN18" i="1"/>
  <c r="GN17" i="1"/>
  <c r="GN14" i="1"/>
  <c r="GN13" i="1"/>
  <c r="GN12" i="1"/>
  <c r="GN9" i="1"/>
  <c r="GN8" i="1"/>
  <c r="GN7" i="1"/>
  <c r="KB26" i="1" l="1"/>
  <c r="KE26" i="1" s="1"/>
  <c r="GZ27" i="1"/>
  <c r="HA27" i="1"/>
  <c r="GZ29" i="1"/>
  <c r="GZ28" i="1"/>
  <c r="GY31" i="1"/>
  <c r="GW26" i="1"/>
  <c r="HA11" i="1"/>
  <c r="GZ11" i="1"/>
  <c r="GW37" i="1"/>
  <c r="GL14" i="1"/>
  <c r="GL13" i="1"/>
  <c r="JP13" i="1" s="1"/>
  <c r="JS13" i="1" s="1"/>
  <c r="GL12" i="1"/>
  <c r="GL9" i="1"/>
  <c r="JP9" i="1" s="1"/>
  <c r="GL8" i="1"/>
  <c r="JP8" i="1" s="1"/>
  <c r="GL7" i="1"/>
  <c r="JP7" i="1" s="1"/>
  <c r="GM37" i="1"/>
  <c r="GM36" i="1"/>
  <c r="GM35" i="1"/>
  <c r="GN16" i="1"/>
  <c r="GN28" i="1"/>
  <c r="GM3" i="1"/>
  <c r="JP28" i="1" l="1"/>
  <c r="JS28" i="1" s="1"/>
  <c r="JS8" i="1"/>
  <c r="KC1" i="1" s="1"/>
  <c r="GL38" i="1"/>
  <c r="JP12" i="1"/>
  <c r="JS7" i="1"/>
  <c r="KB1" i="1" s="1"/>
  <c r="JP6" i="1"/>
  <c r="JS9" i="1"/>
  <c r="GL40" i="1"/>
  <c r="JP14" i="1"/>
  <c r="JS14" i="1" s="1"/>
  <c r="HA26" i="1"/>
  <c r="GZ26" i="1"/>
  <c r="GO7" i="1"/>
  <c r="GN29" i="1"/>
  <c r="GN11" i="1"/>
  <c r="GN31" i="1" s="1"/>
  <c r="GN6" i="1"/>
  <c r="GN21" i="1" s="1"/>
  <c r="GL28" i="1"/>
  <c r="GO28" i="1" s="1"/>
  <c r="GO8" i="1"/>
  <c r="GN33" i="1"/>
  <c r="GN34" i="1"/>
  <c r="GN24" i="1"/>
  <c r="GL27" i="1"/>
  <c r="GL6" i="1"/>
  <c r="GN23" i="1"/>
  <c r="GO9" i="1"/>
  <c r="GO14" i="1"/>
  <c r="GN22" i="1"/>
  <c r="GN27" i="1"/>
  <c r="GL29" i="1"/>
  <c r="GN32" i="1"/>
  <c r="GL39" i="1"/>
  <c r="GO12" i="1"/>
  <c r="GL11" i="1"/>
  <c r="GO13" i="1"/>
  <c r="JP29" i="1" l="1"/>
  <c r="JS29" i="1" s="1"/>
  <c r="JS6" i="1"/>
  <c r="JP11" i="1"/>
  <c r="JS11" i="1" s="1"/>
  <c r="JS12" i="1"/>
  <c r="JP27" i="1"/>
  <c r="JS27" i="1" s="1"/>
  <c r="GN26" i="1"/>
  <c r="GO29" i="1"/>
  <c r="GO27" i="1"/>
  <c r="GL37" i="1"/>
  <c r="GO11" i="1"/>
  <c r="GL26" i="1"/>
  <c r="GO6" i="1"/>
  <c r="JP26" i="1" l="1"/>
  <c r="JS26" i="1" s="1"/>
  <c r="GO26" i="1"/>
  <c r="GL17" i="1" l="1"/>
  <c r="JP17" i="1" s="1"/>
  <c r="JP32" i="1" l="1"/>
  <c r="JS32" i="1" s="1"/>
  <c r="JS17" i="1"/>
  <c r="JP22" i="1"/>
  <c r="JS22" i="1" s="1"/>
  <c r="GO17" i="1"/>
  <c r="GL32" i="1"/>
  <c r="GO32" i="1" s="1"/>
  <c r="GL22" i="1"/>
  <c r="GO22" i="1" s="1"/>
  <c r="GL18" i="1"/>
  <c r="JP18" i="1" s="1"/>
  <c r="JP33" i="1" l="1"/>
  <c r="JS33" i="1" s="1"/>
  <c r="JS18" i="1"/>
  <c r="JP23" i="1"/>
  <c r="JS23" i="1" s="1"/>
  <c r="GL33" i="1"/>
  <c r="GO33" i="1" s="1"/>
  <c r="GL23" i="1"/>
  <c r="GO23" i="1" s="1"/>
  <c r="GO18" i="1"/>
  <c r="GL19" i="1" l="1"/>
  <c r="JP19" i="1" s="1"/>
  <c r="JP34" i="1" l="1"/>
  <c r="JS34" i="1" s="1"/>
  <c r="JS19" i="1"/>
  <c r="JP24" i="1"/>
  <c r="JS24" i="1" s="1"/>
  <c r="JP16" i="1"/>
  <c r="GO19" i="1"/>
  <c r="GL34" i="1"/>
  <c r="GO34" i="1" s="1"/>
  <c r="GL24" i="1"/>
  <c r="GO24" i="1" s="1"/>
  <c r="GL16" i="1"/>
  <c r="JP21" i="1" l="1"/>
  <c r="JS21" i="1" s="1"/>
  <c r="JS16" i="1"/>
  <c r="JP31" i="1"/>
  <c r="JS31" i="1" s="1"/>
  <c r="GL21" i="1"/>
  <c r="GO21" i="1" s="1"/>
  <c r="GO16" i="1"/>
  <c r="GL31" i="1"/>
  <c r="GO31" i="1" s="1"/>
  <c r="FF9" i="1" l="1"/>
  <c r="IJ9" i="1" s="1"/>
  <c r="IO9" i="1" s="1"/>
  <c r="FF8" i="1"/>
  <c r="IJ8" i="1" s="1"/>
  <c r="IO8" i="1" s="1"/>
  <c r="FF7" i="1"/>
  <c r="IJ7" i="1" s="1"/>
  <c r="IO7" i="1" l="1"/>
  <c r="IJ6" i="1"/>
  <c r="GG12" i="1"/>
  <c r="GG7" i="1"/>
  <c r="GG8" i="1"/>
  <c r="GG9" i="1"/>
  <c r="GG19" i="1"/>
  <c r="GG18" i="1"/>
  <c r="GG17" i="1"/>
  <c r="GG14" i="1"/>
  <c r="GG13" i="1"/>
  <c r="IO6" i="1" l="1"/>
  <c r="GG16" i="1"/>
  <c r="GG11" i="1"/>
  <c r="GF19" i="1"/>
  <c r="GF18" i="1"/>
  <c r="GF17" i="1"/>
  <c r="GF14" i="1"/>
  <c r="GF13" i="1"/>
  <c r="GF12" i="1"/>
  <c r="GF9" i="1"/>
  <c r="GF8" i="1"/>
  <c r="GF7" i="1"/>
  <c r="GD19" i="1" l="1"/>
  <c r="JH19" i="1" s="1"/>
  <c r="GD18" i="1"/>
  <c r="JH18" i="1" s="1"/>
  <c r="GD17" i="1"/>
  <c r="JH17" i="1" s="1"/>
  <c r="GD14" i="1"/>
  <c r="JH14" i="1" s="1"/>
  <c r="GD13" i="1"/>
  <c r="JH13" i="1" s="1"/>
  <c r="JM13" i="1" s="1"/>
  <c r="GD12" i="1"/>
  <c r="JH12" i="1" s="1"/>
  <c r="GD9" i="1"/>
  <c r="JH9" i="1" s="1"/>
  <c r="GD8" i="1"/>
  <c r="JH8" i="1" s="1"/>
  <c r="GD7" i="1"/>
  <c r="JH7" i="1" s="1"/>
  <c r="GE37" i="1"/>
  <c r="GE36" i="1"/>
  <c r="GE35" i="1"/>
  <c r="GF29" i="1"/>
  <c r="GE3" i="1"/>
  <c r="JH28" i="1" l="1"/>
  <c r="JM28" i="1" s="1"/>
  <c r="JM8" i="1"/>
  <c r="JW1" i="1" s="1"/>
  <c r="JH24" i="1"/>
  <c r="JM24" i="1" s="1"/>
  <c r="JM9" i="1"/>
  <c r="JH11" i="1"/>
  <c r="JH27" i="1"/>
  <c r="JM27" i="1" s="1"/>
  <c r="JM12" i="1"/>
  <c r="JH29" i="1"/>
  <c r="JM29" i="1" s="1"/>
  <c r="JM14" i="1"/>
  <c r="JH32" i="1"/>
  <c r="JM32" i="1" s="1"/>
  <c r="JH22" i="1"/>
  <c r="JM22" i="1" s="1"/>
  <c r="JM17" i="1"/>
  <c r="JH16" i="1"/>
  <c r="JH33" i="1"/>
  <c r="JM33" i="1" s="1"/>
  <c r="JM18" i="1"/>
  <c r="JH23" i="1"/>
  <c r="JM23" i="1" s="1"/>
  <c r="JH6" i="1"/>
  <c r="JM6" i="1" s="1"/>
  <c r="JM7" i="1"/>
  <c r="JV1" i="1" s="1"/>
  <c r="JH34" i="1"/>
  <c r="JM34" i="1" s="1"/>
  <c r="JM19" i="1"/>
  <c r="GD40" i="1"/>
  <c r="GD38" i="1"/>
  <c r="GI12" i="1"/>
  <c r="GI7" i="1"/>
  <c r="GH7" i="1"/>
  <c r="GI19" i="1"/>
  <c r="GF6" i="1"/>
  <c r="GF28" i="1"/>
  <c r="GG29" i="1"/>
  <c r="GD33" i="1"/>
  <c r="GG6" i="1"/>
  <c r="GI9" i="1"/>
  <c r="GG28" i="1"/>
  <c r="GH8" i="1"/>
  <c r="GG27" i="1"/>
  <c r="GF16" i="1"/>
  <c r="GD28" i="1"/>
  <c r="GG32" i="1"/>
  <c r="GF33" i="1"/>
  <c r="GF34" i="1"/>
  <c r="GF11" i="1"/>
  <c r="GI17" i="1"/>
  <c r="GG23" i="1"/>
  <c r="GG34" i="1"/>
  <c r="GD39" i="1"/>
  <c r="GH9" i="1"/>
  <c r="GH19" i="1"/>
  <c r="GD24" i="1"/>
  <c r="GF27" i="1"/>
  <c r="GD29" i="1"/>
  <c r="GF32" i="1"/>
  <c r="GG33" i="1"/>
  <c r="GD34" i="1"/>
  <c r="GI8" i="1"/>
  <c r="GG26" i="1"/>
  <c r="GH12" i="1"/>
  <c r="GI13" i="1"/>
  <c r="GH17" i="1"/>
  <c r="GI18" i="1"/>
  <c r="GD22" i="1"/>
  <c r="GF24" i="1"/>
  <c r="GD27" i="1"/>
  <c r="GD32" i="1"/>
  <c r="GD6" i="1"/>
  <c r="GD11" i="1"/>
  <c r="GD16" i="1"/>
  <c r="GF23" i="1"/>
  <c r="GG24" i="1"/>
  <c r="GF22" i="1"/>
  <c r="GH14" i="1"/>
  <c r="GH13" i="1"/>
  <c r="GI14" i="1"/>
  <c r="GH18" i="1"/>
  <c r="GG22" i="1"/>
  <c r="GD23" i="1"/>
  <c r="FY19" i="1"/>
  <c r="FY18" i="1"/>
  <c r="FY17" i="1"/>
  <c r="FY14" i="1"/>
  <c r="FY13" i="1"/>
  <c r="FY12" i="1"/>
  <c r="FY9" i="1"/>
  <c r="FY8" i="1"/>
  <c r="FY7" i="1"/>
  <c r="JM16" i="1" l="1"/>
  <c r="JH31" i="1"/>
  <c r="JM31" i="1" s="1"/>
  <c r="JH21" i="1"/>
  <c r="JM21" i="1" s="1"/>
  <c r="JH26" i="1"/>
  <c r="JM26" i="1" s="1"/>
  <c r="JM11" i="1"/>
  <c r="GI28" i="1"/>
  <c r="GF21" i="1"/>
  <c r="GI33" i="1"/>
  <c r="GH33" i="1"/>
  <c r="GH28" i="1"/>
  <c r="GF26" i="1"/>
  <c r="GF31" i="1"/>
  <c r="GD37" i="1"/>
  <c r="GI11" i="1"/>
  <c r="GD26" i="1"/>
  <c r="GH11" i="1"/>
  <c r="GI27" i="1"/>
  <c r="GH27" i="1"/>
  <c r="GI16" i="1"/>
  <c r="GD31" i="1"/>
  <c r="GD21" i="1"/>
  <c r="GH16" i="1"/>
  <c r="GI24" i="1"/>
  <c r="GH24" i="1"/>
  <c r="GH23" i="1"/>
  <c r="GI23" i="1"/>
  <c r="GH6" i="1"/>
  <c r="GI6" i="1"/>
  <c r="GI32" i="1"/>
  <c r="GH32" i="1"/>
  <c r="GI22" i="1"/>
  <c r="GH22" i="1"/>
  <c r="GG31" i="1"/>
  <c r="GG21" i="1"/>
  <c r="GI34" i="1"/>
  <c r="GH34" i="1"/>
  <c r="GI29" i="1"/>
  <c r="GH29" i="1"/>
  <c r="FX19" i="1"/>
  <c r="FX18" i="1"/>
  <c r="FX17" i="1"/>
  <c r="FX14" i="1"/>
  <c r="FX13" i="1"/>
  <c r="FX12" i="1"/>
  <c r="FX9" i="1"/>
  <c r="FX8" i="1"/>
  <c r="FX7" i="1"/>
  <c r="GH21" i="1" l="1"/>
  <c r="GI21" i="1"/>
  <c r="GI26" i="1"/>
  <c r="GH26" i="1"/>
  <c r="GH31" i="1"/>
  <c r="GI31" i="1"/>
  <c r="FW19" i="1"/>
  <c r="FW18" i="1"/>
  <c r="FW17" i="1"/>
  <c r="FW14" i="1"/>
  <c r="FW13" i="1"/>
  <c r="FW12" i="1"/>
  <c r="FW9" i="1"/>
  <c r="FW8" i="1"/>
  <c r="FW7" i="1"/>
  <c r="FW37" i="1"/>
  <c r="FW36" i="1"/>
  <c r="FW35" i="1"/>
  <c r="FY16" i="1"/>
  <c r="FX33" i="1"/>
  <c r="FY29" i="1"/>
  <c r="FY6" i="1"/>
  <c r="FW3" i="1"/>
  <c r="FX16" i="1" l="1"/>
  <c r="FX6" i="1"/>
  <c r="FX11" i="1"/>
  <c r="FX28" i="1"/>
  <c r="FY32" i="1"/>
  <c r="FY33" i="1"/>
  <c r="FX24" i="1"/>
  <c r="FY11" i="1"/>
  <c r="FY26" i="1" s="1"/>
  <c r="FY27" i="1"/>
  <c r="FY28" i="1"/>
  <c r="FX29" i="1"/>
  <c r="FY24" i="1"/>
  <c r="FY21" i="1"/>
  <c r="FX34" i="1"/>
  <c r="FX23" i="1"/>
  <c r="FY34" i="1"/>
  <c r="FX22" i="1"/>
  <c r="FY23" i="1"/>
  <c r="FX27" i="1"/>
  <c r="FX32" i="1"/>
  <c r="FY22" i="1"/>
  <c r="FY31" i="1" l="1"/>
  <c r="FX31" i="1"/>
  <c r="FX26" i="1"/>
  <c r="FX21" i="1"/>
  <c r="FV9" i="1" l="1"/>
  <c r="IZ9" i="1" s="1"/>
  <c r="JE9" i="1" s="1"/>
  <c r="FV7" i="1" l="1"/>
  <c r="IZ7" i="1" s="1"/>
  <c r="FV8" i="1"/>
  <c r="IZ8" i="1" s="1"/>
  <c r="GA9" i="1"/>
  <c r="FZ9" i="1"/>
  <c r="JE8" i="1" l="1"/>
  <c r="IZ6" i="1"/>
  <c r="JE6" i="1" s="1"/>
  <c r="JE7" i="1"/>
  <c r="FV6" i="1"/>
  <c r="FZ6" i="1" s="1"/>
  <c r="FZ7" i="1"/>
  <c r="GA7" i="1"/>
  <c r="FZ8" i="1"/>
  <c r="GA8" i="1"/>
  <c r="FV13" i="1"/>
  <c r="FV28" i="1" l="1"/>
  <c r="GA28" i="1" s="1"/>
  <c r="IZ13" i="1"/>
  <c r="GA6" i="1"/>
  <c r="GA13" i="1"/>
  <c r="FV39" i="1"/>
  <c r="FZ13" i="1"/>
  <c r="FV18" i="1"/>
  <c r="IZ18" i="1" s="1"/>
  <c r="FV12" i="1"/>
  <c r="IZ12" i="1" s="1"/>
  <c r="FV17" i="1"/>
  <c r="IZ17" i="1" s="1"/>
  <c r="FZ28" i="1" l="1"/>
  <c r="IZ22" i="1"/>
  <c r="JE22" i="1" s="1"/>
  <c r="IZ32" i="1"/>
  <c r="JE32" i="1" s="1"/>
  <c r="JE17" i="1"/>
  <c r="JE12" i="1"/>
  <c r="IZ27" i="1"/>
  <c r="JE27" i="1" s="1"/>
  <c r="JE13" i="1"/>
  <c r="IZ28" i="1"/>
  <c r="JE28" i="1" s="1"/>
  <c r="JE18" i="1"/>
  <c r="IZ33" i="1"/>
  <c r="JE33" i="1" s="1"/>
  <c r="IZ23" i="1"/>
  <c r="JE23" i="1" s="1"/>
  <c r="FZ17" i="1"/>
  <c r="GA17" i="1"/>
  <c r="FV22" i="1"/>
  <c r="FV32" i="1"/>
  <c r="FV23" i="1"/>
  <c r="GA18" i="1"/>
  <c r="FZ18" i="1"/>
  <c r="FV33" i="1"/>
  <c r="FV38" i="1"/>
  <c r="FV27" i="1"/>
  <c r="FZ12" i="1"/>
  <c r="GA12" i="1"/>
  <c r="GA27" i="1" l="1"/>
  <c r="FZ27" i="1"/>
  <c r="FZ22" i="1"/>
  <c r="GA22" i="1"/>
  <c r="GA32" i="1"/>
  <c r="FZ32" i="1"/>
  <c r="GA23" i="1"/>
  <c r="FZ23" i="1"/>
  <c r="FZ33" i="1"/>
  <c r="GA33" i="1"/>
  <c r="FV19" i="1" l="1"/>
  <c r="IZ19" i="1" s="1"/>
  <c r="FV14" i="1"/>
  <c r="IZ14" i="1" s="1"/>
  <c r="IZ29" i="1" l="1"/>
  <c r="JE29" i="1" s="1"/>
  <c r="JE14" i="1"/>
  <c r="IZ11" i="1"/>
  <c r="IZ24" i="1"/>
  <c r="JE24" i="1" s="1"/>
  <c r="JE19" i="1"/>
  <c r="IZ34" i="1"/>
  <c r="JE34" i="1" s="1"/>
  <c r="IZ16" i="1"/>
  <c r="FV40" i="1"/>
  <c r="FZ14" i="1"/>
  <c r="FV29" i="1"/>
  <c r="GA14" i="1"/>
  <c r="FV11" i="1"/>
  <c r="GA19" i="1"/>
  <c r="FV24" i="1"/>
  <c r="FV34" i="1"/>
  <c r="FZ19" i="1"/>
  <c r="FV16" i="1"/>
  <c r="IZ26" i="1" l="1"/>
  <c r="JE26" i="1" s="1"/>
  <c r="JE11" i="1"/>
  <c r="JE16" i="1"/>
  <c r="IZ31" i="1"/>
  <c r="JE31" i="1" s="1"/>
  <c r="IZ21" i="1"/>
  <c r="JE21" i="1" s="1"/>
  <c r="GA34" i="1"/>
  <c r="FZ34" i="1"/>
  <c r="GA24" i="1"/>
  <c r="FZ24" i="1"/>
  <c r="GA16" i="1"/>
  <c r="FV21" i="1"/>
  <c r="FZ16" i="1"/>
  <c r="FV31" i="1"/>
  <c r="GA29" i="1"/>
  <c r="FZ29" i="1"/>
  <c r="FV26" i="1"/>
  <c r="FV37" i="1"/>
  <c r="FZ11" i="1"/>
  <c r="GA11" i="1"/>
  <c r="FZ31" i="1" l="1"/>
  <c r="GA31" i="1"/>
  <c r="GA21" i="1"/>
  <c r="FZ21" i="1"/>
  <c r="FZ26" i="1"/>
  <c r="GA26" i="1"/>
  <c r="FQ19" i="1" l="1"/>
  <c r="FQ18" i="1"/>
  <c r="FQ17" i="1"/>
  <c r="FQ14" i="1"/>
  <c r="FQ13" i="1"/>
  <c r="FQ12" i="1"/>
  <c r="FQ9" i="1"/>
  <c r="FQ8" i="1"/>
  <c r="FQ7" i="1"/>
  <c r="FN19" i="1" l="1"/>
  <c r="IR19" i="1" s="1"/>
  <c r="FN18" i="1"/>
  <c r="IR18" i="1" s="1"/>
  <c r="FN17" i="1"/>
  <c r="IR17" i="1" s="1"/>
  <c r="FN14" i="1"/>
  <c r="IR14" i="1" s="1"/>
  <c r="FN13" i="1"/>
  <c r="IR13" i="1" s="1"/>
  <c r="FN12" i="1"/>
  <c r="IR12" i="1" s="1"/>
  <c r="FN9" i="1"/>
  <c r="FN8" i="1"/>
  <c r="IR8" i="1" s="1"/>
  <c r="IW8" i="1" s="1"/>
  <c r="FN7" i="1"/>
  <c r="IR7" i="1" s="1"/>
  <c r="IW7" i="1" s="1"/>
  <c r="FS9" i="1" l="1"/>
  <c r="IR9" i="1"/>
  <c r="IW9" i="1" s="1"/>
  <c r="IR27" i="1"/>
  <c r="IW27" i="1" s="1"/>
  <c r="IR11" i="1"/>
  <c r="IW12" i="1"/>
  <c r="IR28" i="1"/>
  <c r="IW28" i="1" s="1"/>
  <c r="IW13" i="1"/>
  <c r="IW14" i="1"/>
  <c r="IR32" i="1"/>
  <c r="IW32" i="1" s="1"/>
  <c r="IR22" i="1"/>
  <c r="IW22" i="1" s="1"/>
  <c r="IR16" i="1"/>
  <c r="IW17" i="1"/>
  <c r="IR23" i="1"/>
  <c r="IW23" i="1" s="1"/>
  <c r="IR33" i="1"/>
  <c r="IW33" i="1" s="1"/>
  <c r="IW18" i="1"/>
  <c r="IW19" i="1"/>
  <c r="IR34" i="1"/>
  <c r="IW34" i="1" s="1"/>
  <c r="FO37" i="1"/>
  <c r="FO36" i="1"/>
  <c r="FO35" i="1"/>
  <c r="FQ34" i="1"/>
  <c r="FP19" i="1"/>
  <c r="FS19" i="1"/>
  <c r="FS18" i="1"/>
  <c r="FQ33" i="1"/>
  <c r="FP18" i="1"/>
  <c r="FN33" i="1"/>
  <c r="FQ32" i="1"/>
  <c r="FP17" i="1"/>
  <c r="FQ16" i="1"/>
  <c r="FQ29" i="1"/>
  <c r="FP14" i="1"/>
  <c r="FN40" i="1"/>
  <c r="FS13" i="1"/>
  <c r="FQ28" i="1"/>
  <c r="FP13" i="1"/>
  <c r="FN28" i="1"/>
  <c r="FQ27" i="1"/>
  <c r="FP12" i="1"/>
  <c r="FQ11" i="1"/>
  <c r="FP9" i="1"/>
  <c r="FS8" i="1"/>
  <c r="FP8" i="1"/>
  <c r="FR8" i="1" s="1"/>
  <c r="FP7" i="1"/>
  <c r="FQ6" i="1"/>
  <c r="FO3" i="1"/>
  <c r="IR24" i="1" l="1"/>
  <c r="IW24" i="1" s="1"/>
  <c r="IR29" i="1"/>
  <c r="IW29" i="1" s="1"/>
  <c r="IR6" i="1"/>
  <c r="IW6" i="1" s="1"/>
  <c r="IW16" i="1"/>
  <c r="IR31" i="1"/>
  <c r="IW31" i="1" s="1"/>
  <c r="IW11" i="1"/>
  <c r="FP11" i="1"/>
  <c r="FP16" i="1"/>
  <c r="FP6" i="1"/>
  <c r="FP33" i="1"/>
  <c r="FR33" i="1" s="1"/>
  <c r="FR7" i="1"/>
  <c r="FP28" i="1"/>
  <c r="FR28" i="1" s="1"/>
  <c r="FQ21" i="1"/>
  <c r="FP34" i="1"/>
  <c r="FP29" i="1"/>
  <c r="FQ26" i="1"/>
  <c r="FS33" i="1"/>
  <c r="FS28" i="1"/>
  <c r="FP24" i="1"/>
  <c r="FN27" i="1"/>
  <c r="FN32" i="1"/>
  <c r="FN11" i="1"/>
  <c r="FS12" i="1"/>
  <c r="FN16" i="1"/>
  <c r="FS17" i="1"/>
  <c r="FP23" i="1"/>
  <c r="FQ24" i="1"/>
  <c r="FN38" i="1"/>
  <c r="FR12" i="1"/>
  <c r="FR17" i="1"/>
  <c r="FN22" i="1"/>
  <c r="FQ31" i="1"/>
  <c r="FN6" i="1"/>
  <c r="FS7" i="1"/>
  <c r="FR9" i="1"/>
  <c r="FR14" i="1"/>
  <c r="FR19" i="1"/>
  <c r="FP22" i="1"/>
  <c r="FQ23" i="1"/>
  <c r="FN24" i="1"/>
  <c r="FP27" i="1"/>
  <c r="FN29" i="1"/>
  <c r="FP32" i="1"/>
  <c r="FN34" i="1"/>
  <c r="FN39" i="1"/>
  <c r="FR13" i="1"/>
  <c r="FS14" i="1"/>
  <c r="FR18" i="1"/>
  <c r="FQ22" i="1"/>
  <c r="FN23" i="1"/>
  <c r="FI14" i="1"/>
  <c r="FI13" i="1"/>
  <c r="FI12" i="1"/>
  <c r="FI9" i="1"/>
  <c r="FI8" i="1"/>
  <c r="FI7" i="1"/>
  <c r="FI19" i="1"/>
  <c r="FI18" i="1"/>
  <c r="FI17" i="1"/>
  <c r="IR26" i="1" l="1"/>
  <c r="IW26" i="1" s="1"/>
  <c r="IR21" i="1"/>
  <c r="IW21" i="1" s="1"/>
  <c r="FP21" i="1"/>
  <c r="FP31" i="1"/>
  <c r="FP26" i="1"/>
  <c r="FR23" i="1"/>
  <c r="FS23" i="1"/>
  <c r="FS29" i="1"/>
  <c r="FR29" i="1"/>
  <c r="FS22" i="1"/>
  <c r="FR22" i="1"/>
  <c r="FR32" i="1"/>
  <c r="FS32" i="1"/>
  <c r="FS16" i="1"/>
  <c r="FN31" i="1"/>
  <c r="FN21" i="1"/>
  <c r="FR16" i="1"/>
  <c r="FR27" i="1"/>
  <c r="FS27" i="1"/>
  <c r="FS34" i="1"/>
  <c r="FR34" i="1"/>
  <c r="FS24" i="1"/>
  <c r="FR24" i="1"/>
  <c r="FS6" i="1"/>
  <c r="FR6" i="1"/>
  <c r="FN37" i="1"/>
  <c r="FS11" i="1"/>
  <c r="FN26" i="1"/>
  <c r="FR11" i="1"/>
  <c r="FH19" i="1"/>
  <c r="FH18" i="1"/>
  <c r="FH17" i="1"/>
  <c r="FH14" i="1"/>
  <c r="FH13" i="1"/>
  <c r="FH12" i="1"/>
  <c r="FH9" i="1"/>
  <c r="FH8" i="1"/>
  <c r="FH7" i="1"/>
  <c r="FS21" i="1" l="1"/>
  <c r="FR21" i="1"/>
  <c r="FS31" i="1"/>
  <c r="FR31" i="1"/>
  <c r="FS26" i="1"/>
  <c r="FR26" i="1"/>
  <c r="FG14" i="1"/>
  <c r="FG13" i="1"/>
  <c r="FG12" i="1"/>
  <c r="FG9" i="1"/>
  <c r="FG8" i="1"/>
  <c r="FG7" i="1"/>
  <c r="FG37" i="1"/>
  <c r="FG36" i="1"/>
  <c r="FG35" i="1"/>
  <c r="FI23" i="1"/>
  <c r="FH23" i="1"/>
  <c r="FI16" i="1"/>
  <c r="FI33" i="1"/>
  <c r="FI24" i="1"/>
  <c r="FI6" i="1"/>
  <c r="FH6" i="1"/>
  <c r="FG3" i="1"/>
  <c r="FH27" i="1" l="1"/>
  <c r="FI29" i="1"/>
  <c r="FI27" i="1"/>
  <c r="FH34" i="1"/>
  <c r="FH33" i="1"/>
  <c r="FH16" i="1"/>
  <c r="FH21" i="1" s="1"/>
  <c r="FH22" i="1"/>
  <c r="FH29" i="1"/>
  <c r="FI21" i="1"/>
  <c r="FI34" i="1"/>
  <c r="FH32" i="1"/>
  <c r="FH11" i="1"/>
  <c r="FH26" i="1" s="1"/>
  <c r="FI22" i="1"/>
  <c r="FI32" i="1"/>
  <c r="FI11" i="1"/>
  <c r="FI26" i="1" s="1"/>
  <c r="FH28" i="1"/>
  <c r="FI28" i="1"/>
  <c r="FH24" i="1"/>
  <c r="FA19" i="1"/>
  <c r="FA18" i="1"/>
  <c r="FA17" i="1"/>
  <c r="FA14" i="1"/>
  <c r="FA13" i="1"/>
  <c r="FA12" i="1"/>
  <c r="FA9" i="1"/>
  <c r="FA8" i="1"/>
  <c r="FA7" i="1"/>
  <c r="FH31" i="1" l="1"/>
  <c r="FI31" i="1"/>
  <c r="EZ19" i="1"/>
  <c r="EZ18" i="1"/>
  <c r="EZ17" i="1"/>
  <c r="EZ14" i="1"/>
  <c r="EZ13" i="1"/>
  <c r="EZ12" i="1"/>
  <c r="EZ9" i="1"/>
  <c r="EZ8" i="1"/>
  <c r="EZ7" i="1"/>
  <c r="ES7" i="1"/>
  <c r="ER7" i="1"/>
  <c r="EX19" i="1" l="1"/>
  <c r="EX18" i="1"/>
  <c r="EX17" i="1"/>
  <c r="FC17" i="1" s="1"/>
  <c r="EX14" i="1"/>
  <c r="EX40" i="1" s="1"/>
  <c r="EX12" i="1"/>
  <c r="EX38" i="1" s="1"/>
  <c r="EX13" i="1"/>
  <c r="EX9" i="1"/>
  <c r="EX8" i="1"/>
  <c r="EX7" i="1"/>
  <c r="EY37" i="1"/>
  <c r="EY36" i="1"/>
  <c r="EY35" i="1"/>
  <c r="FA23" i="1"/>
  <c r="EZ22" i="1"/>
  <c r="EZ29" i="1"/>
  <c r="FA29" i="1"/>
  <c r="FA6" i="1"/>
  <c r="EY3" i="1"/>
  <c r="EX28" i="1" l="1"/>
  <c r="FB7" i="1"/>
  <c r="FC7" i="1"/>
  <c r="EZ27" i="1"/>
  <c r="EZ33" i="1"/>
  <c r="FB14" i="1"/>
  <c r="EZ16" i="1"/>
  <c r="EX39" i="1"/>
  <c r="FA27" i="1"/>
  <c r="FA32" i="1"/>
  <c r="EZ34" i="1"/>
  <c r="EZ28" i="1"/>
  <c r="FA33" i="1"/>
  <c r="EX6" i="1"/>
  <c r="EZ6" i="1"/>
  <c r="FC12" i="1"/>
  <c r="FA34" i="1"/>
  <c r="EZ11" i="1"/>
  <c r="FA11" i="1"/>
  <c r="FA26" i="1" s="1"/>
  <c r="FB12" i="1"/>
  <c r="FC13" i="1"/>
  <c r="EX27" i="1"/>
  <c r="FB9" i="1"/>
  <c r="FA28" i="1"/>
  <c r="EX34" i="1"/>
  <c r="FB8" i="1"/>
  <c r="FC9" i="1"/>
  <c r="FB18" i="1"/>
  <c r="FC19" i="1"/>
  <c r="EX23" i="1"/>
  <c r="EX33" i="1"/>
  <c r="EX29" i="1"/>
  <c r="EZ32" i="1"/>
  <c r="EX16" i="1"/>
  <c r="FB19" i="1"/>
  <c r="EX24" i="1"/>
  <c r="FC8" i="1"/>
  <c r="FA16" i="1"/>
  <c r="FB17" i="1"/>
  <c r="FC18" i="1"/>
  <c r="EX22" i="1"/>
  <c r="EZ24" i="1"/>
  <c r="EX32" i="1"/>
  <c r="EX11" i="1"/>
  <c r="EZ23" i="1"/>
  <c r="FA24" i="1"/>
  <c r="FB13" i="1"/>
  <c r="FC14" i="1"/>
  <c r="FA22" i="1"/>
  <c r="ES14" i="1"/>
  <c r="ES13" i="1"/>
  <c r="ES12" i="1"/>
  <c r="ES9" i="1"/>
  <c r="ES8" i="1"/>
  <c r="ES19" i="1"/>
  <c r="ES18" i="1"/>
  <c r="ES17" i="1"/>
  <c r="FC28" i="1" l="1"/>
  <c r="FB28" i="1"/>
  <c r="EZ31" i="1"/>
  <c r="EZ26" i="1"/>
  <c r="FB6" i="1"/>
  <c r="EZ21" i="1"/>
  <c r="FC6" i="1"/>
  <c r="FC24" i="1"/>
  <c r="FB24" i="1"/>
  <c r="FC22" i="1"/>
  <c r="FB22" i="1"/>
  <c r="EX31" i="1"/>
  <c r="EX21" i="1"/>
  <c r="FB16" i="1"/>
  <c r="FC16" i="1"/>
  <c r="FC27" i="1"/>
  <c r="FB27" i="1"/>
  <c r="FB23" i="1"/>
  <c r="FC23" i="1"/>
  <c r="FA31" i="1"/>
  <c r="FA21" i="1"/>
  <c r="FC32" i="1"/>
  <c r="FB32" i="1"/>
  <c r="FC34" i="1"/>
  <c r="FB34" i="1"/>
  <c r="FC11" i="1"/>
  <c r="EX26" i="1"/>
  <c r="FB11" i="1"/>
  <c r="EX37" i="1"/>
  <c r="FB29" i="1"/>
  <c r="FC29" i="1"/>
  <c r="FB33" i="1"/>
  <c r="FC33" i="1"/>
  <c r="ER19" i="1"/>
  <c r="ER18" i="1"/>
  <c r="ER17" i="1"/>
  <c r="ER14" i="1"/>
  <c r="ER13" i="1"/>
  <c r="ER12" i="1"/>
  <c r="ER9" i="1"/>
  <c r="ER8" i="1"/>
  <c r="FB26" i="1" l="1"/>
  <c r="FC26" i="1"/>
  <c r="FC21" i="1"/>
  <c r="FB21" i="1"/>
  <c r="FB31" i="1"/>
  <c r="FC31" i="1"/>
  <c r="EH19" i="1"/>
  <c r="HT19" i="1" s="1"/>
  <c r="EH18" i="1"/>
  <c r="HT18" i="1" s="1"/>
  <c r="EH17" i="1"/>
  <c r="HT17" i="1" s="1"/>
  <c r="EH14" i="1"/>
  <c r="HT14" i="1" s="1"/>
  <c r="HY14" i="1" s="1"/>
  <c r="EH13" i="1"/>
  <c r="HT13" i="1" s="1"/>
  <c r="HY13" i="1" s="1"/>
  <c r="EH12" i="1"/>
  <c r="HT12" i="1" s="1"/>
  <c r="EH9" i="1"/>
  <c r="HT9" i="1" s="1"/>
  <c r="EH8" i="1"/>
  <c r="HT8" i="1" s="1"/>
  <c r="EH7" i="1"/>
  <c r="HT7" i="1" s="1"/>
  <c r="HY7" i="1" l="1"/>
  <c r="HT6" i="1"/>
  <c r="HT34" i="1"/>
  <c r="HT24" i="1"/>
  <c r="HT28" i="1"/>
  <c r="HY28" i="1" s="1"/>
  <c r="HY8" i="1"/>
  <c r="HT33" i="1"/>
  <c r="HT23" i="1"/>
  <c r="HT32" i="1"/>
  <c r="HT16" i="1"/>
  <c r="HT22" i="1"/>
  <c r="HT29" i="1"/>
  <c r="HY29" i="1" s="1"/>
  <c r="HY9" i="1"/>
  <c r="HT11" i="1"/>
  <c r="HY12" i="1"/>
  <c r="HT27" i="1"/>
  <c r="HY27" i="1" s="1"/>
  <c r="EP19" i="1"/>
  <c r="IB19" i="1" s="1"/>
  <c r="EP18" i="1"/>
  <c r="IB18" i="1" s="1"/>
  <c r="EP17" i="1"/>
  <c r="IB17" i="1" s="1"/>
  <c r="EP14" i="1"/>
  <c r="EP13" i="1"/>
  <c r="IB13" i="1" s="1"/>
  <c r="IG13" i="1" s="1"/>
  <c r="EP12" i="1"/>
  <c r="IB12" i="1" s="1"/>
  <c r="EP9" i="1"/>
  <c r="EP8" i="1"/>
  <c r="EP7" i="1"/>
  <c r="IB7" i="1" s="1"/>
  <c r="EQ37" i="1"/>
  <c r="EQ36" i="1"/>
  <c r="EQ35" i="1"/>
  <c r="ES33" i="1"/>
  <c r="ER33" i="1"/>
  <c r="ER29" i="1"/>
  <c r="ES28" i="1"/>
  <c r="ER6" i="1"/>
  <c r="EQ3" i="1"/>
  <c r="EU9" i="1" l="1"/>
  <c r="IB9" i="1"/>
  <c r="IG9" i="1" s="1"/>
  <c r="EP40" i="1"/>
  <c r="IB14" i="1"/>
  <c r="IB16" i="1"/>
  <c r="IB22" i="1"/>
  <c r="IB32" i="1"/>
  <c r="EU8" i="1"/>
  <c r="IB8" i="1"/>
  <c r="IB23" i="1" s="1"/>
  <c r="IB27" i="1"/>
  <c r="IG27" i="1" s="1"/>
  <c r="IG12" i="1"/>
  <c r="IB33" i="1"/>
  <c r="IG7" i="1"/>
  <c r="HT31" i="1"/>
  <c r="HT26" i="1"/>
  <c r="HY26" i="1" s="1"/>
  <c r="HY11" i="1"/>
  <c r="HT21" i="1"/>
  <c r="HY6" i="1"/>
  <c r="EU7" i="1"/>
  <c r="ET7" i="1"/>
  <c r="EU19" i="1"/>
  <c r="ES27" i="1"/>
  <c r="ER34" i="1"/>
  <c r="ES34" i="1"/>
  <c r="ET12" i="1"/>
  <c r="ER28" i="1"/>
  <c r="EU13" i="1"/>
  <c r="ES6" i="1"/>
  <c r="ES11" i="1"/>
  <c r="ER32" i="1"/>
  <c r="ER11" i="1"/>
  <c r="ER26" i="1" s="1"/>
  <c r="ES32" i="1"/>
  <c r="EP16" i="1"/>
  <c r="EP38" i="1"/>
  <c r="EU12" i="1"/>
  <c r="ET9" i="1"/>
  <c r="EP28" i="1"/>
  <c r="EP6" i="1"/>
  <c r="ET6" i="1" s="1"/>
  <c r="EP27" i="1"/>
  <c r="ES29" i="1"/>
  <c r="ET19" i="1"/>
  <c r="EP24" i="1"/>
  <c r="ER27" i="1"/>
  <c r="EP34" i="1"/>
  <c r="ET8" i="1"/>
  <c r="ER16" i="1"/>
  <c r="ET18" i="1"/>
  <c r="EP23" i="1"/>
  <c r="EP33" i="1"/>
  <c r="ES16" i="1"/>
  <c r="ET17" i="1"/>
  <c r="EU18" i="1"/>
  <c r="EP22" i="1"/>
  <c r="ER24" i="1"/>
  <c r="EP32" i="1"/>
  <c r="EP11" i="1"/>
  <c r="EU17" i="1"/>
  <c r="ER23" i="1"/>
  <c r="ES24" i="1"/>
  <c r="ET14" i="1"/>
  <c r="ER22" i="1"/>
  <c r="ES23" i="1"/>
  <c r="EP29" i="1"/>
  <c r="EP39" i="1"/>
  <c r="ET13" i="1"/>
  <c r="EU14" i="1"/>
  <c r="ES22" i="1"/>
  <c r="EJ19" i="1"/>
  <c r="EJ18" i="1"/>
  <c r="EJ17" i="1"/>
  <c r="EJ14" i="1"/>
  <c r="EJ13" i="1"/>
  <c r="EJ12" i="1"/>
  <c r="EJ9" i="1"/>
  <c r="EJ8" i="1"/>
  <c r="EJ7" i="1"/>
  <c r="IB24" i="1" l="1"/>
  <c r="IB6" i="1"/>
  <c r="IG6" i="1" s="1"/>
  <c r="IB29" i="1"/>
  <c r="IG29" i="1" s="1"/>
  <c r="IG14" i="1"/>
  <c r="IB34" i="1"/>
  <c r="IB11" i="1"/>
  <c r="IB28" i="1"/>
  <c r="IG28" i="1" s="1"/>
  <c r="IG8" i="1"/>
  <c r="ES26" i="1"/>
  <c r="ET28" i="1"/>
  <c r="EU28" i="1"/>
  <c r="EP21" i="1"/>
  <c r="EU6" i="1"/>
  <c r="EP37" i="1"/>
  <c r="EP26" i="1"/>
  <c r="ET11" i="1"/>
  <c r="EU11" i="1"/>
  <c r="EU32" i="1"/>
  <c r="ET32" i="1"/>
  <c r="ET23" i="1"/>
  <c r="EU23" i="1"/>
  <c r="EU27" i="1"/>
  <c r="ET27" i="1"/>
  <c r="ES31" i="1"/>
  <c r="ES21" i="1"/>
  <c r="EU16" i="1"/>
  <c r="ER31" i="1"/>
  <c r="ER21" i="1"/>
  <c r="EP31" i="1"/>
  <c r="EU29" i="1"/>
  <c r="ET29" i="1"/>
  <c r="EU24" i="1"/>
  <c r="ET24" i="1"/>
  <c r="EU22" i="1"/>
  <c r="ET22" i="1"/>
  <c r="EU34" i="1"/>
  <c r="ET34" i="1"/>
  <c r="ET33" i="1"/>
  <c r="EU33" i="1"/>
  <c r="ET16" i="1"/>
  <c r="EK19" i="1"/>
  <c r="EK18" i="1"/>
  <c r="EK17" i="1"/>
  <c r="IB21" i="1" l="1"/>
  <c r="IB26" i="1"/>
  <c r="IG26" i="1" s="1"/>
  <c r="IG11" i="1"/>
  <c r="IB31" i="1"/>
  <c r="EU21" i="1"/>
  <c r="ET21" i="1"/>
  <c r="ET31" i="1"/>
  <c r="EU31" i="1"/>
  <c r="EU26" i="1"/>
  <c r="ET26" i="1"/>
  <c r="EK14" i="1"/>
  <c r="EK13" i="1"/>
  <c r="EK12" i="1"/>
  <c r="EK9" i="1"/>
  <c r="EK8" i="1"/>
  <c r="EK7" i="1"/>
  <c r="EI37" i="1" l="1"/>
  <c r="EI36" i="1"/>
  <c r="EI35" i="1"/>
  <c r="EK34" i="1"/>
  <c r="EJ33" i="1"/>
  <c r="EJ32" i="1"/>
  <c r="EK27" i="1"/>
  <c r="EJ6" i="1"/>
  <c r="EI3" i="1"/>
  <c r="EJ34" i="1" l="1"/>
  <c r="EJ11" i="1"/>
  <c r="EK32" i="1"/>
  <c r="EK6" i="1"/>
  <c r="EK11" i="1"/>
  <c r="EK33" i="1"/>
  <c r="EJ29" i="1"/>
  <c r="EJ28" i="1"/>
  <c r="EK29" i="1"/>
  <c r="EJ27" i="1"/>
  <c r="EK28" i="1"/>
  <c r="EJ16" i="1"/>
  <c r="EK16" i="1"/>
  <c r="EJ24" i="1"/>
  <c r="EJ23" i="1"/>
  <c r="EK24" i="1"/>
  <c r="EJ22" i="1"/>
  <c r="EK23" i="1"/>
  <c r="EK22" i="1"/>
  <c r="DU19" i="1"/>
  <c r="DU18" i="1"/>
  <c r="DU17" i="1"/>
  <c r="DU14" i="1"/>
  <c r="DU13" i="1"/>
  <c r="DU12" i="1"/>
  <c r="DU9" i="1"/>
  <c r="DU8" i="1"/>
  <c r="DU7" i="1"/>
  <c r="DU11" i="1" l="1"/>
  <c r="EJ26" i="1"/>
  <c r="EK26" i="1"/>
  <c r="EJ31" i="1"/>
  <c r="EJ21" i="1"/>
  <c r="EK31" i="1"/>
  <c r="EK21" i="1"/>
  <c r="DU23" i="1"/>
  <c r="DU6" i="1"/>
  <c r="DU24" i="1"/>
  <c r="DU28" i="1"/>
  <c r="DU34" i="1"/>
  <c r="DU22" i="1"/>
  <c r="DU33" i="1"/>
  <c r="DU27" i="1"/>
  <c r="DU29" i="1"/>
  <c r="DU32" i="1"/>
  <c r="DU16" i="1"/>
  <c r="DU26" i="1" l="1"/>
  <c r="DU21" i="1"/>
  <c r="DU31" i="1"/>
  <c r="EB19" i="1"/>
  <c r="EB18" i="1"/>
  <c r="EB17" i="1"/>
  <c r="EB14" i="1"/>
  <c r="EB13" i="1"/>
  <c r="EB12" i="1"/>
  <c r="EB7" i="1"/>
  <c r="EB9" i="1"/>
  <c r="EB8" i="1"/>
  <c r="EC14" i="1" l="1"/>
  <c r="EC13" i="1"/>
  <c r="EC12" i="1"/>
  <c r="EC9" i="1"/>
  <c r="EC8" i="1"/>
  <c r="EC7" i="1"/>
  <c r="EC19" i="1"/>
  <c r="EC18" i="1"/>
  <c r="EC17" i="1"/>
  <c r="EC34" i="1" l="1"/>
  <c r="EC22" i="1"/>
  <c r="EC23" i="1"/>
  <c r="EC28" i="1"/>
  <c r="EC29" i="1"/>
  <c r="EC24" i="1"/>
  <c r="EC6" i="1"/>
  <c r="EC11" i="1"/>
  <c r="EC32" i="1"/>
  <c r="EC27" i="1"/>
  <c r="EC16" i="1"/>
  <c r="EC33" i="1"/>
  <c r="EC26" i="1" l="1"/>
  <c r="EC21" i="1"/>
  <c r="EC31" i="1"/>
  <c r="DZ19" i="1" l="1"/>
  <c r="HL19" i="1" s="1"/>
  <c r="DZ18" i="1"/>
  <c r="DZ17" i="1"/>
  <c r="DZ14" i="1"/>
  <c r="DZ13" i="1"/>
  <c r="DZ12" i="1"/>
  <c r="DZ9" i="1"/>
  <c r="DZ8" i="1"/>
  <c r="HL8" i="1" s="1"/>
  <c r="HQ8" i="1" s="1"/>
  <c r="DZ7" i="1"/>
  <c r="EA37" i="1"/>
  <c r="EA36" i="1"/>
  <c r="EA35" i="1"/>
  <c r="EB16" i="1"/>
  <c r="EA3" i="1"/>
  <c r="ED7" i="1" l="1"/>
  <c r="EE7" i="1"/>
  <c r="EE12" i="1"/>
  <c r="HL12" i="1"/>
  <c r="EE14" i="1"/>
  <c r="HL14" i="1"/>
  <c r="HL34" i="1" s="1"/>
  <c r="EE9" i="1"/>
  <c r="HL9" i="1"/>
  <c r="HQ9" i="1" s="1"/>
  <c r="EE13" i="1"/>
  <c r="HL13" i="1"/>
  <c r="EE17" i="1"/>
  <c r="HL17" i="1"/>
  <c r="EE18" i="1"/>
  <c r="HL18" i="1"/>
  <c r="HL7" i="1"/>
  <c r="ED8" i="1"/>
  <c r="EE8" i="1"/>
  <c r="ED18" i="1"/>
  <c r="EE19" i="1"/>
  <c r="ED17" i="1"/>
  <c r="ED19" i="1"/>
  <c r="EB6" i="1"/>
  <c r="EB21" i="1" s="1"/>
  <c r="ED9" i="1"/>
  <c r="DZ28" i="1"/>
  <c r="EE28" i="1" s="1"/>
  <c r="EB28" i="1"/>
  <c r="ED13" i="1"/>
  <c r="DZ33" i="1"/>
  <c r="EE33" i="1" s="1"/>
  <c r="EB33" i="1"/>
  <c r="DZ39" i="1"/>
  <c r="DZ6" i="1"/>
  <c r="EE6" i="1" s="1"/>
  <c r="DZ38" i="1"/>
  <c r="ED12" i="1"/>
  <c r="DZ11" i="1"/>
  <c r="EE11" i="1" s="1"/>
  <c r="DZ27" i="1"/>
  <c r="EE27" i="1" s="1"/>
  <c r="EB11" i="1"/>
  <c r="EB27" i="1"/>
  <c r="DZ40" i="1"/>
  <c r="ED14" i="1"/>
  <c r="DZ29" i="1"/>
  <c r="EE29" i="1" s="1"/>
  <c r="EB29" i="1"/>
  <c r="EB34" i="1"/>
  <c r="DZ22" i="1"/>
  <c r="EE22" i="1" s="1"/>
  <c r="EB22" i="1"/>
  <c r="DZ24" i="1"/>
  <c r="EE24" i="1" s="1"/>
  <c r="EB24" i="1"/>
  <c r="DZ32" i="1"/>
  <c r="EE32" i="1" s="1"/>
  <c r="EB32" i="1"/>
  <c r="DZ34" i="1"/>
  <c r="EE34" i="1" s="1"/>
  <c r="DZ16" i="1"/>
  <c r="EE16" i="1" s="1"/>
  <c r="DZ23" i="1"/>
  <c r="EE23" i="1" s="1"/>
  <c r="EB23" i="1"/>
  <c r="DT19" i="1"/>
  <c r="DT18" i="1"/>
  <c r="DT17" i="1"/>
  <c r="DT14" i="1"/>
  <c r="DT13" i="1"/>
  <c r="DT12" i="1"/>
  <c r="DT9" i="1"/>
  <c r="DT8" i="1"/>
  <c r="DT7" i="1"/>
  <c r="DR19" i="1"/>
  <c r="HD19" i="1" s="1"/>
  <c r="DR18" i="1"/>
  <c r="HD18" i="1" s="1"/>
  <c r="DR17" i="1"/>
  <c r="HD17" i="1" s="1"/>
  <c r="DR14" i="1"/>
  <c r="HD14" i="1" s="1"/>
  <c r="DR13" i="1"/>
  <c r="HD13" i="1" s="1"/>
  <c r="DR12" i="1"/>
  <c r="HD12" i="1" s="1"/>
  <c r="DR9" i="1"/>
  <c r="HD9" i="1" s="1"/>
  <c r="HI9" i="1" s="1"/>
  <c r="DR8" i="1"/>
  <c r="HD8" i="1" s="1"/>
  <c r="HI8" i="1" s="1"/>
  <c r="HL24" i="1" l="1"/>
  <c r="HL6" i="1"/>
  <c r="HQ6" i="1" s="1"/>
  <c r="HQ7" i="1"/>
  <c r="HL28" i="1"/>
  <c r="HQ28" i="1" s="1"/>
  <c r="HQ13" i="1"/>
  <c r="HL23" i="1"/>
  <c r="HL33" i="1"/>
  <c r="HL29" i="1"/>
  <c r="HQ29" i="1" s="1"/>
  <c r="HQ14" i="1"/>
  <c r="HL32" i="1"/>
  <c r="HL22" i="1"/>
  <c r="HL16" i="1"/>
  <c r="HQ12" i="1"/>
  <c r="HL11" i="1"/>
  <c r="HL27" i="1"/>
  <c r="HQ27" i="1" s="1"/>
  <c r="HD33" i="1"/>
  <c r="HD23" i="1"/>
  <c r="HD34" i="1"/>
  <c r="HD24" i="1"/>
  <c r="HD11" i="1"/>
  <c r="HI12" i="1"/>
  <c r="HD28" i="1"/>
  <c r="HI28" i="1" s="1"/>
  <c r="HI13" i="1"/>
  <c r="HD29" i="1"/>
  <c r="HI29" i="1" s="1"/>
  <c r="HI14" i="1"/>
  <c r="HD32" i="1"/>
  <c r="HD16" i="1"/>
  <c r="ED33" i="1"/>
  <c r="ED28" i="1"/>
  <c r="ED6" i="1"/>
  <c r="EB26" i="1"/>
  <c r="EB31" i="1"/>
  <c r="ED23" i="1"/>
  <c r="ED22" i="1"/>
  <c r="ED29" i="1"/>
  <c r="DZ37" i="1"/>
  <c r="DZ26" i="1"/>
  <c r="EE26" i="1" s="1"/>
  <c r="ED11" i="1"/>
  <c r="DZ31" i="1"/>
  <c r="EE31" i="1" s="1"/>
  <c r="DZ21" i="1"/>
  <c r="EE21" i="1" s="1"/>
  <c r="ED16" i="1"/>
  <c r="ED34" i="1"/>
  <c r="ED32" i="1"/>
  <c r="ED24" i="1"/>
  <c r="ED27" i="1"/>
  <c r="DV8" i="1"/>
  <c r="DR7" i="1"/>
  <c r="HD7" i="1" s="1"/>
  <c r="HD22" i="1" s="1"/>
  <c r="HL26" i="1" l="1"/>
  <c r="HQ26" i="1" s="1"/>
  <c r="HQ11" i="1"/>
  <c r="HL21" i="1"/>
  <c r="HL31" i="1"/>
  <c r="HD31" i="1"/>
  <c r="HD27" i="1"/>
  <c r="HI27" i="1" s="1"/>
  <c r="HI11" i="1"/>
  <c r="HD6" i="1"/>
  <c r="HI6" i="1" s="1"/>
  <c r="HI7" i="1"/>
  <c r="ED21" i="1"/>
  <c r="ED26" i="1"/>
  <c r="ED31" i="1"/>
  <c r="DS37" i="1"/>
  <c r="DS36" i="1"/>
  <c r="DS35" i="1"/>
  <c r="DT29" i="1"/>
  <c r="DR40" i="1"/>
  <c r="DT33" i="1"/>
  <c r="DR39" i="1"/>
  <c r="DT11" i="1"/>
  <c r="DR27" i="1"/>
  <c r="DR29" i="1"/>
  <c r="DV7" i="1"/>
  <c r="DS3" i="1"/>
  <c r="HD26" i="1" l="1"/>
  <c r="HI26" i="1" s="1"/>
  <c r="HD21" i="1"/>
  <c r="DT34" i="1"/>
  <c r="DT23" i="1"/>
  <c r="DV17" i="1"/>
  <c r="DR33" i="1"/>
  <c r="DV33" i="1" s="1"/>
  <c r="DR22" i="1"/>
  <c r="DV19" i="1"/>
  <c r="DV29" i="1"/>
  <c r="DR32" i="1"/>
  <c r="DV13" i="1"/>
  <c r="DV9" i="1"/>
  <c r="DR28" i="1"/>
  <c r="DT27" i="1"/>
  <c r="DV27" i="1" s="1"/>
  <c r="DT22" i="1"/>
  <c r="DR24" i="1"/>
  <c r="DT32" i="1"/>
  <c r="DR34" i="1"/>
  <c r="DR16" i="1"/>
  <c r="DT6" i="1"/>
  <c r="DT26" i="1" s="1"/>
  <c r="DT16" i="1"/>
  <c r="DR11" i="1"/>
  <c r="DV12" i="1"/>
  <c r="DT28" i="1"/>
  <c r="DR38" i="1"/>
  <c r="DR6" i="1"/>
  <c r="DV18" i="1"/>
  <c r="DT24" i="1"/>
  <c r="DV14" i="1"/>
  <c r="DR23" i="1"/>
  <c r="DN19" i="1"/>
  <c r="DN18" i="1"/>
  <c r="DN17" i="1"/>
  <c r="DN14" i="1"/>
  <c r="DN13" i="1"/>
  <c r="DN12" i="1"/>
  <c r="DN9" i="1"/>
  <c r="DN8" i="1"/>
  <c r="DN7" i="1"/>
  <c r="DV22" i="1" l="1"/>
  <c r="DV16" i="1"/>
  <c r="DR31" i="1"/>
  <c r="DR21" i="1"/>
  <c r="DV28" i="1"/>
  <c r="DV11" i="1"/>
  <c r="DR37" i="1"/>
  <c r="DR26" i="1"/>
  <c r="DV24" i="1"/>
  <c r="DV34" i="1"/>
  <c r="DT31" i="1"/>
  <c r="DT21" i="1"/>
  <c r="DV23" i="1"/>
  <c r="DV32" i="1"/>
  <c r="DV6" i="1"/>
  <c r="DL19" i="1"/>
  <c r="DL18" i="1"/>
  <c r="DL17" i="1"/>
  <c r="DL14" i="1"/>
  <c r="DL40" i="1" s="1"/>
  <c r="DL13" i="1"/>
  <c r="DL12" i="1"/>
  <c r="DL9" i="1"/>
  <c r="DL8" i="1"/>
  <c r="DO8" i="1" s="1"/>
  <c r="DL7" i="1"/>
  <c r="DM37" i="1"/>
  <c r="DM36" i="1"/>
  <c r="DM35" i="1"/>
  <c r="DN34" i="1"/>
  <c r="DN32" i="1"/>
  <c r="DM3" i="1"/>
  <c r="DV21" i="1" l="1"/>
  <c r="DV26" i="1"/>
  <c r="DV31" i="1"/>
  <c r="DL28" i="1"/>
  <c r="DN28" i="1"/>
  <c r="DL34" i="1"/>
  <c r="DO34" i="1" s="1"/>
  <c r="DL22" i="1"/>
  <c r="DL33" i="1"/>
  <c r="DN6" i="1"/>
  <c r="DN29" i="1"/>
  <c r="DN33" i="1"/>
  <c r="DO13" i="1"/>
  <c r="DL27" i="1"/>
  <c r="DN11" i="1"/>
  <c r="DO18" i="1"/>
  <c r="DL39" i="1"/>
  <c r="DN27" i="1"/>
  <c r="DL29" i="1"/>
  <c r="DL6" i="1"/>
  <c r="DO7" i="1"/>
  <c r="DL16" i="1"/>
  <c r="DO17" i="1"/>
  <c r="DN23" i="1"/>
  <c r="DL32" i="1"/>
  <c r="DO9" i="1"/>
  <c r="DN16" i="1"/>
  <c r="DO19" i="1"/>
  <c r="DN22" i="1"/>
  <c r="DL24" i="1"/>
  <c r="DL11" i="1"/>
  <c r="DO12" i="1"/>
  <c r="DL38" i="1"/>
  <c r="DN24" i="1"/>
  <c r="DO14" i="1"/>
  <c r="DL23" i="1"/>
  <c r="DN26" i="1" l="1"/>
  <c r="DO27" i="1"/>
  <c r="DO22" i="1"/>
  <c r="DO28" i="1"/>
  <c r="DO33" i="1"/>
  <c r="DO24" i="1"/>
  <c r="DO32" i="1"/>
  <c r="DO29" i="1"/>
  <c r="DO23" i="1"/>
  <c r="DN31" i="1"/>
  <c r="DN21" i="1"/>
  <c r="DO6" i="1"/>
  <c r="DO11" i="1"/>
  <c r="DL37" i="1"/>
  <c r="DL26" i="1"/>
  <c r="DL31" i="1"/>
  <c r="DL21" i="1"/>
  <c r="DO16" i="1"/>
  <c r="DO26" i="1" l="1"/>
  <c r="DO21" i="1"/>
  <c r="DO31" i="1"/>
  <c r="RB23" i="1" l="1"/>
  <c r="DH9" i="1" l="1"/>
  <c r="DH8" i="1"/>
  <c r="DH7" i="1" l="1"/>
  <c r="DH18" i="1" l="1"/>
  <c r="DH19" i="1"/>
  <c r="DH17" i="1" l="1"/>
  <c r="DH12" i="1"/>
  <c r="DH13" i="1" l="1"/>
  <c r="DH14" i="1"/>
  <c r="DF19" i="1" l="1"/>
  <c r="GM19" i="1" s="1"/>
  <c r="DF18" i="1"/>
  <c r="GM18" i="1" s="1"/>
  <c r="DF17" i="1"/>
  <c r="GM17" i="1" s="1"/>
  <c r="DF14" i="1"/>
  <c r="GM14" i="1" s="1"/>
  <c r="DF13" i="1"/>
  <c r="GM13" i="1" s="1"/>
  <c r="GP13" i="1" s="1"/>
  <c r="DF12" i="1"/>
  <c r="GM12" i="1" s="1"/>
  <c r="DF9" i="1"/>
  <c r="DF8" i="1"/>
  <c r="GM8" i="1" s="1"/>
  <c r="DF7" i="1"/>
  <c r="GM7" i="1" s="1"/>
  <c r="GP7" i="1" s="1"/>
  <c r="DI9" i="1" l="1"/>
  <c r="GM9" i="1"/>
  <c r="DF16" i="1"/>
  <c r="RB21" i="1"/>
  <c r="QW30" i="1"/>
  <c r="QV30" i="1"/>
  <c r="QW25" i="1"/>
  <c r="QV25" i="1"/>
  <c r="DG37" i="1"/>
  <c r="DG36" i="1"/>
  <c r="DG35" i="1"/>
  <c r="DF40" i="1"/>
  <c r="DF39" i="1"/>
  <c r="DG3" i="1"/>
  <c r="DI19" i="1" l="1"/>
  <c r="DF28" i="1"/>
  <c r="DI7" i="1"/>
  <c r="DH6" i="1"/>
  <c r="DH29" i="1"/>
  <c r="DF32" i="1"/>
  <c r="DF33" i="1"/>
  <c r="DH27" i="1"/>
  <c r="DH33" i="1"/>
  <c r="DH16" i="1"/>
  <c r="DI16" i="1" s="1"/>
  <c r="DH34" i="1"/>
  <c r="DI12" i="1"/>
  <c r="DH28" i="1"/>
  <c r="DH32" i="1"/>
  <c r="DH11" i="1"/>
  <c r="DF27" i="1"/>
  <c r="DF6" i="1"/>
  <c r="DI8" i="1"/>
  <c r="DF11" i="1"/>
  <c r="DI13" i="1"/>
  <c r="DI18" i="1"/>
  <c r="DH22" i="1"/>
  <c r="DI17" i="1"/>
  <c r="DF24" i="1"/>
  <c r="DF29" i="1"/>
  <c r="DF34" i="1"/>
  <c r="DF23" i="1"/>
  <c r="DH24" i="1"/>
  <c r="DF38" i="1"/>
  <c r="DI14" i="1"/>
  <c r="DF22" i="1"/>
  <c r="DH23" i="1"/>
  <c r="DI28" i="1" l="1"/>
  <c r="DI33" i="1"/>
  <c r="DI24" i="1"/>
  <c r="DH21" i="1"/>
  <c r="DI27" i="1"/>
  <c r="DH26" i="1"/>
  <c r="DI32" i="1"/>
  <c r="DH31" i="1"/>
  <c r="DI11" i="1"/>
  <c r="DF37" i="1"/>
  <c r="DF26" i="1"/>
  <c r="DI22" i="1"/>
  <c r="DI34" i="1"/>
  <c r="DI6" i="1"/>
  <c r="DF31" i="1"/>
  <c r="DF21" i="1"/>
  <c r="DI29" i="1"/>
  <c r="DI23" i="1"/>
  <c r="DI26" i="1" l="1"/>
  <c r="DI31" i="1"/>
  <c r="DI21" i="1"/>
  <c r="DB19" i="1" l="1"/>
  <c r="DB18" i="1"/>
  <c r="DB17" i="1"/>
  <c r="DB14" i="1"/>
  <c r="DB13" i="1"/>
  <c r="DB12" i="1"/>
  <c r="DB9" i="1"/>
  <c r="DB8" i="1"/>
  <c r="DB7" i="1"/>
  <c r="DA19" i="1" l="1"/>
  <c r="DA18" i="1"/>
  <c r="DA17" i="1"/>
  <c r="DA14" i="1"/>
  <c r="DA13" i="1"/>
  <c r="DA12" i="1"/>
  <c r="DA9" i="1"/>
  <c r="DA8" i="1"/>
  <c r="DA7" i="1"/>
  <c r="CY14" i="1" l="1"/>
  <c r="GE14" i="1" s="1"/>
  <c r="GJ14" i="1" s="1"/>
  <c r="CY13" i="1"/>
  <c r="CY12" i="1"/>
  <c r="CY9" i="1"/>
  <c r="CY8" i="1"/>
  <c r="CY7" i="1"/>
  <c r="CZ36" i="1"/>
  <c r="DB34" i="1"/>
  <c r="DA34" i="1"/>
  <c r="DB33" i="1"/>
  <c r="DA33" i="1"/>
  <c r="DB32" i="1"/>
  <c r="DA32" i="1"/>
  <c r="DB29" i="1"/>
  <c r="DA29" i="1"/>
  <c r="DB28" i="1"/>
  <c r="DA28" i="1"/>
  <c r="DB27" i="1"/>
  <c r="DA27" i="1"/>
  <c r="DB24" i="1"/>
  <c r="DA24" i="1"/>
  <c r="DB23" i="1"/>
  <c r="DA23" i="1"/>
  <c r="DB22" i="1"/>
  <c r="DA22" i="1"/>
  <c r="DB16" i="1"/>
  <c r="DA16" i="1"/>
  <c r="DB11" i="1"/>
  <c r="DA11" i="1"/>
  <c r="DB6" i="1"/>
  <c r="DA6" i="1"/>
  <c r="CZ3" i="1"/>
  <c r="CB40" i="1"/>
  <c r="CB39" i="1"/>
  <c r="CB38" i="1"/>
  <c r="CE34" i="1"/>
  <c r="CD34" i="1"/>
  <c r="CB34" i="1"/>
  <c r="CE33" i="1"/>
  <c r="CD33" i="1"/>
  <c r="CB33" i="1"/>
  <c r="CE32" i="1"/>
  <c r="CD32" i="1"/>
  <c r="CB32" i="1"/>
  <c r="CE29" i="1"/>
  <c r="CD29" i="1"/>
  <c r="CB29" i="1"/>
  <c r="CE28" i="1"/>
  <c r="CD28" i="1"/>
  <c r="CB28" i="1"/>
  <c r="CE27" i="1"/>
  <c r="CD27" i="1"/>
  <c r="CB27" i="1"/>
  <c r="CE24" i="1"/>
  <c r="CD24" i="1"/>
  <c r="CB24" i="1"/>
  <c r="CE23" i="1"/>
  <c r="CD23" i="1"/>
  <c r="CB23" i="1"/>
  <c r="CE22" i="1"/>
  <c r="CD22" i="1"/>
  <c r="CB22" i="1"/>
  <c r="CF19" i="1"/>
  <c r="CF18" i="1"/>
  <c r="CF17" i="1"/>
  <c r="CE16" i="1"/>
  <c r="CD16" i="1"/>
  <c r="CB16" i="1"/>
  <c r="CF14" i="1"/>
  <c r="CF13" i="1"/>
  <c r="CF12" i="1"/>
  <c r="CE11" i="1"/>
  <c r="CD11" i="1"/>
  <c r="CB11" i="1"/>
  <c r="CB37" i="1" s="1"/>
  <c r="CF9" i="1"/>
  <c r="CF8" i="1"/>
  <c r="CF7" i="1"/>
  <c r="CE6" i="1"/>
  <c r="CD6" i="1"/>
  <c r="CB6" i="1"/>
  <c r="CC3" i="1"/>
  <c r="DC12" i="1" l="1"/>
  <c r="GE12" i="1"/>
  <c r="GJ12" i="1" s="1"/>
  <c r="DC7" i="1"/>
  <c r="GE7" i="1"/>
  <c r="GJ7" i="1" s="1"/>
  <c r="CY39" i="1"/>
  <c r="GE13" i="1"/>
  <c r="GJ13" i="1" s="1"/>
  <c r="DC9" i="1"/>
  <c r="GE9" i="1"/>
  <c r="DC8" i="1"/>
  <c r="GE8" i="1"/>
  <c r="CY38" i="1"/>
  <c r="CF24" i="1"/>
  <c r="CF34" i="1"/>
  <c r="CY27" i="1"/>
  <c r="DC27" i="1" s="1"/>
  <c r="DB31" i="1"/>
  <c r="DB21" i="1"/>
  <c r="DA21" i="1"/>
  <c r="DA31" i="1"/>
  <c r="DA26" i="1"/>
  <c r="DC14" i="1"/>
  <c r="CY40" i="1"/>
  <c r="CY29" i="1"/>
  <c r="DC29" i="1" s="1"/>
  <c r="CY11" i="1"/>
  <c r="DC13" i="1"/>
  <c r="CY28" i="1"/>
  <c r="DC28" i="1" s="1"/>
  <c r="CZ35" i="1"/>
  <c r="CY6" i="1"/>
  <c r="CF6" i="1"/>
  <c r="DB26" i="1"/>
  <c r="CF29" i="1"/>
  <c r="CE31" i="1"/>
  <c r="CZ37" i="1"/>
  <c r="CD26" i="1"/>
  <c r="CE26" i="1"/>
  <c r="CF16" i="1"/>
  <c r="CF11" i="1"/>
  <c r="CD31" i="1"/>
  <c r="CB21" i="1"/>
  <c r="CF23" i="1"/>
  <c r="CB26" i="1"/>
  <c r="CF28" i="1"/>
  <c r="CB31" i="1"/>
  <c r="CF33" i="1"/>
  <c r="CD21" i="1"/>
  <c r="CF22" i="1"/>
  <c r="CF27" i="1"/>
  <c r="CF32" i="1"/>
  <c r="CE21" i="1"/>
  <c r="BW11" i="1"/>
  <c r="DC11" i="1" l="1"/>
  <c r="CY37" i="1"/>
  <c r="CY26" i="1"/>
  <c r="DC26" i="1" s="1"/>
  <c r="DC6" i="1"/>
  <c r="CF21" i="1"/>
  <c r="CF31" i="1"/>
  <c r="CF26" i="1"/>
  <c r="BY19" i="1"/>
  <c r="BU40" i="1"/>
  <c r="BU38" i="1"/>
  <c r="BX34" i="1"/>
  <c r="BW34" i="1"/>
  <c r="BU34" i="1"/>
  <c r="BX33" i="1"/>
  <c r="BW33" i="1"/>
  <c r="BX32" i="1"/>
  <c r="BW32" i="1"/>
  <c r="BU32" i="1"/>
  <c r="BX29" i="1"/>
  <c r="BW29" i="1"/>
  <c r="BX28" i="1"/>
  <c r="BW28" i="1"/>
  <c r="BX27" i="1"/>
  <c r="BW27" i="1"/>
  <c r="BX24" i="1"/>
  <c r="BW24" i="1"/>
  <c r="BX23" i="1"/>
  <c r="BW23" i="1"/>
  <c r="BX22" i="1"/>
  <c r="BW22" i="1"/>
  <c r="BY18" i="1"/>
  <c r="BY17" i="1"/>
  <c r="BX16" i="1"/>
  <c r="BW16" i="1"/>
  <c r="BU16" i="1"/>
  <c r="BY14" i="1"/>
  <c r="BY13" i="1"/>
  <c r="BX11" i="1"/>
  <c r="BX6" i="1"/>
  <c r="BW6" i="1"/>
  <c r="BV3" i="1"/>
  <c r="BU33" i="1" l="1"/>
  <c r="BY33" i="1" s="1"/>
  <c r="BU6" i="1"/>
  <c r="BU11" i="1"/>
  <c r="BY11" i="1" s="1"/>
  <c r="BY12" i="1"/>
  <c r="BX21" i="1"/>
  <c r="BX31" i="1"/>
  <c r="BX26" i="1"/>
  <c r="BY16" i="1"/>
  <c r="BY32" i="1"/>
  <c r="BY34" i="1"/>
  <c r="BW31" i="1"/>
  <c r="BW26" i="1"/>
  <c r="BU39" i="1"/>
  <c r="BW21" i="1"/>
  <c r="BU31" i="1" l="1"/>
  <c r="BY31" i="1" s="1"/>
  <c r="BU37" i="1"/>
  <c r="BQ19" i="1" l="1"/>
  <c r="BQ18" i="1"/>
  <c r="BQ17" i="1"/>
  <c r="BQ14" i="1"/>
  <c r="BQ13" i="1"/>
  <c r="BQ12" i="1"/>
  <c r="BQ9" i="1"/>
  <c r="BO45" i="1" s="1"/>
  <c r="BQ8" i="1"/>
  <c r="BO44" i="1" s="1"/>
  <c r="BQ7" i="1"/>
  <c r="BO43" i="1" s="1"/>
  <c r="BP19" i="1" l="1"/>
  <c r="BP18" i="1"/>
  <c r="BP17" i="1"/>
  <c r="BP14" i="1"/>
  <c r="BP13" i="1"/>
  <c r="BP12" i="1"/>
  <c r="BP9" i="1"/>
  <c r="BP8" i="1"/>
  <c r="BP7" i="1"/>
  <c r="BN19" i="1" l="1"/>
  <c r="FO19" i="1" s="1"/>
  <c r="BN18" i="1"/>
  <c r="FO18" i="1" s="1"/>
  <c r="BN17" i="1"/>
  <c r="FO17" i="1" s="1"/>
  <c r="BN14" i="1"/>
  <c r="BN13" i="1"/>
  <c r="BN12" i="1"/>
  <c r="BJ14" i="1"/>
  <c r="BJ13" i="1"/>
  <c r="BJ12" i="1"/>
  <c r="BJ9" i="1"/>
  <c r="BK9" i="1" s="1"/>
  <c r="BN9" i="1" s="1"/>
  <c r="FO9" i="1" s="1"/>
  <c r="FT9" i="1" s="1"/>
  <c r="BJ8" i="1"/>
  <c r="BK8" i="1" s="1"/>
  <c r="BJ7" i="1"/>
  <c r="BK7" i="1" s="1"/>
  <c r="BN7" i="1" s="1"/>
  <c r="FO7" i="1" s="1"/>
  <c r="BN39" i="1" l="1"/>
  <c r="FO13" i="1"/>
  <c r="FO33" i="1" s="1"/>
  <c r="FT33" i="1" s="1"/>
  <c r="FT19" i="1"/>
  <c r="FO24" i="1"/>
  <c r="FT24" i="1" s="1"/>
  <c r="FT7" i="1"/>
  <c r="BN40" i="1"/>
  <c r="FO14" i="1"/>
  <c r="FT17" i="1"/>
  <c r="FO16" i="1"/>
  <c r="FO22" i="1"/>
  <c r="FT22" i="1" s="1"/>
  <c r="BN38" i="1"/>
  <c r="FO12" i="1"/>
  <c r="FO32" i="1" s="1"/>
  <c r="FT32" i="1" s="1"/>
  <c r="FT18" i="1"/>
  <c r="BN8" i="1"/>
  <c r="BN22" i="1"/>
  <c r="BN27" i="1"/>
  <c r="BR7" i="1"/>
  <c r="BO3" i="1"/>
  <c r="FO29" i="1" l="1"/>
  <c r="FT29" i="1" s="1"/>
  <c r="FT14" i="1"/>
  <c r="BN23" i="1"/>
  <c r="FO8" i="1"/>
  <c r="FO28" i="1" s="1"/>
  <c r="FT28" i="1" s="1"/>
  <c r="FT12" i="1"/>
  <c r="FO11" i="1"/>
  <c r="FO27" i="1"/>
  <c r="FT27" i="1" s="1"/>
  <c r="FT16" i="1"/>
  <c r="FO34" i="1"/>
  <c r="FT34" i="1" s="1"/>
  <c r="FT13" i="1"/>
  <c r="BU27" i="1"/>
  <c r="BU22" i="1"/>
  <c r="BY7" i="1"/>
  <c r="BN28" i="1"/>
  <c r="BR8" i="1"/>
  <c r="BN6" i="1"/>
  <c r="BQ11" i="1"/>
  <c r="BQ6" i="1"/>
  <c r="BQ33" i="1"/>
  <c r="BP29" i="1"/>
  <c r="BP33" i="1"/>
  <c r="BQ29" i="1"/>
  <c r="BP6" i="1"/>
  <c r="BP16" i="1"/>
  <c r="BQ16" i="1"/>
  <c r="BQ34" i="1"/>
  <c r="BP28" i="1"/>
  <c r="BQ28" i="1"/>
  <c r="BP11" i="1"/>
  <c r="BP34" i="1"/>
  <c r="BR14" i="1"/>
  <c r="BR19" i="1"/>
  <c r="BN11" i="1"/>
  <c r="BN37" i="1" s="1"/>
  <c r="BR18" i="1"/>
  <c r="BP27" i="1"/>
  <c r="BR27" i="1" s="1"/>
  <c r="BP32" i="1"/>
  <c r="BQ22" i="1"/>
  <c r="BQ27" i="1"/>
  <c r="BQ32" i="1"/>
  <c r="BR9" i="1"/>
  <c r="BR13" i="1"/>
  <c r="BN16" i="1"/>
  <c r="BP22" i="1"/>
  <c r="BR22" i="1" s="1"/>
  <c r="CC35" i="1" s="1"/>
  <c r="BR12" i="1"/>
  <c r="BR17" i="1"/>
  <c r="BN24" i="1"/>
  <c r="BN29" i="1"/>
  <c r="BN34" i="1"/>
  <c r="BP24" i="1"/>
  <c r="BN33" i="1"/>
  <c r="BQ24" i="1"/>
  <c r="BP23" i="1"/>
  <c r="BN32" i="1"/>
  <c r="BQ23" i="1"/>
  <c r="BF19" i="1"/>
  <c r="BF18" i="1"/>
  <c r="BF17" i="1"/>
  <c r="BF14" i="1"/>
  <c r="BF13" i="1"/>
  <c r="BF12" i="1"/>
  <c r="BF9" i="1"/>
  <c r="BF8" i="1"/>
  <c r="BF7" i="1"/>
  <c r="BR23" i="1" l="1"/>
  <c r="CC36" i="1" s="1"/>
  <c r="FT8" i="1"/>
  <c r="FO6" i="1"/>
  <c r="FO26" i="1" s="1"/>
  <c r="FT26" i="1" s="1"/>
  <c r="FO23" i="1"/>
  <c r="FT23" i="1" s="1"/>
  <c r="FT11" i="1"/>
  <c r="FO31" i="1"/>
  <c r="FT31" i="1" s="1"/>
  <c r="BQ31" i="1"/>
  <c r="BR28" i="1"/>
  <c r="BU28" i="1"/>
  <c r="BU23" i="1"/>
  <c r="BY8" i="1"/>
  <c r="BR16" i="1"/>
  <c r="BY22" i="1"/>
  <c r="BU29" i="1"/>
  <c r="BU24" i="1"/>
  <c r="BY9" i="1"/>
  <c r="BR6" i="1"/>
  <c r="BY27" i="1"/>
  <c r="BQ26" i="1"/>
  <c r="BP21" i="1"/>
  <c r="BP31" i="1"/>
  <c r="BQ21" i="1"/>
  <c r="BP26" i="1"/>
  <c r="BR29" i="1"/>
  <c r="BR24" i="1"/>
  <c r="CC37" i="1" s="1"/>
  <c r="BR33" i="1"/>
  <c r="BR11" i="1"/>
  <c r="BN26" i="1"/>
  <c r="BR34" i="1"/>
  <c r="BN31" i="1"/>
  <c r="BN21" i="1"/>
  <c r="BR32" i="1"/>
  <c r="BG19" i="1"/>
  <c r="BG18" i="1"/>
  <c r="BG17" i="1"/>
  <c r="BG14" i="1"/>
  <c r="BG13" i="1"/>
  <c r="BG12" i="1"/>
  <c r="BG9" i="1"/>
  <c r="BG8" i="1"/>
  <c r="BG7" i="1"/>
  <c r="FT6" i="1" l="1"/>
  <c r="FO21" i="1"/>
  <c r="FT21" i="1" s="1"/>
  <c r="BY23" i="1"/>
  <c r="BY24" i="1"/>
  <c r="BY28" i="1"/>
  <c r="BU26" i="1"/>
  <c r="BY6" i="1"/>
  <c r="BU21" i="1"/>
  <c r="BY29" i="1"/>
  <c r="BR21" i="1"/>
  <c r="BR26" i="1"/>
  <c r="BR31" i="1"/>
  <c r="BK13" i="1"/>
  <c r="BK12" i="1"/>
  <c r="BF33" i="1"/>
  <c r="BF28" i="1"/>
  <c r="BG6" i="1"/>
  <c r="BE3" i="1"/>
  <c r="BY21" i="1" l="1"/>
  <c r="BY26" i="1"/>
  <c r="BH14" i="1"/>
  <c r="BK14" i="1"/>
  <c r="BG32" i="1"/>
  <c r="BG34" i="1"/>
  <c r="BD28" i="1"/>
  <c r="BH28" i="1" s="1"/>
  <c r="BF6" i="1"/>
  <c r="BG27" i="1"/>
  <c r="BG29" i="1"/>
  <c r="BG23" i="1"/>
  <c r="BH9" i="1"/>
  <c r="BG16" i="1"/>
  <c r="BG21" i="1" s="1"/>
  <c r="BG11" i="1"/>
  <c r="BG26" i="1" s="1"/>
  <c r="BG28" i="1"/>
  <c r="BD29" i="1"/>
  <c r="BF16" i="1"/>
  <c r="BF34" i="1"/>
  <c r="BF11" i="1"/>
  <c r="BF29" i="1"/>
  <c r="BG33" i="1"/>
  <c r="BD6" i="1"/>
  <c r="BH8" i="1"/>
  <c r="BD11" i="1"/>
  <c r="BH13" i="1"/>
  <c r="BF22" i="1"/>
  <c r="BF27" i="1"/>
  <c r="BF32" i="1"/>
  <c r="BG22" i="1"/>
  <c r="BH7" i="1"/>
  <c r="BH12" i="1"/>
  <c r="BF23" i="1"/>
  <c r="BD27" i="1"/>
  <c r="BF24" i="1"/>
  <c r="BG24" i="1"/>
  <c r="AZ19" i="1"/>
  <c r="AZ18" i="1"/>
  <c r="AZ17" i="1"/>
  <c r="AZ14" i="1"/>
  <c r="AZ13" i="1"/>
  <c r="AZ12" i="1"/>
  <c r="AZ9" i="1"/>
  <c r="AZ8" i="1"/>
  <c r="AZ7" i="1"/>
  <c r="BF26" i="1" l="1"/>
  <c r="BF21" i="1"/>
  <c r="BH29" i="1"/>
  <c r="BG31" i="1"/>
  <c r="BF31" i="1"/>
  <c r="BH6" i="1"/>
  <c r="BH11" i="1"/>
  <c r="BD26" i="1"/>
  <c r="BH27" i="1"/>
  <c r="AY19" i="1"/>
  <c r="AY18" i="1"/>
  <c r="AY17" i="1"/>
  <c r="AY14" i="1"/>
  <c r="AY13" i="1"/>
  <c r="AY12" i="1"/>
  <c r="AY9" i="1"/>
  <c r="AY8" i="1"/>
  <c r="AY7" i="1"/>
  <c r="BH26" i="1" l="1"/>
  <c r="AW19" i="1"/>
  <c r="EY19" i="1" s="1"/>
  <c r="AW18" i="1"/>
  <c r="EY18" i="1" s="1"/>
  <c r="AW17" i="1"/>
  <c r="EY17" i="1" s="1"/>
  <c r="AW14" i="1" l="1"/>
  <c r="AW13" i="1"/>
  <c r="EY13" i="1" s="1"/>
  <c r="AW12" i="1"/>
  <c r="EY12" i="1" s="1"/>
  <c r="AW9" i="1"/>
  <c r="EY9" i="1" s="1"/>
  <c r="AW8" i="1"/>
  <c r="EY8" i="1" s="1"/>
  <c r="AZ32" i="1"/>
  <c r="BA17" i="1"/>
  <c r="AZ28" i="1"/>
  <c r="AZ6" i="1"/>
  <c r="AX3" i="1"/>
  <c r="BA7" i="1" l="1"/>
  <c r="EY7" i="1"/>
  <c r="BA14" i="1"/>
  <c r="EY14" i="1"/>
  <c r="AY33" i="1"/>
  <c r="BA12" i="1"/>
  <c r="BA9" i="1"/>
  <c r="AZ11" i="1"/>
  <c r="AW34" i="1"/>
  <c r="AZ16" i="1"/>
  <c r="AZ21" i="1" s="1"/>
  <c r="AY34" i="1"/>
  <c r="AW28" i="1"/>
  <c r="AY28" i="1"/>
  <c r="AZ33" i="1"/>
  <c r="AW29" i="1"/>
  <c r="AY16" i="1"/>
  <c r="AY11" i="1"/>
  <c r="AY6" i="1"/>
  <c r="AZ27" i="1"/>
  <c r="AY29" i="1"/>
  <c r="AZ34" i="1"/>
  <c r="AZ29" i="1"/>
  <c r="AW33" i="1"/>
  <c r="BA19" i="1"/>
  <c r="AZ23" i="1"/>
  <c r="AW6" i="1"/>
  <c r="BA8" i="1"/>
  <c r="BA13" i="1"/>
  <c r="AW16" i="1"/>
  <c r="BA18" i="1"/>
  <c r="AY22" i="1"/>
  <c r="AZ22" i="1"/>
  <c r="AW22" i="1"/>
  <c r="AY23" i="1"/>
  <c r="AW27" i="1"/>
  <c r="AW32" i="1"/>
  <c r="AW11" i="1"/>
  <c r="AY27" i="1"/>
  <c r="AY32" i="1"/>
  <c r="AW24" i="1"/>
  <c r="AW23" i="1"/>
  <c r="AY24" i="1"/>
  <c r="AZ24" i="1"/>
  <c r="AR19" i="1"/>
  <c r="AR18" i="1"/>
  <c r="AR17" i="1"/>
  <c r="AR14" i="1"/>
  <c r="AR13" i="1"/>
  <c r="AR12" i="1"/>
  <c r="AR9" i="1"/>
  <c r="AR8" i="1"/>
  <c r="AR7" i="1"/>
  <c r="BA28" i="1" l="1"/>
  <c r="BA33" i="1"/>
  <c r="AZ31" i="1"/>
  <c r="AZ26" i="1"/>
  <c r="AY26" i="1"/>
  <c r="BA34" i="1"/>
  <c r="AY21" i="1"/>
  <c r="BA29" i="1"/>
  <c r="AY31" i="1"/>
  <c r="BA32" i="1"/>
  <c r="BA23" i="1"/>
  <c r="BA22" i="1"/>
  <c r="BA16" i="1"/>
  <c r="AW21" i="1"/>
  <c r="AW31" i="1"/>
  <c r="BA11" i="1"/>
  <c r="AW26" i="1"/>
  <c r="BA27" i="1"/>
  <c r="BA24" i="1"/>
  <c r="BA6" i="1"/>
  <c r="AS19" i="1"/>
  <c r="AS18" i="1"/>
  <c r="AS17" i="1"/>
  <c r="AS16" i="1" l="1"/>
  <c r="BA26" i="1"/>
  <c r="BA31" i="1"/>
  <c r="BA21" i="1"/>
  <c r="AS12" i="1"/>
  <c r="AS14" i="1"/>
  <c r="AS13" i="1"/>
  <c r="AS9" i="1"/>
  <c r="AS8" i="1"/>
  <c r="AS7" i="1"/>
  <c r="AP19" i="1" l="1"/>
  <c r="EQ19" i="1" s="1"/>
  <c r="AP18" i="1"/>
  <c r="EQ18" i="1" s="1"/>
  <c r="AP17" i="1"/>
  <c r="EQ17" i="1" s="1"/>
  <c r="AP14" i="1"/>
  <c r="EQ14" i="1" s="1"/>
  <c r="AP13" i="1"/>
  <c r="EQ13" i="1" s="1"/>
  <c r="AP12" i="1"/>
  <c r="EQ12" i="1" s="1"/>
  <c r="AP9" i="1"/>
  <c r="EQ9" i="1" s="1"/>
  <c r="EV9" i="1" s="1"/>
  <c r="AP8" i="1"/>
  <c r="EQ8" i="1" s="1"/>
  <c r="EV8" i="1" s="1"/>
  <c r="AP7" i="1"/>
  <c r="EQ28" i="1" l="1"/>
  <c r="EV28" i="1" s="1"/>
  <c r="EV13" i="1"/>
  <c r="EQ29" i="1"/>
  <c r="EV29" i="1" s="1"/>
  <c r="EV14" i="1"/>
  <c r="EQ33" i="1"/>
  <c r="EV33" i="1" s="1"/>
  <c r="EV18" i="1"/>
  <c r="EQ23" i="1"/>
  <c r="EV23" i="1" s="1"/>
  <c r="EQ11" i="1"/>
  <c r="EV12" i="1"/>
  <c r="EV17" i="1"/>
  <c r="EQ16" i="1"/>
  <c r="EQ32" i="1"/>
  <c r="EV32" i="1" s="1"/>
  <c r="AT7" i="1"/>
  <c r="EQ7" i="1"/>
  <c r="EQ24" i="1"/>
  <c r="EV24" i="1" s="1"/>
  <c r="EQ34" i="1"/>
  <c r="EV34" i="1" s="1"/>
  <c r="EV19" i="1"/>
  <c r="AT9" i="1"/>
  <c r="AP33" i="1"/>
  <c r="AP32" i="1"/>
  <c r="AR29" i="1"/>
  <c r="AP28" i="1"/>
  <c r="AP27" i="1"/>
  <c r="AT8" i="1"/>
  <c r="AP6" i="1"/>
  <c r="AQ3" i="1"/>
  <c r="EV7" i="1" l="1"/>
  <c r="EQ6" i="1"/>
  <c r="EV6" i="1" s="1"/>
  <c r="EQ27" i="1"/>
  <c r="EV27" i="1" s="1"/>
  <c r="EV16" i="1"/>
  <c r="EQ31" i="1"/>
  <c r="EV31" i="1" s="1"/>
  <c r="EQ22" i="1"/>
  <c r="EV22" i="1" s="1"/>
  <c r="EV11" i="1"/>
  <c r="AR33" i="1"/>
  <c r="AT33" i="1" s="1"/>
  <c r="AR11" i="1"/>
  <c r="AR28" i="1"/>
  <c r="AT28" i="1" s="1"/>
  <c r="AT14" i="1"/>
  <c r="AR16" i="1"/>
  <c r="AR34" i="1"/>
  <c r="AR6" i="1"/>
  <c r="AT19" i="1"/>
  <c r="AP22" i="1"/>
  <c r="AP11" i="1"/>
  <c r="AT13" i="1"/>
  <c r="AP16" i="1"/>
  <c r="AT18" i="1"/>
  <c r="AR22" i="1"/>
  <c r="AR27" i="1"/>
  <c r="AT27" i="1" s="1"/>
  <c r="AR32" i="1"/>
  <c r="AT32" i="1" s="1"/>
  <c r="AP29" i="1"/>
  <c r="AP34" i="1"/>
  <c r="AP24" i="1"/>
  <c r="AP23" i="1"/>
  <c r="AR24" i="1"/>
  <c r="AT12" i="1"/>
  <c r="AT17" i="1"/>
  <c r="AR23" i="1"/>
  <c r="EQ26" i="1" l="1"/>
  <c r="EV26" i="1" s="1"/>
  <c r="EQ21" i="1"/>
  <c r="EV21" i="1" s="1"/>
  <c r="AR26" i="1"/>
  <c r="AR31" i="1"/>
  <c r="AT6" i="1"/>
  <c r="AR21" i="1"/>
  <c r="AT34" i="1"/>
  <c r="AT11" i="1"/>
  <c r="AP26" i="1"/>
  <c r="AT16" i="1"/>
  <c r="AP31" i="1"/>
  <c r="AP21" i="1"/>
  <c r="AT23" i="1"/>
  <c r="AT24" i="1"/>
  <c r="AT29" i="1"/>
  <c r="AT22" i="1"/>
  <c r="AT26" i="1" l="1"/>
  <c r="AT21" i="1"/>
  <c r="AT31" i="1"/>
  <c r="AK19" i="1" l="1"/>
  <c r="AK18" i="1"/>
  <c r="AK17" i="1"/>
  <c r="AK14" i="1"/>
  <c r="AK13" i="1"/>
  <c r="AK12" i="1"/>
  <c r="AK9" i="1"/>
  <c r="AK8" i="1"/>
  <c r="AK7" i="1"/>
  <c r="AM9" i="1" l="1"/>
  <c r="AM8" i="1"/>
  <c r="AK33" i="1"/>
  <c r="AJ3" i="1"/>
  <c r="AM7" i="1" l="1"/>
  <c r="AK34" i="1"/>
  <c r="AK29" i="1"/>
  <c r="AK27" i="1"/>
  <c r="AI6" i="1"/>
  <c r="AK28" i="1"/>
  <c r="AK6" i="1"/>
  <c r="AK22" i="1"/>
  <c r="AK11" i="1"/>
  <c r="AK23" i="1"/>
  <c r="AK16" i="1"/>
  <c r="AK32" i="1"/>
  <c r="AK24" i="1"/>
  <c r="AE19" i="1"/>
  <c r="AE18" i="1"/>
  <c r="AE17" i="1"/>
  <c r="AE14" i="1"/>
  <c r="AE13" i="1"/>
  <c r="AE12" i="1"/>
  <c r="AE9" i="1"/>
  <c r="AE8" i="1"/>
  <c r="AE7" i="1"/>
  <c r="AM6" i="1" l="1"/>
  <c r="AK26" i="1"/>
  <c r="AK31" i="1"/>
  <c r="AK21" i="1"/>
  <c r="AD14" i="1"/>
  <c r="AD13" i="1"/>
  <c r="AD12" i="1"/>
  <c r="AD9" i="1"/>
  <c r="AD8" i="1"/>
  <c r="AD7" i="1"/>
  <c r="AD18" i="1" l="1"/>
  <c r="AD17" i="1"/>
  <c r="AD19" i="1" l="1"/>
  <c r="AD22" i="1"/>
  <c r="AE23" i="1"/>
  <c r="AD33" i="1"/>
  <c r="AD27" i="1"/>
  <c r="AD3" i="1"/>
  <c r="AE6" i="1" l="1"/>
  <c r="AE27" i="1"/>
  <c r="AD28" i="1"/>
  <c r="AD16" i="1"/>
  <c r="AE28" i="1"/>
  <c r="AE32" i="1"/>
  <c r="AE34" i="1"/>
  <c r="AD6" i="1"/>
  <c r="AD29" i="1"/>
  <c r="AD32" i="1"/>
  <c r="AE22" i="1"/>
  <c r="AE33" i="1"/>
  <c r="AD24" i="1"/>
  <c r="AD34" i="1"/>
  <c r="AE29" i="1"/>
  <c r="AE16" i="1"/>
  <c r="AD11" i="1"/>
  <c r="AE24" i="1"/>
  <c r="AE11" i="1"/>
  <c r="AD23" i="1"/>
  <c r="AE26" i="1" l="1"/>
  <c r="AD21" i="1"/>
  <c r="AD26" i="1"/>
  <c r="AD31" i="1"/>
  <c r="AE31" i="1"/>
  <c r="AE21" i="1"/>
  <c r="AC8" i="1" l="1"/>
  <c r="EA8" i="1" s="1"/>
  <c r="EF8" i="1" s="1"/>
  <c r="AC7" i="1"/>
  <c r="EA7" i="1" s="1"/>
  <c r="EF7" i="1" s="1"/>
  <c r="AC9" i="1"/>
  <c r="EA9" i="1" s="1"/>
  <c r="EF9" i="1" s="1"/>
  <c r="X14" i="1"/>
  <c r="X13" i="1"/>
  <c r="X12" i="1"/>
  <c r="X9" i="1"/>
  <c r="X8" i="1"/>
  <c r="X7" i="1"/>
  <c r="EA6" i="1" l="1"/>
  <c r="EF6" i="1" s="1"/>
  <c r="AG7" i="1"/>
  <c r="AF7" i="1"/>
  <c r="AG8" i="1"/>
  <c r="AF8" i="1"/>
  <c r="AF9" i="1"/>
  <c r="AG9" i="1"/>
  <c r="AC6" i="1"/>
  <c r="AI1" i="1" s="1"/>
  <c r="AC12" i="1"/>
  <c r="EA12" i="1" s="1"/>
  <c r="Y19" i="1"/>
  <c r="Y18" i="1"/>
  <c r="Y17" i="1"/>
  <c r="Y14" i="1"/>
  <c r="Y13" i="1"/>
  <c r="Y12" i="1"/>
  <c r="Y9" i="1"/>
  <c r="Y8" i="1"/>
  <c r="Y7" i="1"/>
  <c r="EA27" i="1" l="1"/>
  <c r="EF27" i="1" s="1"/>
  <c r="EF12" i="1"/>
  <c r="Y23" i="1"/>
  <c r="AF6" i="1"/>
  <c r="AG6" i="1"/>
  <c r="AG12" i="1"/>
  <c r="AF12" i="1"/>
  <c r="AC27" i="1"/>
  <c r="W14" i="1"/>
  <c r="DS14" i="1" s="1"/>
  <c r="W13" i="1"/>
  <c r="DS13" i="1" s="1"/>
  <c r="W12" i="1"/>
  <c r="DS12" i="1" s="1"/>
  <c r="W9" i="1"/>
  <c r="DS9" i="1" s="1"/>
  <c r="DW9" i="1" s="1"/>
  <c r="W8" i="1"/>
  <c r="DS8" i="1" s="1"/>
  <c r="DW8" i="1" s="1"/>
  <c r="W7" i="1"/>
  <c r="DS7" i="1" s="1"/>
  <c r="DW7" i="1" l="1"/>
  <c r="DS6" i="1"/>
  <c r="DW6" i="1" s="1"/>
  <c r="DW13" i="1"/>
  <c r="DS28" i="1"/>
  <c r="DW28" i="1" s="1"/>
  <c r="DS27" i="1"/>
  <c r="DW27" i="1" s="1"/>
  <c r="DS11" i="1"/>
  <c r="DW12" i="1"/>
  <c r="DW14" i="1"/>
  <c r="DS29" i="1"/>
  <c r="DW29" i="1" s="1"/>
  <c r="AG27" i="1"/>
  <c r="AF27" i="1"/>
  <c r="AC13" i="1"/>
  <c r="EA13" i="1" s="1"/>
  <c r="Q16" i="1"/>
  <c r="Z14" i="1"/>
  <c r="AA13" i="1"/>
  <c r="Z12" i="1"/>
  <c r="Z9" i="1"/>
  <c r="AA9" i="1"/>
  <c r="AA7" i="1"/>
  <c r="X3" i="1"/>
  <c r="EF13" i="1" l="1"/>
  <c r="EA28" i="1"/>
  <c r="EF28" i="1" s="1"/>
  <c r="DS26" i="1"/>
  <c r="DW26" i="1" s="1"/>
  <c r="DW11" i="1"/>
  <c r="AG13" i="1"/>
  <c r="AC28" i="1"/>
  <c r="AF13" i="1"/>
  <c r="Z7" i="1"/>
  <c r="AA8" i="1"/>
  <c r="Y6" i="1"/>
  <c r="Y11" i="1"/>
  <c r="Y16" i="1"/>
  <c r="W27" i="1"/>
  <c r="X29" i="1"/>
  <c r="Y27" i="1"/>
  <c r="W29" i="1"/>
  <c r="X6" i="1"/>
  <c r="X27" i="1"/>
  <c r="X28" i="1"/>
  <c r="Y29" i="1"/>
  <c r="Y34" i="1"/>
  <c r="Y28" i="1"/>
  <c r="Y32" i="1"/>
  <c r="Y33" i="1"/>
  <c r="W6" i="1"/>
  <c r="W11" i="1"/>
  <c r="Z8" i="1"/>
  <c r="X11" i="1"/>
  <c r="AA12" i="1"/>
  <c r="Z13" i="1"/>
  <c r="Y24" i="1"/>
  <c r="W28" i="1"/>
  <c r="AA14" i="1"/>
  <c r="Y22" i="1"/>
  <c r="AG28" i="1" l="1"/>
  <c r="AF28" i="1"/>
  <c r="AA29" i="1"/>
  <c r="Y26" i="1"/>
  <c r="Z27" i="1"/>
  <c r="Z29" i="1"/>
  <c r="AA27" i="1"/>
  <c r="Y31" i="1"/>
  <c r="X26" i="1"/>
  <c r="Y21" i="1"/>
  <c r="RG21" i="1" s="1"/>
  <c r="Z11" i="1"/>
  <c r="W26" i="1"/>
  <c r="AA11" i="1"/>
  <c r="Z6" i="1"/>
  <c r="AA6" i="1"/>
  <c r="AA28" i="1"/>
  <c r="Z28" i="1"/>
  <c r="T8" i="1"/>
  <c r="S34" i="1"/>
  <c r="T18" i="1"/>
  <c r="S27" i="1"/>
  <c r="R3" i="1"/>
  <c r="AC14" i="1" l="1"/>
  <c r="EA14" i="1" s="1"/>
  <c r="AC18" i="1"/>
  <c r="EA18" i="1" s="1"/>
  <c r="AC17" i="1"/>
  <c r="EA17" i="1" s="1"/>
  <c r="Q29" i="1"/>
  <c r="R28" i="1"/>
  <c r="R24" i="1"/>
  <c r="Z26" i="1"/>
  <c r="AA26" i="1"/>
  <c r="Q22" i="1"/>
  <c r="Q6" i="1"/>
  <c r="Q21" i="1" s="1"/>
  <c r="R6" i="1"/>
  <c r="U7" i="1"/>
  <c r="Q28" i="1"/>
  <c r="Q34" i="1"/>
  <c r="T34" i="1" s="1"/>
  <c r="R27" i="1"/>
  <c r="T7" i="1"/>
  <c r="R33" i="1"/>
  <c r="Q11" i="1"/>
  <c r="Q26" i="1" s="1"/>
  <c r="Q33" i="1"/>
  <c r="U9" i="1"/>
  <c r="T13" i="1"/>
  <c r="S6" i="1"/>
  <c r="T12" i="1"/>
  <c r="S29" i="1"/>
  <c r="T17" i="1"/>
  <c r="S32" i="1"/>
  <c r="R11" i="1"/>
  <c r="R26" i="1" s="1"/>
  <c r="R32" i="1"/>
  <c r="U8" i="1"/>
  <c r="Q27" i="1"/>
  <c r="T27" i="1" s="1"/>
  <c r="S23" i="1"/>
  <c r="S28" i="1"/>
  <c r="R34" i="1"/>
  <c r="U12" i="1"/>
  <c r="R16" i="1"/>
  <c r="S24" i="1"/>
  <c r="Q32" i="1"/>
  <c r="T9" i="1"/>
  <c r="S11" i="1"/>
  <c r="U13" i="1"/>
  <c r="T14" i="1"/>
  <c r="S16" i="1"/>
  <c r="U18" i="1"/>
  <c r="T19" i="1"/>
  <c r="R22" i="1"/>
  <c r="Q23" i="1"/>
  <c r="R29" i="1"/>
  <c r="S33" i="1"/>
  <c r="U17" i="1"/>
  <c r="U14" i="1"/>
  <c r="U19" i="1"/>
  <c r="S22" i="1"/>
  <c r="R23" i="1"/>
  <c r="Q24" i="1"/>
  <c r="M19" i="1"/>
  <c r="M18" i="1"/>
  <c r="M17" i="1"/>
  <c r="M14" i="1"/>
  <c r="M13" i="1"/>
  <c r="M12" i="1"/>
  <c r="M9" i="1"/>
  <c r="M8" i="1"/>
  <c r="M7" i="1"/>
  <c r="EA33" i="1" l="1"/>
  <c r="EF33" i="1" s="1"/>
  <c r="EF18" i="1"/>
  <c r="EA23" i="1"/>
  <c r="EF23" i="1" s="1"/>
  <c r="EF17" i="1"/>
  <c r="EA32" i="1"/>
  <c r="EF32" i="1" s="1"/>
  <c r="EA22" i="1"/>
  <c r="EF22" i="1" s="1"/>
  <c r="EA29" i="1"/>
  <c r="EF29" i="1" s="1"/>
  <c r="EF14" i="1"/>
  <c r="EA11" i="1"/>
  <c r="U29" i="1"/>
  <c r="U27" i="1"/>
  <c r="U28" i="1"/>
  <c r="AG17" i="1"/>
  <c r="AC32" i="1"/>
  <c r="AC22" i="1"/>
  <c r="AF17" i="1"/>
  <c r="AG18" i="1"/>
  <c r="AC33" i="1"/>
  <c r="AC23" i="1"/>
  <c r="AF18" i="1"/>
  <c r="AC29" i="1"/>
  <c r="AG14" i="1"/>
  <c r="AF14" i="1"/>
  <c r="AC11" i="1"/>
  <c r="T29" i="1"/>
  <c r="U6" i="1"/>
  <c r="U33" i="1"/>
  <c r="T22" i="1"/>
  <c r="T6" i="1"/>
  <c r="U22" i="1"/>
  <c r="U34" i="1"/>
  <c r="T28" i="1"/>
  <c r="U11" i="1"/>
  <c r="S26" i="1"/>
  <c r="T26" i="1" s="1"/>
  <c r="T33" i="1"/>
  <c r="U16" i="1"/>
  <c r="Q31" i="1"/>
  <c r="T23" i="1"/>
  <c r="U23" i="1"/>
  <c r="S31" i="1"/>
  <c r="S21" i="1"/>
  <c r="T21" i="1" s="1"/>
  <c r="U26" i="1"/>
  <c r="U32" i="1"/>
  <c r="T32" i="1"/>
  <c r="U24" i="1"/>
  <c r="T24" i="1"/>
  <c r="T11" i="1"/>
  <c r="R21" i="1"/>
  <c r="U21" i="1" s="1"/>
  <c r="R31" i="1"/>
  <c r="T16" i="1"/>
  <c r="L19" i="1"/>
  <c r="DM19" i="1" s="1"/>
  <c r="DP19" i="1" s="1"/>
  <c r="L18" i="1"/>
  <c r="DM18" i="1" s="1"/>
  <c r="L17" i="1"/>
  <c r="DM17" i="1" s="1"/>
  <c r="EF11" i="1" l="1"/>
  <c r="EA26" i="1"/>
  <c r="EF26" i="1" s="1"/>
  <c r="AG23" i="1"/>
  <c r="AF23" i="1"/>
  <c r="AG33" i="1"/>
  <c r="AF33" i="1"/>
  <c r="AG22" i="1"/>
  <c r="AF22" i="1"/>
  <c r="AF11" i="1"/>
  <c r="AG11" i="1"/>
  <c r="AC26" i="1"/>
  <c r="AG29" i="1"/>
  <c r="AF29" i="1"/>
  <c r="AG32" i="1"/>
  <c r="AF32" i="1"/>
  <c r="T31" i="1"/>
  <c r="U31" i="1"/>
  <c r="L14" i="1"/>
  <c r="DM14" i="1" s="1"/>
  <c r="L13" i="1"/>
  <c r="DM13" i="1" s="1"/>
  <c r="L12" i="1"/>
  <c r="DM12" i="1" s="1"/>
  <c r="L9" i="1"/>
  <c r="DM9" i="1" s="1"/>
  <c r="L8" i="1"/>
  <c r="DM8" i="1" s="1"/>
  <c r="L7" i="1"/>
  <c r="DM7" i="1" s="1"/>
  <c r="K19" i="1"/>
  <c r="K18" i="1"/>
  <c r="K17" i="1"/>
  <c r="K14" i="1"/>
  <c r="K13" i="1"/>
  <c r="K12" i="1"/>
  <c r="K9" i="1"/>
  <c r="K8" i="1"/>
  <c r="K7" i="1"/>
  <c r="DP8" i="1" l="1"/>
  <c r="DP9" i="1"/>
  <c r="DM32" i="1"/>
  <c r="DP32" i="1" s="1"/>
  <c r="DM16" i="1"/>
  <c r="DM22" i="1"/>
  <c r="DP22" i="1" s="1"/>
  <c r="DP17" i="1"/>
  <c r="DM34" i="1"/>
  <c r="DP34" i="1" s="1"/>
  <c r="DM24" i="1"/>
  <c r="DP24" i="1" s="1"/>
  <c r="DM6" i="1"/>
  <c r="DP6" i="1" s="1"/>
  <c r="DP7" i="1"/>
  <c r="DM27" i="1"/>
  <c r="DP27" i="1" s="1"/>
  <c r="DP12" i="1"/>
  <c r="DM23" i="1"/>
  <c r="DP23" i="1" s="1"/>
  <c r="DM33" i="1"/>
  <c r="DP33" i="1" s="1"/>
  <c r="DP18" i="1"/>
  <c r="DM11" i="1"/>
  <c r="DM28" i="1"/>
  <c r="DP28" i="1" s="1"/>
  <c r="DP13" i="1"/>
  <c r="DM29" i="1"/>
  <c r="DP29" i="1" s="1"/>
  <c r="DP14" i="1"/>
  <c r="AG26" i="1"/>
  <c r="AF26" i="1"/>
  <c r="AC19" i="1"/>
  <c r="EA19" i="1" s="1"/>
  <c r="EF19" i="1" s="1"/>
  <c r="K29" i="1"/>
  <c r="M27" i="1"/>
  <c r="O7" i="1"/>
  <c r="L3" i="1"/>
  <c r="EA34" i="1" l="1"/>
  <c r="EF34" i="1" s="1"/>
  <c r="EA24" i="1"/>
  <c r="EF24" i="1" s="1"/>
  <c r="EA16" i="1"/>
  <c r="DM26" i="1"/>
  <c r="DP26" i="1" s="1"/>
  <c r="DP11" i="1"/>
  <c r="DM31" i="1"/>
  <c r="DP31" i="1" s="1"/>
  <c r="DM21" i="1"/>
  <c r="DP21" i="1" s="1"/>
  <c r="DP16" i="1"/>
  <c r="AG19" i="1"/>
  <c r="AC24" i="1"/>
  <c r="AF19" i="1"/>
  <c r="AC34" i="1"/>
  <c r="AC16" i="1"/>
  <c r="M29" i="1"/>
  <c r="N29" i="1" s="1"/>
  <c r="M32" i="1"/>
  <c r="M33" i="1"/>
  <c r="K11" i="1"/>
  <c r="K34" i="1"/>
  <c r="L28" i="1"/>
  <c r="K33" i="1"/>
  <c r="L16" i="1"/>
  <c r="O8" i="1"/>
  <c r="L6" i="1"/>
  <c r="L27" i="1"/>
  <c r="N13" i="1"/>
  <c r="K32" i="1"/>
  <c r="K16" i="1"/>
  <c r="N17" i="1"/>
  <c r="N8" i="1"/>
  <c r="M6" i="1"/>
  <c r="N12" i="1"/>
  <c r="K6" i="1"/>
  <c r="N7" i="1"/>
  <c r="O9" i="1"/>
  <c r="K27" i="1"/>
  <c r="N27" i="1" s="1"/>
  <c r="K28" i="1"/>
  <c r="L11" i="1"/>
  <c r="L32" i="1"/>
  <c r="L33" i="1"/>
  <c r="M34" i="1"/>
  <c r="M23" i="1"/>
  <c r="M28" i="1"/>
  <c r="L34" i="1"/>
  <c r="O12" i="1"/>
  <c r="O17" i="1"/>
  <c r="N18" i="1"/>
  <c r="K22" i="1"/>
  <c r="M24" i="1"/>
  <c r="N9" i="1"/>
  <c r="M11" i="1"/>
  <c r="O13" i="1"/>
  <c r="N14" i="1"/>
  <c r="M16" i="1"/>
  <c r="O18" i="1"/>
  <c r="N19" i="1"/>
  <c r="L22" i="1"/>
  <c r="K23" i="1"/>
  <c r="L24" i="1"/>
  <c r="L29" i="1"/>
  <c r="O29" i="1" s="1"/>
  <c r="O14" i="1"/>
  <c r="O19" i="1"/>
  <c r="M22" i="1"/>
  <c r="L23" i="1"/>
  <c r="K24" i="1"/>
  <c r="G14" i="1"/>
  <c r="G13" i="1"/>
  <c r="G12" i="1"/>
  <c r="G19" i="1"/>
  <c r="G18" i="1"/>
  <c r="G17" i="1"/>
  <c r="G9" i="1"/>
  <c r="G8" i="1"/>
  <c r="G7" i="1"/>
  <c r="L31" i="1" l="1"/>
  <c r="EA31" i="1"/>
  <c r="EF31" i="1" s="1"/>
  <c r="EF16" i="1"/>
  <c r="EA21" i="1"/>
  <c r="EF21" i="1" s="1"/>
  <c r="AG34" i="1"/>
  <c r="AF34" i="1"/>
  <c r="AC31" i="1"/>
  <c r="AF16" i="1"/>
  <c r="AG16" i="1"/>
  <c r="AC21" i="1"/>
  <c r="AG24" i="1"/>
  <c r="AF24" i="1"/>
  <c r="N33" i="1"/>
  <c r="O32" i="1"/>
  <c r="O28" i="1"/>
  <c r="K21" i="1"/>
  <c r="L21" i="1"/>
  <c r="O33" i="1"/>
  <c r="K31" i="1"/>
  <c r="L26" i="1"/>
  <c r="N32" i="1"/>
  <c r="N34" i="1"/>
  <c r="O11" i="1"/>
  <c r="O34" i="1"/>
  <c r="N1" i="1"/>
  <c r="O16" i="1"/>
  <c r="O1" i="1"/>
  <c r="O27" i="1"/>
  <c r="K26" i="1"/>
  <c r="O6" i="1"/>
  <c r="N28" i="1"/>
  <c r="M26" i="1"/>
  <c r="N6" i="1"/>
  <c r="L1" i="1"/>
  <c r="O23" i="1"/>
  <c r="N23" i="1"/>
  <c r="N22" i="1"/>
  <c r="O22" i="1"/>
  <c r="N11" i="1"/>
  <c r="M31" i="1"/>
  <c r="M21" i="1"/>
  <c r="O24" i="1"/>
  <c r="N24" i="1"/>
  <c r="N16" i="1"/>
  <c r="E14" i="1"/>
  <c r="E13" i="1"/>
  <c r="E12" i="1"/>
  <c r="E9" i="1"/>
  <c r="DG9" i="1" s="1"/>
  <c r="E8" i="1"/>
  <c r="E7" i="1"/>
  <c r="DJ9" i="1" l="1"/>
  <c r="GP9" i="1"/>
  <c r="O31" i="1"/>
  <c r="CJ7" i="1"/>
  <c r="DG7" i="1"/>
  <c r="CJ8" i="1"/>
  <c r="DG8" i="1"/>
  <c r="CJ13" i="1"/>
  <c r="DG13" i="1"/>
  <c r="CJ12" i="1"/>
  <c r="DG12" i="1"/>
  <c r="CJ14" i="1"/>
  <c r="DG14" i="1"/>
  <c r="AF21" i="1"/>
  <c r="AG21" i="1"/>
  <c r="AF31" i="1"/>
  <c r="AG31" i="1"/>
  <c r="N21" i="1"/>
  <c r="O21" i="1"/>
  <c r="N31" i="1"/>
  <c r="O26" i="1"/>
  <c r="N26" i="1"/>
  <c r="H9" i="1"/>
  <c r="CJ9" i="1"/>
  <c r="E18" i="1"/>
  <c r="E17" i="1"/>
  <c r="DJ12" i="1" l="1"/>
  <c r="DJ8" i="1"/>
  <c r="GP8" i="1"/>
  <c r="DJ14" i="1"/>
  <c r="DJ13" i="1"/>
  <c r="DJ7" i="1"/>
  <c r="CJ18" i="1"/>
  <c r="DG18" i="1"/>
  <c r="CJ17" i="1"/>
  <c r="DG17" i="1"/>
  <c r="E19" i="1"/>
  <c r="DJ18" i="1" l="1"/>
  <c r="DJ17" i="1"/>
  <c r="GM6" i="1"/>
  <c r="GP6" i="1" s="1"/>
  <c r="GM29" i="1"/>
  <c r="GP29" i="1" s="1"/>
  <c r="GP14" i="1"/>
  <c r="GM11" i="1"/>
  <c r="GP12" i="1"/>
  <c r="GM27" i="1"/>
  <c r="GP27" i="1" s="1"/>
  <c r="GM28" i="1"/>
  <c r="GP28" i="1" s="1"/>
  <c r="CJ19" i="1"/>
  <c r="DG19" i="1"/>
  <c r="F19" i="1"/>
  <c r="F18" i="1"/>
  <c r="F17" i="1"/>
  <c r="F14" i="1"/>
  <c r="F13" i="1"/>
  <c r="F12" i="1"/>
  <c r="F9" i="1"/>
  <c r="F8" i="1"/>
  <c r="F7" i="1"/>
  <c r="E34" i="1"/>
  <c r="G33" i="1"/>
  <c r="G32" i="1"/>
  <c r="G29" i="1"/>
  <c r="H13" i="1"/>
  <c r="G27" i="1"/>
  <c r="F3" i="1"/>
  <c r="GM16" i="1" l="1"/>
  <c r="GP17" i="1"/>
  <c r="GM22" i="1"/>
  <c r="GP22" i="1" s="1"/>
  <c r="GM32" i="1"/>
  <c r="GP32" i="1" s="1"/>
  <c r="GM34" i="1"/>
  <c r="GP34" i="1" s="1"/>
  <c r="GP19" i="1"/>
  <c r="GM24" i="1"/>
  <c r="GP24" i="1" s="1"/>
  <c r="GP18" i="1"/>
  <c r="GM33" i="1"/>
  <c r="GP33" i="1" s="1"/>
  <c r="GM23" i="1"/>
  <c r="GP23" i="1" s="1"/>
  <c r="GM26" i="1"/>
  <c r="GP26" i="1" s="1"/>
  <c r="GP11" i="1"/>
  <c r="DG6" i="1"/>
  <c r="DG27" i="1"/>
  <c r="DJ27" i="1" s="1"/>
  <c r="DG11" i="1"/>
  <c r="DG28" i="1"/>
  <c r="DJ28" i="1" s="1"/>
  <c r="DG16" i="1"/>
  <c r="DG22" i="1"/>
  <c r="DJ22" i="1" s="1"/>
  <c r="DG32" i="1"/>
  <c r="DJ32" i="1" s="1"/>
  <c r="DG29" i="1"/>
  <c r="DJ29" i="1" s="1"/>
  <c r="DG33" i="1"/>
  <c r="DJ33" i="1" s="1"/>
  <c r="DG23" i="1"/>
  <c r="DJ23" i="1" s="1"/>
  <c r="DG24" i="1"/>
  <c r="DJ24" i="1" s="1"/>
  <c r="DG34" i="1"/>
  <c r="DJ34" i="1" s="1"/>
  <c r="DJ19" i="1"/>
  <c r="F27" i="1"/>
  <c r="F6" i="1"/>
  <c r="I8" i="1"/>
  <c r="F28" i="1"/>
  <c r="I7" i="1"/>
  <c r="E16" i="1"/>
  <c r="E11" i="1"/>
  <c r="CJ11" i="1" s="1"/>
  <c r="G6" i="1"/>
  <c r="H12" i="1"/>
  <c r="E29" i="1"/>
  <c r="H29" i="1" s="1"/>
  <c r="E32" i="1"/>
  <c r="H32" i="1" s="1"/>
  <c r="E33" i="1"/>
  <c r="H33" i="1" s="1"/>
  <c r="F16" i="1"/>
  <c r="H17" i="1"/>
  <c r="E6" i="1"/>
  <c r="CJ6" i="1" s="1"/>
  <c r="H7" i="1"/>
  <c r="I9" i="1"/>
  <c r="E27" i="1"/>
  <c r="H27" i="1" s="1"/>
  <c r="E28" i="1"/>
  <c r="F11" i="1"/>
  <c r="F32" i="1"/>
  <c r="F33" i="1"/>
  <c r="G34" i="1"/>
  <c r="H34" i="1" s="1"/>
  <c r="F24" i="1"/>
  <c r="G28" i="1"/>
  <c r="F29" i="1"/>
  <c r="F34" i="1"/>
  <c r="I34" i="1" s="1"/>
  <c r="H8" i="1"/>
  <c r="I12" i="1"/>
  <c r="I17" i="1"/>
  <c r="H18" i="1"/>
  <c r="E22" i="1"/>
  <c r="G24" i="1"/>
  <c r="G23" i="1"/>
  <c r="G11" i="1"/>
  <c r="I13" i="1"/>
  <c r="H14" i="1"/>
  <c r="G16" i="1"/>
  <c r="I18" i="1"/>
  <c r="H19" i="1"/>
  <c r="F22" i="1"/>
  <c r="E23" i="1"/>
  <c r="I14" i="1"/>
  <c r="I19" i="1"/>
  <c r="G22" i="1"/>
  <c r="F23" i="1"/>
  <c r="E24" i="1"/>
  <c r="K1" i="1" s="1"/>
  <c r="GM31" i="1" l="1"/>
  <c r="GP31" i="1" s="1"/>
  <c r="GM21" i="1"/>
  <c r="GP21" i="1" s="1"/>
  <c r="GP16" i="1"/>
  <c r="DJ6" i="1"/>
  <c r="DG26" i="1"/>
  <c r="DJ26" i="1" s="1"/>
  <c r="DJ11" i="1"/>
  <c r="DJ16" i="1"/>
  <c r="DG31" i="1"/>
  <c r="DJ31" i="1" s="1"/>
  <c r="DG21" i="1"/>
  <c r="DJ21" i="1" s="1"/>
  <c r="F21" i="1"/>
  <c r="F1" i="1"/>
  <c r="H1" i="1"/>
  <c r="CJ16" i="1"/>
  <c r="I28" i="1"/>
  <c r="G26" i="1"/>
  <c r="I11" i="1"/>
  <c r="E31" i="1"/>
  <c r="I16" i="1"/>
  <c r="I1" i="1"/>
  <c r="F31" i="1"/>
  <c r="F26" i="1"/>
  <c r="I33" i="1"/>
  <c r="I29" i="1"/>
  <c r="I27" i="1"/>
  <c r="I32" i="1"/>
  <c r="E21" i="1"/>
  <c r="I6" i="1"/>
  <c r="E26" i="1"/>
  <c r="H28" i="1"/>
  <c r="H6" i="1"/>
  <c r="H11" i="1"/>
  <c r="I22" i="1"/>
  <c r="H22" i="1"/>
  <c r="I24" i="1"/>
  <c r="H24" i="1"/>
  <c r="G31" i="1"/>
  <c r="G21" i="1"/>
  <c r="I23" i="1"/>
  <c r="H23" i="1"/>
  <c r="H16" i="1"/>
  <c r="CC19" i="1"/>
  <c r="CC18" i="1"/>
  <c r="CC17" i="1"/>
  <c r="CC14" i="1"/>
  <c r="CC13" i="1"/>
  <c r="CC12" i="1"/>
  <c r="CC9" i="1"/>
  <c r="CC8" i="1"/>
  <c r="CC7" i="1"/>
  <c r="CZ19" i="1"/>
  <c r="CZ18" i="1"/>
  <c r="CZ17" i="1"/>
  <c r="CZ14" i="1"/>
  <c r="CZ13" i="1"/>
  <c r="CZ12" i="1"/>
  <c r="CZ9" i="1"/>
  <c r="DD9" i="1" s="1"/>
  <c r="CZ8" i="1"/>
  <c r="DD8" i="1" s="1"/>
  <c r="CZ7" i="1"/>
  <c r="GE27" i="1" l="1"/>
  <c r="GJ27" i="1" s="1"/>
  <c r="GE11" i="1"/>
  <c r="CG8" i="1"/>
  <c r="GJ8" i="1"/>
  <c r="GE28" i="1"/>
  <c r="GJ28" i="1" s="1"/>
  <c r="CG9" i="1"/>
  <c r="GJ9" i="1"/>
  <c r="RB22" i="1"/>
  <c r="RG22" i="1" s="1"/>
  <c r="RB32" i="1"/>
  <c r="RG32" i="1" s="1"/>
  <c r="RB27" i="1"/>
  <c r="RG27" i="1" s="1"/>
  <c r="RB26" i="1"/>
  <c r="RG26" i="1" s="1"/>
  <c r="RB31" i="1"/>
  <c r="RG31" i="1" s="1"/>
  <c r="CZ11" i="1"/>
  <c r="CZ27" i="1"/>
  <c r="DD27" i="1" s="1"/>
  <c r="DD12" i="1"/>
  <c r="CZ28" i="1"/>
  <c r="DD28" i="1" s="1"/>
  <c r="DD13" i="1"/>
  <c r="DD7" i="1"/>
  <c r="CZ6" i="1"/>
  <c r="DD6" i="1" s="1"/>
  <c r="CZ29" i="1"/>
  <c r="DD29" i="1" s="1"/>
  <c r="DD14" i="1"/>
  <c r="CC34" i="1"/>
  <c r="CG34" i="1" s="1"/>
  <c r="CG19" i="1"/>
  <c r="CC24" i="1"/>
  <c r="CG24" i="1" s="1"/>
  <c r="CC33" i="1"/>
  <c r="CG33" i="1" s="1"/>
  <c r="CG18" i="1"/>
  <c r="CC23" i="1"/>
  <c r="CG23" i="1" s="1"/>
  <c r="CC11" i="1"/>
  <c r="CG12" i="1"/>
  <c r="CC27" i="1"/>
  <c r="CG27" i="1" s="1"/>
  <c r="CC28" i="1"/>
  <c r="CG28" i="1" s="1"/>
  <c r="CG13" i="1"/>
  <c r="CG7" i="1"/>
  <c r="CC6" i="1"/>
  <c r="CG6" i="1" s="1"/>
  <c r="CC29" i="1"/>
  <c r="CG29" i="1" s="1"/>
  <c r="CG14" i="1"/>
  <c r="CC16" i="1"/>
  <c r="CC22" i="1"/>
  <c r="CG22" i="1" s="1"/>
  <c r="CC32" i="1"/>
  <c r="CG32" i="1" s="1"/>
  <c r="CG17" i="1"/>
  <c r="I21" i="1"/>
  <c r="H26" i="1"/>
  <c r="CP7" i="1"/>
  <c r="CP9" i="1"/>
  <c r="CJ31" i="1"/>
  <c r="CP11" i="1" s="1"/>
  <c r="CP12" i="1" s="1"/>
  <c r="CP18" i="1"/>
  <c r="CP19" i="1"/>
  <c r="H31" i="1"/>
  <c r="I31" i="1"/>
  <c r="H21" i="1"/>
  <c r="I26" i="1"/>
  <c r="GE6" i="1" l="1"/>
  <c r="GJ6" i="1" s="1"/>
  <c r="GE29" i="1"/>
  <c r="GJ29" i="1" s="1"/>
  <c r="GJ11" i="1"/>
  <c r="RB28" i="1"/>
  <c r="RG28" i="1" s="1"/>
  <c r="RB24" i="1"/>
  <c r="RG24" i="1" s="1"/>
  <c r="RG23" i="1"/>
  <c r="RB33" i="1"/>
  <c r="RG33" i="1" s="1"/>
  <c r="RB29" i="1"/>
  <c r="RG29" i="1" s="1"/>
  <c r="RB34" i="1"/>
  <c r="RG34" i="1" s="1"/>
  <c r="CZ26" i="1"/>
  <c r="DD26" i="1" s="1"/>
  <c r="DD11" i="1"/>
  <c r="CC26" i="1"/>
  <c r="CG26" i="1" s="1"/>
  <c r="CG11" i="1"/>
  <c r="CC21" i="1"/>
  <c r="CG21" i="1" s="1"/>
  <c r="CG16" i="1"/>
  <c r="CC31" i="1"/>
  <c r="CG31" i="1" s="1"/>
  <c r="E1" i="1"/>
  <c r="GE26" i="1" l="1"/>
  <c r="GJ26" i="1" s="1"/>
  <c r="BV19" i="1"/>
  <c r="BV17" i="1"/>
  <c r="BV14" i="1"/>
  <c r="BV13" i="1"/>
  <c r="BV9" i="1"/>
  <c r="BV8" i="1"/>
  <c r="BV7" i="1"/>
  <c r="BZ13" i="1" l="1"/>
  <c r="BZ14" i="1"/>
  <c r="FW34" i="1"/>
  <c r="GB34" i="1" s="1"/>
  <c r="BZ8" i="1"/>
  <c r="GB8" i="1"/>
  <c r="GB17" i="1"/>
  <c r="BZ7" i="1"/>
  <c r="FW22" i="1"/>
  <c r="GB22" i="1" s="1"/>
  <c r="BZ9" i="1"/>
  <c r="GB9" i="1"/>
  <c r="FW24" i="1"/>
  <c r="GB24" i="1" s="1"/>
  <c r="GB19" i="1"/>
  <c r="BV34" i="1"/>
  <c r="BZ34" i="1" s="1"/>
  <c r="BZ19" i="1"/>
  <c r="BV18" i="1"/>
  <c r="FW16" i="1" s="1"/>
  <c r="BV24" i="1"/>
  <c r="BZ24" i="1" s="1"/>
  <c r="BZ17" i="1"/>
  <c r="BV22" i="1"/>
  <c r="BZ22" i="1" s="1"/>
  <c r="BV28" i="1"/>
  <c r="BZ28" i="1" s="1"/>
  <c r="BV12" i="1"/>
  <c r="FW32" i="1" s="1"/>
  <c r="GB32" i="1" s="1"/>
  <c r="BV6" i="1"/>
  <c r="BZ6" i="1" s="1"/>
  <c r="BV29" i="1"/>
  <c r="BZ29" i="1" s="1"/>
  <c r="GB16" i="1" l="1"/>
  <c r="FW29" i="1"/>
  <c r="GB29" i="1" s="1"/>
  <c r="GB14" i="1"/>
  <c r="FW28" i="1"/>
  <c r="GB28" i="1" s="1"/>
  <c r="GB13" i="1"/>
  <c r="FW23" i="1"/>
  <c r="GB23" i="1" s="1"/>
  <c r="FW33" i="1"/>
  <c r="GB33" i="1" s="1"/>
  <c r="GB18" i="1"/>
  <c r="FW6" i="1"/>
  <c r="GB6" i="1" s="1"/>
  <c r="GB7" i="1"/>
  <c r="FW11" i="1"/>
  <c r="FW31" i="1" s="1"/>
  <c r="GB31" i="1" s="1"/>
  <c r="GB12" i="1"/>
  <c r="FW27" i="1"/>
  <c r="GB27" i="1" s="1"/>
  <c r="BZ18" i="1"/>
  <c r="BV23" i="1"/>
  <c r="BZ23" i="1" s="1"/>
  <c r="BV33" i="1"/>
  <c r="BZ33" i="1" s="1"/>
  <c r="BZ12" i="1"/>
  <c r="BV11" i="1"/>
  <c r="BV27" i="1"/>
  <c r="BZ27" i="1" s="1"/>
  <c r="BV32" i="1"/>
  <c r="BZ32" i="1" s="1"/>
  <c r="BV16" i="1"/>
  <c r="FW26" i="1" l="1"/>
  <c r="GB26" i="1" s="1"/>
  <c r="GB11" i="1"/>
  <c r="FW21" i="1"/>
  <c r="GB21" i="1" s="1"/>
  <c r="BZ16" i="1"/>
  <c r="BV31" i="1"/>
  <c r="BZ31" i="1" s="1"/>
  <c r="BV21" i="1"/>
  <c r="BZ21" i="1" s="1"/>
  <c r="BZ11" i="1"/>
  <c r="BV26" i="1"/>
  <c r="BZ26" i="1" s="1"/>
  <c r="BO19" i="1" l="1"/>
  <c r="BO18" i="1"/>
  <c r="BO17" i="1"/>
  <c r="BO14" i="1"/>
  <c r="BO13" i="1"/>
  <c r="BO12" i="1"/>
  <c r="BO9" i="1"/>
  <c r="BS9" i="1" s="1"/>
  <c r="BO8" i="1"/>
  <c r="BS8" i="1" s="1"/>
  <c r="BO7" i="1"/>
  <c r="BO28" i="1" l="1"/>
  <c r="BS28" i="1" s="1"/>
  <c r="BS13" i="1"/>
  <c r="BO29" i="1"/>
  <c r="BS29" i="1" s="1"/>
  <c r="BS14" i="1"/>
  <c r="BO27" i="1"/>
  <c r="BS27" i="1" s="1"/>
  <c r="BO11" i="1"/>
  <c r="BS12" i="1"/>
  <c r="BO32" i="1"/>
  <c r="BS32" i="1" s="1"/>
  <c r="BS17" i="1"/>
  <c r="BO22" i="1"/>
  <c r="BS22" i="1" s="1"/>
  <c r="BO16" i="1"/>
  <c r="BO33" i="1"/>
  <c r="BS33" i="1" s="1"/>
  <c r="BS18" i="1"/>
  <c r="BO23" i="1"/>
  <c r="BS23" i="1" s="1"/>
  <c r="BS7" i="1"/>
  <c r="BO6" i="1"/>
  <c r="BS6" i="1" s="1"/>
  <c r="BO34" i="1"/>
  <c r="BS34" i="1" s="1"/>
  <c r="BS19" i="1"/>
  <c r="BO24" i="1"/>
  <c r="BS24" i="1" s="1"/>
  <c r="BO31" i="1" l="1"/>
  <c r="BS31" i="1" s="1"/>
  <c r="BS16" i="1"/>
  <c r="BO21" i="1"/>
  <c r="BS21" i="1" s="1"/>
  <c r="BO26" i="1"/>
  <c r="BS26" i="1" s="1"/>
  <c r="BS11" i="1"/>
  <c r="BE14" i="1" l="1"/>
  <c r="BE13" i="1"/>
  <c r="BE12" i="1"/>
  <c r="BE9" i="1"/>
  <c r="BE8" i="1"/>
  <c r="BE7" i="1"/>
  <c r="FG6" i="1" l="1"/>
  <c r="FG29" i="1"/>
  <c r="FG11" i="1"/>
  <c r="FG27" i="1"/>
  <c r="FG28" i="1"/>
  <c r="BI8" i="1"/>
  <c r="BI9" i="1"/>
  <c r="BE6" i="1"/>
  <c r="BI6" i="1" s="1"/>
  <c r="BI7" i="1"/>
  <c r="BE29" i="1"/>
  <c r="BI29" i="1" s="1"/>
  <c r="BI14" i="1"/>
  <c r="BE11" i="1"/>
  <c r="BI12" i="1"/>
  <c r="BE27" i="1"/>
  <c r="BI27" i="1" s="1"/>
  <c r="BE28" i="1"/>
  <c r="BI28" i="1" s="1"/>
  <c r="BI13" i="1"/>
  <c r="FG26" i="1" l="1"/>
  <c r="BE26" i="1"/>
  <c r="BI26" i="1" s="1"/>
  <c r="BI11" i="1"/>
  <c r="AX19" i="1"/>
  <c r="AX18" i="1"/>
  <c r="AX17" i="1"/>
  <c r="AX14" i="1"/>
  <c r="AX13" i="1"/>
  <c r="AX9" i="1"/>
  <c r="AX8" i="1"/>
  <c r="AX7" i="1"/>
  <c r="FD7" i="1" l="1"/>
  <c r="BB8" i="1"/>
  <c r="FD8" i="1"/>
  <c r="BB9" i="1"/>
  <c r="FD9" i="1"/>
  <c r="BB13" i="1"/>
  <c r="BB18" i="1"/>
  <c r="BB14" i="1"/>
  <c r="EY34" i="1"/>
  <c r="FD34" i="1" s="1"/>
  <c r="EY24" i="1"/>
  <c r="FD24" i="1" s="1"/>
  <c r="FD19" i="1"/>
  <c r="EY16" i="1"/>
  <c r="FD17" i="1"/>
  <c r="EY22" i="1"/>
  <c r="FD22" i="1" s="1"/>
  <c r="AX34" i="1"/>
  <c r="BB34" i="1" s="1"/>
  <c r="AX6" i="1"/>
  <c r="BB6" i="1" s="1"/>
  <c r="AX28" i="1"/>
  <c r="BB28" i="1" s="1"/>
  <c r="AX22" i="1"/>
  <c r="BB22" i="1" s="1"/>
  <c r="AX33" i="1"/>
  <c r="BB33" i="1" s="1"/>
  <c r="BB19" i="1"/>
  <c r="AX29" i="1"/>
  <c r="BB29" i="1" s="1"/>
  <c r="BB7" i="1"/>
  <c r="AX16" i="1"/>
  <c r="BB16" i="1" s="1"/>
  <c r="AX24" i="1"/>
  <c r="BB24" i="1" s="1"/>
  <c r="AX12" i="1"/>
  <c r="EY32" i="1" s="1"/>
  <c r="FD32" i="1" s="1"/>
  <c r="BB17" i="1"/>
  <c r="AX23" i="1"/>
  <c r="BB23" i="1" s="1"/>
  <c r="EY28" i="1" l="1"/>
  <c r="FD28" i="1" s="1"/>
  <c r="FD13" i="1"/>
  <c r="EY29" i="1"/>
  <c r="FD29" i="1" s="1"/>
  <c r="FD14" i="1"/>
  <c r="EY11" i="1"/>
  <c r="FD12" i="1"/>
  <c r="EY27" i="1"/>
  <c r="FD27" i="1" s="1"/>
  <c r="EY33" i="1"/>
  <c r="FD33" i="1" s="1"/>
  <c r="FD18" i="1"/>
  <c r="EY23" i="1"/>
  <c r="FD23" i="1" s="1"/>
  <c r="FD16" i="1"/>
  <c r="EY6" i="1"/>
  <c r="FD6" i="1" s="1"/>
  <c r="AX21" i="1"/>
  <c r="BB21" i="1" s="1"/>
  <c r="AX27" i="1"/>
  <c r="BB27" i="1" s="1"/>
  <c r="AX32" i="1"/>
  <c r="BB32" i="1" s="1"/>
  <c r="AX11" i="1"/>
  <c r="BB12" i="1"/>
  <c r="EY26" i="1" l="1"/>
  <c r="FD26" i="1" s="1"/>
  <c r="FD11" i="1"/>
  <c r="EY21" i="1"/>
  <c r="FD21" i="1" s="1"/>
  <c r="EY31" i="1"/>
  <c r="FD31" i="1" s="1"/>
  <c r="BB11" i="1"/>
  <c r="AX26" i="1"/>
  <c r="BB26" i="1" s="1"/>
  <c r="AX31" i="1"/>
  <c r="BB31" i="1" s="1"/>
  <c r="AQ19" i="1" l="1"/>
  <c r="AQ18" i="1"/>
  <c r="AQ17" i="1"/>
  <c r="AQ14" i="1"/>
  <c r="AQ13" i="1"/>
  <c r="AQ12" i="1"/>
  <c r="AQ9" i="1"/>
  <c r="AU9" i="1" s="1"/>
  <c r="AQ8" i="1"/>
  <c r="AU8" i="1" s="1"/>
  <c r="AQ7" i="1"/>
  <c r="AQ32" i="1" l="1"/>
  <c r="AU32" i="1" s="1"/>
  <c r="AU17" i="1"/>
  <c r="AQ16" i="1"/>
  <c r="AQ22" i="1"/>
  <c r="AU22" i="1" s="1"/>
  <c r="AQ29" i="1"/>
  <c r="AU29" i="1" s="1"/>
  <c r="AU14" i="1"/>
  <c r="AQ34" i="1"/>
  <c r="AU34" i="1" s="1"/>
  <c r="AU19" i="1"/>
  <c r="AQ24" i="1"/>
  <c r="AU24" i="1" s="1"/>
  <c r="AQ6" i="1"/>
  <c r="AU7" i="1"/>
  <c r="AQ28" i="1"/>
  <c r="AU28" i="1" s="1"/>
  <c r="AU13" i="1"/>
  <c r="AQ33" i="1"/>
  <c r="AU33" i="1" s="1"/>
  <c r="AU18" i="1"/>
  <c r="AQ23" i="1"/>
  <c r="AU23" i="1" s="1"/>
  <c r="AQ27" i="1"/>
  <c r="AU27" i="1" s="1"/>
  <c r="AU12" i="1"/>
  <c r="AQ11" i="1"/>
  <c r="AU6" i="1" l="1"/>
  <c r="AW1" i="1"/>
  <c r="AQ26" i="1"/>
  <c r="AU26" i="1" s="1"/>
  <c r="AU11" i="1"/>
  <c r="AU16" i="1"/>
  <c r="AQ31" i="1"/>
  <c r="AU31" i="1" s="1"/>
  <c r="AQ21" i="1"/>
  <c r="AU21" i="1" s="1"/>
  <c r="CL9" i="1" l="1"/>
  <c r="CL8" i="1"/>
  <c r="CL7" i="1"/>
  <c r="CK9" i="1" l="1"/>
  <c r="CK8" i="1"/>
  <c r="CK7" i="1"/>
  <c r="CK6" i="1" l="1"/>
  <c r="CL6" i="1"/>
  <c r="CL19" i="1" l="1"/>
  <c r="CL13" i="1"/>
  <c r="QX28" i="1" s="1"/>
  <c r="CL14" i="1"/>
  <c r="QX29" i="1" s="1"/>
  <c r="CL12" i="1"/>
  <c r="QX27" i="1" s="1"/>
  <c r="CL11" i="1" l="1"/>
  <c r="CX34" i="1" l="1"/>
  <c r="CW34" i="1"/>
  <c r="CV34" i="1"/>
  <c r="CX33" i="1"/>
  <c r="CW33" i="1"/>
  <c r="CV33" i="1"/>
  <c r="CX32" i="1"/>
  <c r="CW32" i="1"/>
  <c r="CV32" i="1"/>
  <c r="CX31" i="1"/>
  <c r="CW31" i="1"/>
  <c r="CV31" i="1"/>
  <c r="CK30" i="1"/>
  <c r="CJ30" i="1"/>
  <c r="CM30" i="1" s="1"/>
  <c r="CX29" i="1"/>
  <c r="CW29" i="1"/>
  <c r="CV29" i="1"/>
  <c r="CX28" i="1"/>
  <c r="CW28" i="1"/>
  <c r="CV28" i="1"/>
  <c r="CX27" i="1"/>
  <c r="CW27" i="1"/>
  <c r="CV27" i="1"/>
  <c r="CX26" i="1"/>
  <c r="CW26" i="1"/>
  <c r="CV26" i="1"/>
  <c r="CX24" i="1"/>
  <c r="CW24" i="1"/>
  <c r="CV24" i="1"/>
  <c r="CX23" i="1"/>
  <c r="CW23" i="1"/>
  <c r="CV23" i="1"/>
  <c r="CX22" i="1"/>
  <c r="CW22" i="1"/>
  <c r="CV22" i="1"/>
  <c r="CX21" i="1"/>
  <c r="CW21" i="1"/>
  <c r="CV21" i="1"/>
  <c r="CP21" i="1"/>
  <c r="CU21" i="1" s="1"/>
  <c r="CX19" i="1"/>
  <c r="CW19" i="1"/>
  <c r="CV19" i="1"/>
  <c r="CX18" i="1"/>
  <c r="CW18" i="1"/>
  <c r="CV18" i="1"/>
  <c r="CX17" i="1"/>
  <c r="CW17" i="1"/>
  <c r="CV17" i="1"/>
  <c r="CU16" i="1"/>
  <c r="CS16" i="1"/>
  <c r="CX16" i="1" s="1"/>
  <c r="CR16" i="1"/>
  <c r="CW16" i="1" s="1"/>
  <c r="CQ16" i="1"/>
  <c r="CV16" i="1" s="1"/>
  <c r="CK15" i="1"/>
  <c r="CJ15" i="1"/>
  <c r="CX14" i="1"/>
  <c r="CW14" i="1"/>
  <c r="CV14" i="1"/>
  <c r="CX13" i="1"/>
  <c r="CW13" i="1"/>
  <c r="CV13" i="1"/>
  <c r="CX12" i="1"/>
  <c r="CW12" i="1"/>
  <c r="CV12" i="1"/>
  <c r="CS11" i="1"/>
  <c r="CR11" i="1"/>
  <c r="CW11" i="1" s="1"/>
  <c r="CQ11" i="1"/>
  <c r="CV11" i="1" s="1"/>
  <c r="CM10" i="1"/>
  <c r="CX9" i="1"/>
  <c r="CW9" i="1"/>
  <c r="CV9" i="1"/>
  <c r="CX8" i="1"/>
  <c r="CW8" i="1"/>
  <c r="CV8" i="1"/>
  <c r="CX7" i="1"/>
  <c r="CW7" i="1"/>
  <c r="CV7" i="1"/>
  <c r="CU6" i="1"/>
  <c r="CS6" i="1"/>
  <c r="CX6" i="1" s="1"/>
  <c r="CR6" i="1"/>
  <c r="CW6" i="1" s="1"/>
  <c r="CQ6" i="1"/>
  <c r="CV6" i="1" s="1"/>
  <c r="CK3" i="1"/>
  <c r="QV29" i="1" l="1"/>
  <c r="QV22" i="1"/>
  <c r="QV32" i="1"/>
  <c r="CX11" i="1"/>
  <c r="QX26" i="1"/>
  <c r="QV28" i="1"/>
  <c r="CM15" i="1"/>
  <c r="QV23" i="1"/>
  <c r="QV33" i="1"/>
  <c r="QV24" i="1"/>
  <c r="QV34" i="1"/>
  <c r="QV27" i="1"/>
  <c r="QY27" i="1" l="1"/>
  <c r="QY28" i="1"/>
  <c r="QY29" i="1"/>
  <c r="CL24" i="1" l="1"/>
  <c r="CL26" i="1" l="1"/>
  <c r="CL27" i="1" l="1"/>
  <c r="CL29" i="1"/>
  <c r="CL34" i="1"/>
  <c r="CL28" i="1"/>
  <c r="CL17" i="1" l="1"/>
  <c r="CL22" i="1" l="1"/>
  <c r="CL32" i="1"/>
  <c r="CL18" i="1"/>
  <c r="CL16" i="1" l="1"/>
  <c r="CL33" i="1" l="1"/>
  <c r="CL23" i="1"/>
  <c r="CL31" i="1" l="1"/>
  <c r="CL21" i="1"/>
  <c r="CK12" i="1" l="1"/>
  <c r="CK27" i="1" s="1"/>
  <c r="CK13" i="1" l="1"/>
  <c r="CK28" i="1" s="1"/>
  <c r="CK17" i="1"/>
  <c r="CK22" i="1" l="1"/>
  <c r="CK32" i="1"/>
  <c r="CK18" i="1"/>
  <c r="CK33" i="1" l="1"/>
  <c r="CK23" i="1"/>
  <c r="CK19" i="1" l="1"/>
  <c r="CK14" i="1" l="1"/>
  <c r="CK29" i="1" s="1"/>
  <c r="CK24" i="1"/>
  <c r="CK11" i="1"/>
  <c r="CK26" i="1" s="1"/>
  <c r="CK16" i="1"/>
  <c r="CK34" i="1" l="1"/>
  <c r="CK31" i="1" l="1"/>
  <c r="CK21" i="1"/>
  <c r="AJ7" i="1" l="1"/>
  <c r="AJ8" i="1"/>
  <c r="AJ9" i="1"/>
  <c r="AN7" i="1" l="1"/>
  <c r="EI7" i="1"/>
  <c r="AN9" i="1"/>
  <c r="EI9" i="1"/>
  <c r="AN8" i="1"/>
  <c r="EI8" i="1"/>
  <c r="AJ6" i="1"/>
  <c r="AP1" i="1" s="1"/>
  <c r="EI6" i="1" l="1"/>
  <c r="AN6" i="1"/>
  <c r="CM7" i="1"/>
  <c r="CN7" i="1"/>
  <c r="CN8" i="1"/>
  <c r="CM8" i="1"/>
  <c r="CU9" i="1"/>
  <c r="CN9" i="1"/>
  <c r="CM9" i="1"/>
  <c r="CM6" i="1" l="1"/>
  <c r="CN6" i="1"/>
  <c r="CU7" i="1"/>
  <c r="CP8" i="1"/>
  <c r="CU8" i="1" s="1"/>
  <c r="AJ13" i="1" l="1"/>
  <c r="AJ12" i="1"/>
  <c r="QW28" i="1" l="1"/>
  <c r="QZ28" i="1" s="1"/>
  <c r="EI13" i="1"/>
  <c r="EI28" i="1" s="1"/>
  <c r="QW27" i="1"/>
  <c r="QZ27" i="1" s="1"/>
  <c r="EI12" i="1"/>
  <c r="AJ28" i="1"/>
  <c r="AJ27" i="1"/>
  <c r="AJ17" i="1"/>
  <c r="EI17" i="1" s="1"/>
  <c r="EI27" i="1" l="1"/>
  <c r="EI32" i="1"/>
  <c r="EI22" i="1"/>
  <c r="AJ32" i="1"/>
  <c r="AJ22" i="1"/>
  <c r="AJ18" i="1"/>
  <c r="EI18" i="1" s="1"/>
  <c r="CJ27" i="1"/>
  <c r="CM12" i="1"/>
  <c r="CN12" i="1"/>
  <c r="CN13" i="1"/>
  <c r="CM13" i="1"/>
  <c r="CJ28" i="1"/>
  <c r="EI33" i="1" l="1"/>
  <c r="EI23" i="1"/>
  <c r="AJ23" i="1"/>
  <c r="AJ33" i="1"/>
  <c r="CM17" i="1"/>
  <c r="CN17" i="1"/>
  <c r="CJ32" i="1"/>
  <c r="CJ22" i="1"/>
  <c r="AJ14" i="1"/>
  <c r="AJ19" i="1"/>
  <c r="EI19" i="1" s="1"/>
  <c r="CN28" i="1"/>
  <c r="CM28" i="1"/>
  <c r="CN27" i="1"/>
  <c r="CM27" i="1"/>
  <c r="CM18" i="1"/>
  <c r="CJ33" i="1"/>
  <c r="CN18" i="1"/>
  <c r="CJ23" i="1"/>
  <c r="EI24" i="1" l="1"/>
  <c r="EI16" i="1"/>
  <c r="QW29" i="1"/>
  <c r="QZ29" i="1" s="1"/>
  <c r="EI14" i="1"/>
  <c r="EI34" i="1" s="1"/>
  <c r="AJ24" i="1"/>
  <c r="AJ34" i="1"/>
  <c r="AJ16" i="1"/>
  <c r="AJ29" i="1"/>
  <c r="AJ11" i="1"/>
  <c r="QW26" i="1" s="1"/>
  <c r="CM33" i="1"/>
  <c r="CN33" i="1"/>
  <c r="CN23" i="1"/>
  <c r="CM23" i="1"/>
  <c r="CM22" i="1"/>
  <c r="CN22" i="1"/>
  <c r="CN32" i="1"/>
  <c r="CM32" i="1"/>
  <c r="EI29" i="1" l="1"/>
  <c r="EI11" i="1"/>
  <c r="EI26" i="1" s="1"/>
  <c r="EI21" i="1"/>
  <c r="AJ26" i="1"/>
  <c r="AJ31" i="1"/>
  <c r="AJ21" i="1"/>
  <c r="CM19" i="1"/>
  <c r="CJ34" i="1"/>
  <c r="CN19" i="1"/>
  <c r="CJ24" i="1"/>
  <c r="CM14" i="1"/>
  <c r="CN14" i="1"/>
  <c r="CJ29" i="1"/>
  <c r="EI31" i="1" l="1"/>
  <c r="CU19" i="1"/>
  <c r="CP24" i="1"/>
  <c r="CU24" i="1" s="1"/>
  <c r="CM29" i="1"/>
  <c r="CN29" i="1"/>
  <c r="CM34" i="1"/>
  <c r="CN34" i="1"/>
  <c r="CM16" i="1"/>
  <c r="CN16" i="1"/>
  <c r="CJ21" i="1"/>
  <c r="CP17" i="1"/>
  <c r="CJ26" i="1"/>
  <c r="CN11" i="1"/>
  <c r="CM11" i="1"/>
  <c r="CM24" i="1"/>
  <c r="CN24" i="1"/>
  <c r="CN26" i="1" l="1"/>
  <c r="CM26" i="1"/>
  <c r="CU17" i="1"/>
  <c r="CP22" i="1"/>
  <c r="CU22" i="1" s="1"/>
  <c r="CU18" i="1"/>
  <c r="CP23" i="1"/>
  <c r="CU23" i="1" s="1"/>
  <c r="CM21" i="1"/>
  <c r="CN21" i="1"/>
  <c r="CN31" i="1"/>
  <c r="CM31" i="1"/>
  <c r="CP26" i="1" l="1"/>
  <c r="CU26" i="1" s="1"/>
  <c r="CP31" i="1"/>
  <c r="CU31" i="1" s="1"/>
  <c r="CU11" i="1"/>
  <c r="CP14" i="1"/>
  <c r="CP13" i="1"/>
  <c r="CP29" i="1" l="1"/>
  <c r="CU29" i="1" s="1"/>
  <c r="CU14" i="1"/>
  <c r="CP34" i="1"/>
  <c r="CU34" i="1" s="1"/>
  <c r="CU13" i="1"/>
  <c r="CP28" i="1"/>
  <c r="CU28" i="1" s="1"/>
  <c r="CP33" i="1"/>
  <c r="CU33" i="1" s="1"/>
  <c r="CP27" i="1"/>
  <c r="CU27" i="1" s="1"/>
  <c r="CU12" i="1"/>
  <c r="CP32" i="1"/>
  <c r="CU32" i="1" s="1"/>
  <c r="BE18" i="1" l="1"/>
  <c r="BE17" i="1"/>
  <c r="BE22" i="1" l="1"/>
  <c r="BE32" i="1"/>
  <c r="BE33" i="1"/>
  <c r="BE23" i="1"/>
  <c r="BE19" i="1" l="1"/>
  <c r="BE34" i="1" l="1"/>
  <c r="BE24" i="1"/>
  <c r="BE16" i="1"/>
  <c r="BE31" i="1" l="1"/>
  <c r="BE21" i="1"/>
  <c r="X18" i="1" l="1"/>
  <c r="CZ33" i="1" l="1"/>
  <c r="CZ23" i="1"/>
  <c r="X33" i="1"/>
  <c r="X23" i="1"/>
  <c r="X17" i="1"/>
  <c r="CZ32" i="1" l="1"/>
  <c r="CZ22" i="1"/>
  <c r="X32" i="1"/>
  <c r="X22" i="1"/>
  <c r="X19" i="1" l="1"/>
  <c r="CZ34" i="1" l="1"/>
  <c r="CZ24" i="1"/>
  <c r="CZ16" i="1"/>
  <c r="X24" i="1"/>
  <c r="X34" i="1"/>
  <c r="X16" i="1"/>
  <c r="CZ31" i="1" l="1"/>
  <c r="CZ21" i="1"/>
  <c r="X31" i="1"/>
  <c r="X21" i="1"/>
  <c r="W18" i="1" l="1"/>
  <c r="DS18" i="1" s="1"/>
  <c r="W17" i="1"/>
  <c r="DS17" i="1" s="1"/>
  <c r="DS22" i="1" l="1"/>
  <c r="DW22" i="1" s="1"/>
  <c r="DW17" i="1"/>
  <c r="DS32" i="1"/>
  <c r="DW32" i="1" s="1"/>
  <c r="DS23" i="1"/>
  <c r="DW23" i="1" s="1"/>
  <c r="DW18" i="1"/>
  <c r="DS33" i="1"/>
  <c r="DW33" i="1" s="1"/>
  <c r="Z17" i="1"/>
  <c r="AA17" i="1"/>
  <c r="W32" i="1"/>
  <c r="W22" i="1"/>
  <c r="W33" i="1"/>
  <c r="W23" i="1"/>
  <c r="AA18" i="1"/>
  <c r="Z18" i="1"/>
  <c r="AA32" i="1" l="1"/>
  <c r="Z32" i="1"/>
  <c r="AA33" i="1"/>
  <c r="Z33" i="1"/>
  <c r="AA22" i="1"/>
  <c r="Z22" i="1"/>
  <c r="AA23" i="1"/>
  <c r="Z23" i="1"/>
  <c r="W19" i="1"/>
  <c r="DS19" i="1" s="1"/>
  <c r="DS34" i="1" l="1"/>
  <c r="DW34" i="1" s="1"/>
  <c r="DW19" i="1"/>
  <c r="DS24" i="1"/>
  <c r="DW24" i="1" s="1"/>
  <c r="DS16" i="1"/>
  <c r="W34" i="1"/>
  <c r="Z19" i="1"/>
  <c r="AA19" i="1"/>
  <c r="W24" i="1"/>
  <c r="W16" i="1"/>
  <c r="DS31" i="1" l="1"/>
  <c r="DW31" i="1" s="1"/>
  <c r="DW16" i="1"/>
  <c r="DS21" i="1"/>
  <c r="DW21" i="1" s="1"/>
  <c r="AA24" i="1"/>
  <c r="Z24" i="1"/>
  <c r="W31" i="1"/>
  <c r="W21" i="1"/>
  <c r="AA16" i="1"/>
  <c r="Z16" i="1"/>
  <c r="Z34" i="1"/>
  <c r="AA34" i="1"/>
  <c r="Z21" i="1" l="1"/>
  <c r="AA21" i="1"/>
  <c r="Z31" i="1"/>
  <c r="AA31" i="1"/>
  <c r="AM12" i="1" l="1"/>
  <c r="AI27" i="1"/>
  <c r="AN12" i="1"/>
  <c r="AI32" i="1"/>
  <c r="AM17" i="1" l="1"/>
  <c r="AN17" i="1"/>
  <c r="AI22" i="1"/>
  <c r="AM27" i="1"/>
  <c r="AN27" i="1"/>
  <c r="AM13" i="1"/>
  <c r="AI28" i="1"/>
  <c r="AN13" i="1"/>
  <c r="AM32" i="1"/>
  <c r="AN32" i="1"/>
  <c r="AI23" i="1" l="1"/>
  <c r="AM18" i="1"/>
  <c r="AN18" i="1"/>
  <c r="AM22" i="1"/>
  <c r="AN22" i="1"/>
  <c r="AI33" i="1"/>
  <c r="AM33" i="1" s="1"/>
  <c r="AM28" i="1"/>
  <c r="AN28" i="1"/>
  <c r="AN33" i="1" l="1"/>
  <c r="AM23" i="1"/>
  <c r="AN23" i="1"/>
  <c r="AI24" i="1" l="1"/>
  <c r="AN19" i="1"/>
  <c r="AM19" i="1"/>
  <c r="AI16" i="1"/>
  <c r="AI29" i="1"/>
  <c r="AM14" i="1"/>
  <c r="AN14" i="1"/>
  <c r="AI34" i="1"/>
  <c r="AI11" i="1"/>
  <c r="QV21" i="1" l="1"/>
  <c r="QV31" i="1"/>
  <c r="QV26" i="1"/>
  <c r="AI21" i="1"/>
  <c r="AN16" i="1"/>
  <c r="AM16" i="1"/>
  <c r="AM24" i="1"/>
  <c r="AN24" i="1"/>
  <c r="AM34" i="1"/>
  <c r="AN34" i="1"/>
  <c r="AI26" i="1"/>
  <c r="AM11" i="1"/>
  <c r="AN11" i="1"/>
  <c r="AI31" i="1"/>
  <c r="AM29" i="1"/>
  <c r="AN29" i="1"/>
  <c r="QY26" i="1" l="1"/>
  <c r="QZ26" i="1"/>
  <c r="AM21" i="1"/>
  <c r="AN21" i="1"/>
  <c r="AM26" i="1"/>
  <c r="AN26" i="1"/>
  <c r="AM31" i="1"/>
  <c r="AN31" i="1"/>
  <c r="AL7" i="1" l="1"/>
  <c r="AL8" i="1" l="1"/>
  <c r="AS6" i="1" l="1"/>
  <c r="AL9" i="1"/>
  <c r="AL6" i="1" s="1"/>
  <c r="AL19" i="1" l="1"/>
  <c r="AL17" i="1"/>
  <c r="AL18" i="1"/>
  <c r="AS28" i="1" l="1"/>
  <c r="AL13" i="1"/>
  <c r="AL28" i="1" s="1"/>
  <c r="AL23" i="1"/>
  <c r="AS33" i="1"/>
  <c r="AS23" i="1"/>
  <c r="AL16" i="1"/>
  <c r="AL22" i="1"/>
  <c r="AS22" i="1"/>
  <c r="AL24" i="1"/>
  <c r="AS29" i="1"/>
  <c r="AL14" i="1"/>
  <c r="AL29" i="1" s="1"/>
  <c r="AS32" i="1"/>
  <c r="AL12" i="1"/>
  <c r="AL32" i="1" s="1"/>
  <c r="AS24" i="1"/>
  <c r="AL33" i="1" l="1"/>
  <c r="AL34" i="1"/>
  <c r="AL21" i="1"/>
  <c r="AS34" i="1"/>
  <c r="AL11" i="1"/>
  <c r="AL26" i="1" s="1"/>
  <c r="AL27" i="1"/>
  <c r="AS21" i="1"/>
  <c r="AS11" i="1"/>
  <c r="AS26" i="1" s="1"/>
  <c r="AS27" i="1"/>
  <c r="AS31" i="1" l="1"/>
  <c r="AL31" i="1"/>
  <c r="BD18" i="1" l="1"/>
  <c r="FG18" i="1" s="1"/>
  <c r="BD17" i="1"/>
  <c r="FG17" i="1" s="1"/>
  <c r="FG22" i="1" l="1"/>
  <c r="FG32" i="1"/>
  <c r="FG33" i="1"/>
  <c r="FG23" i="1"/>
  <c r="BH17" i="1"/>
  <c r="BD22" i="1"/>
  <c r="BD32" i="1"/>
  <c r="BI17" i="1"/>
  <c r="BD33" i="1"/>
  <c r="BH18" i="1"/>
  <c r="BD23" i="1"/>
  <c r="BI18" i="1"/>
  <c r="QX22" i="1" l="1"/>
  <c r="QY22" i="1" s="1"/>
  <c r="QX32" i="1"/>
  <c r="QY32" i="1" s="1"/>
  <c r="QX23" i="1"/>
  <c r="QY23" i="1" s="1"/>
  <c r="QX33" i="1"/>
  <c r="QY33" i="1" s="1"/>
  <c r="BO35" i="1"/>
  <c r="BV35" i="1"/>
  <c r="BO36" i="1"/>
  <c r="BV36" i="1"/>
  <c r="BH23" i="1"/>
  <c r="BI23" i="1"/>
  <c r="BH33" i="1"/>
  <c r="BI33" i="1"/>
  <c r="BH32" i="1"/>
  <c r="BI32" i="1"/>
  <c r="BH22" i="1"/>
  <c r="BI22" i="1"/>
  <c r="BD19" i="1" l="1"/>
  <c r="FG19" i="1" s="1"/>
  <c r="FG34" i="1" l="1"/>
  <c r="FG24" i="1"/>
  <c r="FG16" i="1"/>
  <c r="BD34" i="1"/>
  <c r="BH19" i="1"/>
  <c r="BD24" i="1"/>
  <c r="BI19" i="1"/>
  <c r="BD16" i="1"/>
  <c r="FG31" i="1" l="1"/>
  <c r="FG21" i="1"/>
  <c r="QX24" i="1"/>
  <c r="QY24" i="1" s="1"/>
  <c r="QX34" i="1"/>
  <c r="QY34" i="1" s="1"/>
  <c r="BO37" i="1"/>
  <c r="BV37" i="1"/>
  <c r="BI16" i="1"/>
  <c r="BH16" i="1"/>
  <c r="BH24" i="1"/>
  <c r="BI24" i="1"/>
  <c r="BD31" i="1"/>
  <c r="BD21" i="1"/>
  <c r="BH34" i="1"/>
  <c r="BI34" i="1"/>
  <c r="QX31" i="1" l="1"/>
  <c r="QY31" i="1" s="1"/>
  <c r="QX21" i="1"/>
  <c r="QY21" i="1" s="1"/>
  <c r="BH31" i="1"/>
  <c r="BI31" i="1"/>
  <c r="BH21" i="1"/>
  <c r="BI21" i="1"/>
  <c r="CY17" i="1" l="1"/>
  <c r="CY18" i="1"/>
  <c r="QW33" i="1" l="1"/>
  <c r="QZ33" i="1" s="1"/>
  <c r="GE18" i="1"/>
  <c r="GE17" i="1"/>
  <c r="DC17" i="1"/>
  <c r="CY22" i="1"/>
  <c r="CY32" i="1"/>
  <c r="DD17" i="1"/>
  <c r="CY23" i="1"/>
  <c r="DC18" i="1"/>
  <c r="CY33" i="1"/>
  <c r="DD18" i="1"/>
  <c r="QW23" i="1" l="1"/>
  <c r="QZ23" i="1" s="1"/>
  <c r="QW32" i="1"/>
  <c r="QZ32" i="1" s="1"/>
  <c r="QW22" i="1"/>
  <c r="QZ22" i="1" s="1"/>
  <c r="GJ17" i="1"/>
  <c r="GE22" i="1"/>
  <c r="GJ22" i="1" s="1"/>
  <c r="GE32" i="1"/>
  <c r="GJ32" i="1" s="1"/>
  <c r="GJ18" i="1"/>
  <c r="GE33" i="1"/>
  <c r="GJ33" i="1" s="1"/>
  <c r="GE23" i="1"/>
  <c r="GJ23" i="1" s="1"/>
  <c r="DC23" i="1"/>
  <c r="DD23" i="1"/>
  <c r="DC33" i="1"/>
  <c r="DD33" i="1"/>
  <c r="DC32" i="1"/>
  <c r="DD32" i="1"/>
  <c r="DC22" i="1"/>
  <c r="DD22" i="1"/>
  <c r="CY19" i="1" l="1"/>
  <c r="QW24" i="1" l="1"/>
  <c r="QZ24" i="1" s="1"/>
  <c r="GE19" i="1"/>
  <c r="DC19" i="1"/>
  <c r="CY24" i="1"/>
  <c r="CY34" i="1"/>
  <c r="DD19" i="1"/>
  <c r="CY16" i="1"/>
  <c r="QW34" i="1" l="1"/>
  <c r="QZ34" i="1" s="1"/>
  <c r="GJ19" i="1"/>
  <c r="GE34" i="1"/>
  <c r="GJ34" i="1" s="1"/>
  <c r="GE24" i="1"/>
  <c r="GJ24" i="1" s="1"/>
  <c r="GE16" i="1"/>
  <c r="QW21" i="1"/>
  <c r="QZ21" i="1" s="1"/>
  <c r="QW31" i="1"/>
  <c r="QZ31" i="1" s="1"/>
  <c r="DC24" i="1"/>
  <c r="DD24" i="1"/>
  <c r="DC16" i="1"/>
  <c r="CY31" i="1"/>
  <c r="CY21" i="1"/>
  <c r="DD16" i="1"/>
  <c r="DC34" i="1"/>
  <c r="DD34" i="1"/>
  <c r="GJ16" i="1" l="1"/>
  <c r="GE31" i="1"/>
  <c r="GJ31" i="1" s="1"/>
  <c r="GE21" i="1"/>
  <c r="GJ21" i="1" s="1"/>
  <c r="DC31" i="1"/>
  <c r="DD31" i="1"/>
  <c r="DC21" i="1"/>
  <c r="DD21" i="1"/>
  <c r="EM8" i="1" l="1"/>
  <c r="EL8" i="1"/>
  <c r="EN8" i="1"/>
  <c r="EM7" i="1" l="1"/>
  <c r="EN7" i="1"/>
  <c r="EL7" i="1"/>
  <c r="EN9" i="1"/>
  <c r="EL9" i="1"/>
  <c r="EM9" i="1"/>
  <c r="EH6" i="1"/>
  <c r="EL6" i="1" l="1"/>
  <c r="EN6" i="1"/>
  <c r="EM6" i="1"/>
  <c r="EN13" i="1" l="1"/>
  <c r="EH28" i="1"/>
  <c r="EM13" i="1"/>
  <c r="EH39" i="1"/>
  <c r="EL13" i="1"/>
  <c r="EN28" i="1" l="1"/>
  <c r="EL28" i="1"/>
  <c r="EM28" i="1"/>
  <c r="EN12" i="1"/>
  <c r="EL12" i="1"/>
  <c r="EM12" i="1"/>
  <c r="EH38" i="1"/>
  <c r="EH27" i="1"/>
  <c r="EN17" i="1" l="1"/>
  <c r="EM17" i="1"/>
  <c r="EL17" i="1"/>
  <c r="EH32" i="1"/>
  <c r="EH22" i="1"/>
  <c r="EN27" i="1"/>
  <c r="EL27" i="1"/>
  <c r="EM27" i="1"/>
  <c r="EN22" i="1" l="1"/>
  <c r="EM22" i="1"/>
  <c r="EL22" i="1"/>
  <c r="EN14" i="1"/>
  <c r="EH40" i="1"/>
  <c r="EH29" i="1"/>
  <c r="EM14" i="1"/>
  <c r="EL14" i="1"/>
  <c r="EH11" i="1"/>
  <c r="EL32" i="1"/>
  <c r="EM32" i="1"/>
  <c r="EN32" i="1"/>
  <c r="EN18" i="1"/>
  <c r="EH23" i="1"/>
  <c r="EM18" i="1"/>
  <c r="EH33" i="1"/>
  <c r="EL18" i="1"/>
  <c r="EN29" i="1" l="1"/>
  <c r="EM29" i="1"/>
  <c r="EL29" i="1"/>
  <c r="EN33" i="1"/>
  <c r="EL33" i="1"/>
  <c r="EM33" i="1"/>
  <c r="EN23" i="1"/>
  <c r="EL23" i="1"/>
  <c r="EM23" i="1"/>
  <c r="EH37" i="1"/>
  <c r="EN11" i="1"/>
  <c r="EM11" i="1"/>
  <c r="EL11" i="1"/>
  <c r="EH26" i="1"/>
  <c r="EM26" i="1" l="1"/>
  <c r="EL26" i="1"/>
  <c r="EN26" i="1"/>
  <c r="EH24" i="1"/>
  <c r="EN19" i="1"/>
  <c r="EM19" i="1"/>
  <c r="EH34" i="1"/>
  <c r="EL19" i="1"/>
  <c r="EH16" i="1"/>
  <c r="EN24" i="1" l="1"/>
  <c r="EM24" i="1"/>
  <c r="EL24" i="1"/>
  <c r="EL34" i="1"/>
  <c r="EN34" i="1"/>
  <c r="EM34" i="1"/>
  <c r="EN16" i="1"/>
  <c r="EM16" i="1"/>
  <c r="EH31" i="1"/>
  <c r="EL16" i="1"/>
  <c r="EH21" i="1"/>
  <c r="EM21" i="1" l="1"/>
  <c r="EN21" i="1"/>
  <c r="EL21" i="1"/>
  <c r="EN31" i="1"/>
  <c r="EM31" i="1"/>
  <c r="EL31" i="1"/>
  <c r="FF17" i="1" l="1"/>
  <c r="IJ17" i="1" s="1"/>
  <c r="IO17" i="1" l="1"/>
  <c r="IJ22" i="1"/>
  <c r="IO22" i="1" s="1"/>
  <c r="FK17" i="1"/>
  <c r="FJ17" i="1"/>
  <c r="FL17" i="1"/>
  <c r="FF18" i="1"/>
  <c r="IJ18" i="1" s="1"/>
  <c r="IO18" i="1" l="1"/>
  <c r="IJ23" i="1"/>
  <c r="IO23" i="1" s="1"/>
  <c r="FJ18" i="1"/>
  <c r="FK18" i="1"/>
  <c r="FL18" i="1"/>
  <c r="FF19" i="1" l="1"/>
  <c r="IJ19" i="1" s="1"/>
  <c r="IO19" i="1" l="1"/>
  <c r="IJ24" i="1"/>
  <c r="IO24" i="1" s="1"/>
  <c r="IJ16" i="1"/>
  <c r="FK19" i="1"/>
  <c r="FJ19" i="1"/>
  <c r="FL19" i="1"/>
  <c r="FF16" i="1"/>
  <c r="IO16" i="1" l="1"/>
  <c r="IJ21" i="1"/>
  <c r="IO21" i="1" s="1"/>
  <c r="FK16" i="1"/>
  <c r="FJ16" i="1"/>
  <c r="FL16" i="1"/>
  <c r="FF6" i="1" l="1"/>
  <c r="FL9" i="1"/>
  <c r="FK9" i="1"/>
  <c r="FJ9" i="1"/>
  <c r="FF24" i="1"/>
  <c r="FJ8" i="1"/>
  <c r="FK8" i="1"/>
  <c r="FL8" i="1"/>
  <c r="FF23" i="1"/>
  <c r="FJ7" i="1"/>
  <c r="FK7" i="1"/>
  <c r="FL7" i="1"/>
  <c r="FF22" i="1"/>
  <c r="FF14" i="1"/>
  <c r="IJ14" i="1" s="1"/>
  <c r="IJ29" i="1" l="1"/>
  <c r="IO29" i="1" s="1"/>
  <c r="IO14" i="1"/>
  <c r="IJ34" i="1"/>
  <c r="IO34" i="1" s="1"/>
  <c r="FJ24" i="1"/>
  <c r="FK24" i="1"/>
  <c r="FL24" i="1"/>
  <c r="FJ23" i="1"/>
  <c r="FK23" i="1"/>
  <c r="FL23" i="1"/>
  <c r="FJ22" i="1"/>
  <c r="FK22" i="1"/>
  <c r="FL22" i="1"/>
  <c r="FK6" i="1"/>
  <c r="FJ6" i="1"/>
  <c r="FL6" i="1"/>
  <c r="FF21" i="1"/>
  <c r="FJ14" i="1"/>
  <c r="FF40" i="1"/>
  <c r="FF29" i="1"/>
  <c r="FL14" i="1"/>
  <c r="FK14" i="1"/>
  <c r="FF34" i="1"/>
  <c r="FF13" i="1"/>
  <c r="IJ13" i="1" s="1"/>
  <c r="IJ28" i="1" l="1"/>
  <c r="IO28" i="1" s="1"/>
  <c r="IO13" i="1"/>
  <c r="IJ33" i="1"/>
  <c r="IO33" i="1" s="1"/>
  <c r="FK21" i="1"/>
  <c r="FJ21" i="1"/>
  <c r="FL21" i="1"/>
  <c r="FK34" i="1"/>
  <c r="FL34" i="1"/>
  <c r="FJ34" i="1"/>
  <c r="FK13" i="1"/>
  <c r="FF28" i="1"/>
  <c r="FF39" i="1"/>
  <c r="FJ13" i="1"/>
  <c r="FL13" i="1"/>
  <c r="FF33" i="1"/>
  <c r="FJ29" i="1"/>
  <c r="FK29" i="1"/>
  <c r="FL29" i="1"/>
  <c r="FF12" i="1"/>
  <c r="IJ12" i="1" s="1"/>
  <c r="IJ11" i="1" l="1"/>
  <c r="IJ27" i="1"/>
  <c r="IO27" i="1" s="1"/>
  <c r="IO12" i="1"/>
  <c r="IJ32" i="1"/>
  <c r="IO32" i="1" s="1"/>
  <c r="FK33" i="1"/>
  <c r="FL33" i="1"/>
  <c r="FJ33" i="1"/>
  <c r="FL12" i="1"/>
  <c r="FK12" i="1"/>
  <c r="FF27" i="1"/>
  <c r="FJ12" i="1"/>
  <c r="FF38" i="1"/>
  <c r="FF11" i="1"/>
  <c r="FF32" i="1"/>
  <c r="FK28" i="1"/>
  <c r="FJ28" i="1"/>
  <c r="FL28" i="1"/>
  <c r="IO11" i="1" l="1"/>
  <c r="IJ26" i="1"/>
  <c r="IO26" i="1" s="1"/>
  <c r="IJ31" i="1"/>
  <c r="IO31" i="1" s="1"/>
  <c r="FK27" i="1"/>
  <c r="FJ27" i="1"/>
  <c r="FL27" i="1"/>
  <c r="FK32" i="1"/>
  <c r="FJ32" i="1"/>
  <c r="FL32" i="1"/>
  <c r="FF37" i="1"/>
  <c r="FJ11" i="1"/>
  <c r="FL11" i="1"/>
  <c r="FK11" i="1"/>
  <c r="FF26" i="1"/>
  <c r="FF31" i="1"/>
  <c r="FK26" i="1" l="1"/>
  <c r="FJ26" i="1"/>
  <c r="FL26" i="1"/>
  <c r="FK31" i="1"/>
  <c r="FJ31" i="1"/>
  <c r="FL31" i="1"/>
  <c r="GW17" i="1" l="1"/>
  <c r="KB17" i="1" s="1"/>
  <c r="GW18" i="1"/>
  <c r="KB18" i="1" s="1"/>
  <c r="KB33" i="1" l="1"/>
  <c r="KE33" i="1" s="1"/>
  <c r="KB23" i="1"/>
  <c r="KE23" i="1" s="1"/>
  <c r="KE18" i="1"/>
  <c r="KB22" i="1"/>
  <c r="KE22" i="1" s="1"/>
  <c r="KE17" i="1"/>
  <c r="KB32" i="1"/>
  <c r="KE32" i="1" s="1"/>
  <c r="JV23" i="1"/>
  <c r="JY23" i="1" s="1"/>
  <c r="JV33" i="1"/>
  <c r="JY33" i="1" s="1"/>
  <c r="JY18" i="1"/>
  <c r="JV22" i="1"/>
  <c r="JY22" i="1" s="1"/>
  <c r="JY17" i="1"/>
  <c r="JV32" i="1"/>
  <c r="JY32" i="1" s="1"/>
  <c r="GW23" i="1"/>
  <c r="HA18" i="1"/>
  <c r="GW33" i="1"/>
  <c r="GZ18" i="1"/>
  <c r="GW32" i="1"/>
  <c r="GW22" i="1"/>
  <c r="HA17" i="1"/>
  <c r="GZ17" i="1"/>
  <c r="GZ22" i="1" l="1"/>
  <c r="HA22" i="1"/>
  <c r="GZ32" i="1"/>
  <c r="HA32" i="1"/>
  <c r="HA33" i="1"/>
  <c r="GZ33" i="1"/>
  <c r="GW19" i="1"/>
  <c r="KB19" i="1" s="1"/>
  <c r="HA23" i="1"/>
  <c r="GZ23" i="1"/>
  <c r="KE19" i="1" l="1"/>
  <c r="KB34" i="1"/>
  <c r="KE34" i="1" s="1"/>
  <c r="KB24" i="1"/>
  <c r="KE24" i="1" s="1"/>
  <c r="KB16" i="1"/>
  <c r="JV34" i="1"/>
  <c r="JY34" i="1" s="1"/>
  <c r="JV24" i="1"/>
  <c r="JY24" i="1" s="1"/>
  <c r="JY19" i="1"/>
  <c r="JV16" i="1"/>
  <c r="GZ19" i="1"/>
  <c r="GW24" i="1"/>
  <c r="GW34" i="1"/>
  <c r="HA19" i="1"/>
  <c r="GW16" i="1"/>
  <c r="KE16" i="1" l="1"/>
  <c r="KB31" i="1"/>
  <c r="KE31" i="1" s="1"/>
  <c r="KB21" i="1"/>
  <c r="KE21" i="1" s="1"/>
  <c r="JV21" i="1"/>
  <c r="JY21" i="1" s="1"/>
  <c r="JY16" i="1"/>
  <c r="JV31" i="1"/>
  <c r="JY31" i="1" s="1"/>
  <c r="GZ16" i="1"/>
  <c r="GW31" i="1"/>
  <c r="GW21" i="1"/>
  <c r="HA16" i="1"/>
  <c r="HA34" i="1"/>
  <c r="GZ34" i="1"/>
  <c r="HA24" i="1"/>
  <c r="GZ24" i="1"/>
  <c r="GZ21" i="1" l="1"/>
  <c r="HA21" i="1"/>
  <c r="GZ31" i="1"/>
  <c r="HA31" i="1"/>
  <c r="HC17" i="1" l="1"/>
  <c r="KH17" i="1" s="1"/>
  <c r="HC18" i="1"/>
  <c r="KH18" i="1" s="1"/>
  <c r="HH18" i="1" l="1"/>
  <c r="HH17" i="1"/>
  <c r="HI18" i="1"/>
  <c r="HC23" i="1"/>
  <c r="HH23" i="1" s="1"/>
  <c r="HG18" i="1"/>
  <c r="HC33" i="1"/>
  <c r="HH33" i="1" s="1"/>
  <c r="HC32" i="1"/>
  <c r="HH32" i="1" s="1"/>
  <c r="HG17" i="1"/>
  <c r="HI17" i="1"/>
  <c r="HC22" i="1"/>
  <c r="HH22" i="1" s="1"/>
  <c r="KH32" i="1" l="1"/>
  <c r="KH22" i="1"/>
  <c r="KH33" i="1"/>
  <c r="KH23" i="1"/>
  <c r="HI32" i="1"/>
  <c r="HG32" i="1"/>
  <c r="HG33" i="1"/>
  <c r="HI33" i="1"/>
  <c r="HI23" i="1"/>
  <c r="HG23" i="1"/>
  <c r="HG22" i="1"/>
  <c r="HI22" i="1"/>
  <c r="HC19" i="1" l="1"/>
  <c r="KH19" i="1" s="1"/>
  <c r="HH19" i="1" l="1"/>
  <c r="HC24" i="1"/>
  <c r="HH24" i="1" s="1"/>
  <c r="HG19" i="1"/>
  <c r="HC34" i="1"/>
  <c r="HH34" i="1" s="1"/>
  <c r="HI19" i="1"/>
  <c r="HC16" i="1"/>
  <c r="HH16" i="1" s="1"/>
  <c r="KH34" i="1" l="1"/>
  <c r="KH24" i="1"/>
  <c r="KH16" i="1"/>
  <c r="HI34" i="1"/>
  <c r="HG34" i="1"/>
  <c r="HG16" i="1"/>
  <c r="HC31" i="1"/>
  <c r="HH31" i="1" s="1"/>
  <c r="HC21" i="1"/>
  <c r="HI16" i="1"/>
  <c r="HI24" i="1"/>
  <c r="HG24" i="1"/>
  <c r="KH21" i="1" l="1"/>
  <c r="KH31" i="1"/>
  <c r="HH21" i="1"/>
  <c r="HG21" i="1"/>
  <c r="HI21" i="1"/>
  <c r="HI31" i="1"/>
  <c r="HG31" i="1"/>
  <c r="HK17" i="1" l="1"/>
  <c r="HP17" i="1" l="1"/>
  <c r="KP17" i="1"/>
  <c r="HK32" i="1"/>
  <c r="HP32" i="1" s="1"/>
  <c r="HO17" i="1"/>
  <c r="HQ17" i="1"/>
  <c r="HK22" i="1"/>
  <c r="HP22" i="1" s="1"/>
  <c r="HK18" i="1"/>
  <c r="HP18" i="1" l="1"/>
  <c r="KP18" i="1"/>
  <c r="KP32" i="1"/>
  <c r="KP22" i="1"/>
  <c r="HQ18" i="1"/>
  <c r="HK33" i="1"/>
  <c r="HP33" i="1" s="1"/>
  <c r="HO18" i="1"/>
  <c r="HK23" i="1"/>
  <c r="HP23" i="1" s="1"/>
  <c r="HQ22" i="1"/>
  <c r="HO22" i="1"/>
  <c r="HO32" i="1"/>
  <c r="HQ32" i="1"/>
  <c r="KP33" i="1" l="1"/>
  <c r="KP23" i="1"/>
  <c r="HQ23" i="1"/>
  <c r="HO23" i="1"/>
  <c r="HK19" i="1"/>
  <c r="HO33" i="1"/>
  <c r="HQ33" i="1"/>
  <c r="HP19" i="1" l="1"/>
  <c r="KP19" i="1"/>
  <c r="HK34" i="1"/>
  <c r="HP34" i="1" s="1"/>
  <c r="HO19" i="1"/>
  <c r="HQ19" i="1"/>
  <c r="HK24" i="1"/>
  <c r="HP24" i="1" s="1"/>
  <c r="HK16" i="1"/>
  <c r="HP16" i="1" s="1"/>
  <c r="KP34" i="1" l="1"/>
  <c r="KP24" i="1"/>
  <c r="KP16" i="1"/>
  <c r="HQ16" i="1"/>
  <c r="HO16" i="1"/>
  <c r="HK31" i="1"/>
  <c r="HP31" i="1" s="1"/>
  <c r="HK21" i="1"/>
  <c r="HP21" i="1" s="1"/>
  <c r="HQ24" i="1"/>
  <c r="HO24" i="1"/>
  <c r="HQ34" i="1"/>
  <c r="HO34" i="1"/>
  <c r="KP31" i="1" l="1"/>
  <c r="KP21" i="1"/>
  <c r="HQ21" i="1"/>
  <c r="HO21" i="1"/>
  <c r="HQ31" i="1"/>
  <c r="HO31" i="1"/>
  <c r="HX18" i="1" l="1"/>
  <c r="HY18" i="1" l="1"/>
  <c r="HS23" i="1"/>
  <c r="HS33" i="1"/>
  <c r="HW18" i="1"/>
  <c r="HY17" i="1"/>
  <c r="HW17" i="1"/>
  <c r="HS22" i="1"/>
  <c r="HX17" i="1"/>
  <c r="HS32" i="1"/>
  <c r="HX33" i="1" l="1"/>
  <c r="HY33" i="1"/>
  <c r="HW33" i="1"/>
  <c r="HW32" i="1"/>
  <c r="HY32" i="1"/>
  <c r="HX32" i="1"/>
  <c r="HX23" i="1"/>
  <c r="HY23" i="1"/>
  <c r="HW23" i="1"/>
  <c r="HW22" i="1"/>
  <c r="HY22" i="1"/>
  <c r="HX22" i="1"/>
  <c r="HX19" i="1" l="1"/>
  <c r="HW19" i="1"/>
  <c r="HY19" i="1"/>
  <c r="HS34" i="1"/>
  <c r="HS24" i="1"/>
  <c r="HS16" i="1"/>
  <c r="HW16" i="1" s="1"/>
  <c r="HW24" i="1" l="1"/>
  <c r="HY24" i="1"/>
  <c r="HX24" i="1"/>
  <c r="HX34" i="1"/>
  <c r="HW34" i="1"/>
  <c r="HY34" i="1"/>
  <c r="HS31" i="1"/>
  <c r="HS21" i="1"/>
  <c r="HY16" i="1"/>
  <c r="HX16" i="1"/>
  <c r="HW21" i="1" l="1"/>
  <c r="HY21" i="1"/>
  <c r="HX21" i="1"/>
  <c r="HY31" i="1"/>
  <c r="HW31" i="1"/>
  <c r="HX31" i="1"/>
  <c r="IA17" i="1" l="1"/>
  <c r="LF17" i="1" s="1"/>
  <c r="IA18" i="1"/>
  <c r="LF18" i="1" s="1"/>
  <c r="LF23" i="1" l="1"/>
  <c r="LF33" i="1"/>
  <c r="LF22" i="1"/>
  <c r="LF32" i="1"/>
  <c r="IG18" i="1"/>
  <c r="IA33" i="1"/>
  <c r="IF18" i="1"/>
  <c r="IA23" i="1"/>
  <c r="IE18" i="1"/>
  <c r="IG17" i="1"/>
  <c r="IE17" i="1"/>
  <c r="IA32" i="1"/>
  <c r="IA22" i="1"/>
  <c r="IF17" i="1"/>
  <c r="IG23" i="1" l="1"/>
  <c r="IF23" i="1"/>
  <c r="IE23" i="1"/>
  <c r="IA19" i="1"/>
  <c r="LF19" i="1" s="1"/>
  <c r="IF33" i="1"/>
  <c r="IE33" i="1"/>
  <c r="IG33" i="1"/>
  <c r="IF32" i="1"/>
  <c r="IG32" i="1"/>
  <c r="IE32" i="1"/>
  <c r="IG22" i="1"/>
  <c r="IE22" i="1"/>
  <c r="IF22" i="1"/>
  <c r="LF24" i="1" l="1"/>
  <c r="LF34" i="1"/>
  <c r="LF16" i="1"/>
  <c r="IG19" i="1"/>
  <c r="IF19" i="1"/>
  <c r="IE19" i="1"/>
  <c r="IA24" i="1"/>
  <c r="IA34" i="1"/>
  <c r="IA16" i="1"/>
  <c r="LF31" i="1" l="1"/>
  <c r="LF21" i="1"/>
  <c r="IF34" i="1"/>
  <c r="IE34" i="1"/>
  <c r="IG34" i="1"/>
  <c r="IG24" i="1"/>
  <c r="IF24" i="1"/>
  <c r="IE24" i="1"/>
  <c r="IG16" i="1"/>
  <c r="IA21" i="1"/>
  <c r="IA31" i="1"/>
  <c r="IF16" i="1"/>
  <c r="IE16" i="1"/>
  <c r="IG21" i="1" l="1"/>
  <c r="IE21" i="1"/>
  <c r="IF21" i="1"/>
  <c r="IF31" i="1"/>
  <c r="IG31" i="1"/>
  <c r="IE31" i="1"/>
  <c r="KG18" i="1" l="1"/>
  <c r="NS18" i="1" s="1"/>
  <c r="KG17" i="1"/>
  <c r="NS17" i="1" s="1"/>
  <c r="NS32" i="1" l="1"/>
  <c r="NW32" i="1" s="1"/>
  <c r="NS22" i="1"/>
  <c r="NW22" i="1" s="1"/>
  <c r="NW17" i="1"/>
  <c r="NS23" i="1"/>
  <c r="NW23" i="1" s="1"/>
  <c r="NW18" i="1"/>
  <c r="NS33" i="1"/>
  <c r="NW33" i="1" s="1"/>
  <c r="KL17" i="1"/>
  <c r="KG22" i="1"/>
  <c r="KG32" i="1"/>
  <c r="KK17" i="1"/>
  <c r="KM17" i="1"/>
  <c r="KL18" i="1"/>
  <c r="KK18" i="1"/>
  <c r="KG23" i="1"/>
  <c r="KG33" i="1"/>
  <c r="KM18" i="1"/>
  <c r="KL32" i="1" l="1"/>
  <c r="KK32" i="1"/>
  <c r="KM32" i="1"/>
  <c r="KL22" i="1"/>
  <c r="KK22" i="1"/>
  <c r="KM22" i="1"/>
  <c r="KL33" i="1"/>
  <c r="KK33" i="1"/>
  <c r="KM33" i="1"/>
  <c r="KK23" i="1"/>
  <c r="KL23" i="1"/>
  <c r="KM23" i="1"/>
  <c r="KG19" i="1" l="1"/>
  <c r="NS19" i="1" s="1"/>
  <c r="NS34" i="1" l="1"/>
  <c r="NW34" i="1" s="1"/>
  <c r="NW19" i="1"/>
  <c r="NS24" i="1"/>
  <c r="NW24" i="1" s="1"/>
  <c r="NS16" i="1"/>
  <c r="KL19" i="1"/>
  <c r="KG24" i="1"/>
  <c r="KG34" i="1"/>
  <c r="KK19" i="1"/>
  <c r="KM19" i="1"/>
  <c r="KG16" i="1"/>
  <c r="NS31" i="1" l="1"/>
  <c r="NW31" i="1" s="1"/>
  <c r="NS21" i="1"/>
  <c r="NW21" i="1" s="1"/>
  <c r="NW16" i="1"/>
  <c r="KL34" i="1"/>
  <c r="KK34" i="1"/>
  <c r="KM34" i="1"/>
  <c r="KL16" i="1"/>
  <c r="KG21" i="1"/>
  <c r="KL21" i="1" s="1"/>
  <c r="KK16" i="1"/>
  <c r="KG31" i="1"/>
  <c r="KM16" i="1"/>
  <c r="KL24" i="1"/>
  <c r="KK24" i="1"/>
  <c r="KM24" i="1"/>
  <c r="KL31" i="1" l="1"/>
  <c r="KK31" i="1"/>
  <c r="KM31" i="1"/>
  <c r="KK21" i="1"/>
  <c r="KM21" i="1"/>
  <c r="KO9" i="1" l="1"/>
  <c r="NZ9" i="1" s="1"/>
  <c r="OD9" i="1" s="1"/>
  <c r="KO7" i="1" l="1"/>
  <c r="NZ7" i="1" s="1"/>
  <c r="KO8" i="1"/>
  <c r="NZ8" i="1" s="1"/>
  <c r="OD8" i="1" s="1"/>
  <c r="KT9" i="1"/>
  <c r="KU9" i="1"/>
  <c r="KS9" i="1"/>
  <c r="KO12" i="1"/>
  <c r="NZ12" i="1" s="1"/>
  <c r="NZ27" i="1" l="1"/>
  <c r="OD27" i="1" s="1"/>
  <c r="OD12" i="1"/>
  <c r="OD7" i="1"/>
  <c r="NZ6" i="1"/>
  <c r="OD6" i="1" s="1"/>
  <c r="KO6" i="1"/>
  <c r="KT6" i="1" s="1"/>
  <c r="KT7" i="1"/>
  <c r="KU7" i="1"/>
  <c r="KS7" i="1"/>
  <c r="KT8" i="1"/>
  <c r="KS8" i="1"/>
  <c r="KU8" i="1"/>
  <c r="KO38" i="1"/>
  <c r="KS12" i="1"/>
  <c r="KU12" i="1"/>
  <c r="KO27" i="1"/>
  <c r="KT12" i="1"/>
  <c r="KO13" i="1"/>
  <c r="NZ13" i="1" s="1"/>
  <c r="NZ28" i="1" l="1"/>
  <c r="OD28" i="1" s="1"/>
  <c r="OD13" i="1"/>
  <c r="KU6" i="1"/>
  <c r="KS6" i="1"/>
  <c r="KU13" i="1"/>
  <c r="KS13" i="1"/>
  <c r="KO39" i="1"/>
  <c r="KO28" i="1"/>
  <c r="KT13" i="1"/>
  <c r="KS27" i="1"/>
  <c r="KU27" i="1"/>
  <c r="KT27" i="1"/>
  <c r="KT28" i="1" l="1"/>
  <c r="KU28" i="1"/>
  <c r="KS28" i="1"/>
  <c r="KO17" i="1"/>
  <c r="NZ17" i="1" s="1"/>
  <c r="KO18" i="1"/>
  <c r="NZ18" i="1" s="1"/>
  <c r="NZ32" i="1" l="1"/>
  <c r="OD32" i="1" s="1"/>
  <c r="OD17" i="1"/>
  <c r="NZ22" i="1"/>
  <c r="OD22" i="1" s="1"/>
  <c r="NZ33" i="1"/>
  <c r="OD33" i="1" s="1"/>
  <c r="OD18" i="1"/>
  <c r="NZ23" i="1"/>
  <c r="OD23" i="1" s="1"/>
  <c r="KU18" i="1"/>
  <c r="KT18" i="1"/>
  <c r="KO33" i="1"/>
  <c r="KS18" i="1"/>
  <c r="KO23" i="1"/>
  <c r="KO32" i="1"/>
  <c r="KU17" i="1"/>
  <c r="KO22" i="1"/>
  <c r="KS17" i="1"/>
  <c r="KT17" i="1"/>
  <c r="KS22" i="1" l="1"/>
  <c r="KT22" i="1"/>
  <c r="KU22" i="1"/>
  <c r="KT32" i="1"/>
  <c r="KS32" i="1"/>
  <c r="KU32" i="1"/>
  <c r="KS23" i="1"/>
  <c r="KT23" i="1"/>
  <c r="KU23" i="1"/>
  <c r="KU33" i="1"/>
  <c r="KT33" i="1"/>
  <c r="KS33" i="1"/>
  <c r="KO14" i="1"/>
  <c r="NZ14" i="1" s="1"/>
  <c r="KO19" i="1"/>
  <c r="NZ19" i="1" s="1"/>
  <c r="NZ34" i="1" l="1"/>
  <c r="OD34" i="1" s="1"/>
  <c r="OD19" i="1"/>
  <c r="NZ24" i="1"/>
  <c r="OD24" i="1" s="1"/>
  <c r="NZ16" i="1"/>
  <c r="NZ29" i="1"/>
  <c r="OD29" i="1" s="1"/>
  <c r="OD14" i="1"/>
  <c r="NZ11" i="1"/>
  <c r="KT19" i="1"/>
  <c r="KO34" i="1"/>
  <c r="KS19" i="1"/>
  <c r="KO24" i="1"/>
  <c r="KU19" i="1"/>
  <c r="KO16" i="1"/>
  <c r="KU14" i="1"/>
  <c r="KO40" i="1"/>
  <c r="KT14" i="1"/>
  <c r="KO29" i="1"/>
  <c r="KS14" i="1"/>
  <c r="KO11" i="1"/>
  <c r="NZ26" i="1" l="1"/>
  <c r="OD26" i="1" s="1"/>
  <c r="OD11" i="1"/>
  <c r="NZ31" i="1"/>
  <c r="OD31" i="1" s="1"/>
  <c r="NZ21" i="1"/>
  <c r="OD21" i="1" s="1"/>
  <c r="OD16" i="1"/>
  <c r="KO31" i="1"/>
  <c r="KO21" i="1"/>
  <c r="KS16" i="1"/>
  <c r="KU16" i="1"/>
  <c r="KT16" i="1"/>
  <c r="KO37" i="1"/>
  <c r="KU11" i="1"/>
  <c r="KT11" i="1"/>
  <c r="KO26" i="1"/>
  <c r="KS11" i="1"/>
  <c r="KS24" i="1"/>
  <c r="KU24" i="1"/>
  <c r="KT24" i="1"/>
  <c r="KT29" i="1"/>
  <c r="KU29" i="1"/>
  <c r="KS29" i="1"/>
  <c r="KT34" i="1"/>
  <c r="KS34" i="1"/>
  <c r="KU34" i="1"/>
  <c r="KU21" i="1" l="1"/>
  <c r="KT21" i="1"/>
  <c r="KS21" i="1"/>
  <c r="KU26" i="1"/>
  <c r="KT26" i="1"/>
  <c r="KS26" i="1"/>
  <c r="KS31" i="1"/>
  <c r="KT31" i="1"/>
  <c r="KU31" i="1"/>
  <c r="LE17" i="1" l="1"/>
  <c r="ON17" i="1" s="1"/>
  <c r="LE18" i="1"/>
  <c r="ON18" i="1" s="1"/>
  <c r="OR18" i="1" l="1"/>
  <c r="ON33" i="1"/>
  <c r="OR33" i="1" s="1"/>
  <c r="ON23" i="1"/>
  <c r="OR23" i="1" s="1"/>
  <c r="ON32" i="1"/>
  <c r="OR32" i="1" s="1"/>
  <c r="ON22" i="1"/>
  <c r="OR22" i="1" s="1"/>
  <c r="OR17" i="1"/>
  <c r="LE33" i="1"/>
  <c r="LE23" i="1"/>
  <c r="LK18" i="1"/>
  <c r="LI18" i="1"/>
  <c r="LJ18" i="1"/>
  <c r="LI17" i="1"/>
  <c r="LK17" i="1"/>
  <c r="LE32" i="1"/>
  <c r="LE22" i="1"/>
  <c r="LJ17" i="1"/>
  <c r="LE19" i="1" l="1"/>
  <c r="ON19" i="1" s="1"/>
  <c r="LJ22" i="1"/>
  <c r="LK22" i="1"/>
  <c r="LI22" i="1"/>
  <c r="LI23" i="1"/>
  <c r="LJ23" i="1"/>
  <c r="LK23" i="1"/>
  <c r="LK32" i="1"/>
  <c r="LI32" i="1"/>
  <c r="LJ32" i="1"/>
  <c r="LK33" i="1"/>
  <c r="LJ33" i="1"/>
  <c r="LI33" i="1"/>
  <c r="ON34" i="1" l="1"/>
  <c r="OR34" i="1" s="1"/>
  <c r="ON24" i="1"/>
  <c r="OR24" i="1" s="1"/>
  <c r="OR19" i="1"/>
  <c r="ON16" i="1"/>
  <c r="LK19" i="1"/>
  <c r="LE24" i="1"/>
  <c r="LJ19" i="1"/>
  <c r="LE34" i="1"/>
  <c r="LI19" i="1"/>
  <c r="LE16" i="1"/>
  <c r="ON31" i="1" l="1"/>
  <c r="OR31" i="1" s="1"/>
  <c r="OR16" i="1"/>
  <c r="ON21" i="1"/>
  <c r="OR21" i="1" s="1"/>
  <c r="LK34" i="1"/>
  <c r="LI34" i="1"/>
  <c r="LJ34" i="1"/>
  <c r="LK24" i="1"/>
  <c r="LI24" i="1"/>
  <c r="LJ24" i="1"/>
  <c r="LJ16" i="1"/>
  <c r="LE31" i="1"/>
  <c r="LK16" i="1"/>
  <c r="LE21" i="1"/>
  <c r="LI16" i="1"/>
  <c r="LJ31" i="1" l="1"/>
  <c r="LK31" i="1"/>
  <c r="LI31" i="1"/>
  <c r="LJ21" i="1"/>
  <c r="LK21" i="1"/>
  <c r="LI21" i="1"/>
</calcChain>
</file>

<file path=xl/sharedStrings.xml><?xml version="1.0" encoding="utf-8"?>
<sst xmlns="http://schemas.openxmlformats.org/spreadsheetml/2006/main" count="460" uniqueCount="29">
  <si>
    <t>Cumulé</t>
  </si>
  <si>
    <t>Annuel</t>
  </si>
  <si>
    <t>Réel</t>
  </si>
  <si>
    <t>Budget</t>
  </si>
  <si>
    <t>Ecart vs.</t>
  </si>
  <si>
    <t>% Evol/</t>
  </si>
  <si>
    <t>Actu1</t>
  </si>
  <si>
    <t>Actu2</t>
  </si>
  <si>
    <t>Actu3</t>
  </si>
  <si>
    <t>% Bud /</t>
  </si>
  <si>
    <t>% Actu 1 /</t>
  </si>
  <si>
    <t>% Actu 2 /</t>
  </si>
  <si>
    <t>% Actu 3 /</t>
  </si>
  <si>
    <t>En monnaie locale</t>
  </si>
  <si>
    <t>2G</t>
  </si>
  <si>
    <t>3G</t>
  </si>
  <si>
    <t>4G</t>
  </si>
  <si>
    <t>Trafic data (en millions de Go)</t>
  </si>
  <si>
    <t>Chiffre d'affaires</t>
  </si>
  <si>
    <t>ARPU</t>
  </si>
  <si>
    <t>Usage (en Go/client)</t>
  </si>
  <si>
    <t xml:space="preserve">Prix / Go </t>
  </si>
  <si>
    <t>Données finales</t>
  </si>
  <si>
    <t>Ecart Vs estimé</t>
  </si>
  <si>
    <t>Parc Data Mobile actif (30 jrs)</t>
  </si>
  <si>
    <t>Actu 1</t>
  </si>
  <si>
    <t>Actu 2</t>
  </si>
  <si>
    <t>Actu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</si>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</sst>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64" formatCode="_-* #,##0.00\ _€_-;\-* #,##0.00\ _€_-;_-* &quot;-&quot;??\ _€_-;_-@_-"/>
    <numFmt numFmtId="165" formatCode="[$-40C]mmm\-yy;@"/>
    <numFmt numFmtId="166" formatCode="0.0%"/>
    <numFmt numFmtId="167" formatCode="_-* #,##0\ _€_-;\-* #,##0\ _€_-;_-* &quot;-&quot;??\ _€_-;_-@_-"/>
    <numFmt numFmtId="168" formatCode="#,##0.0000"/>
    <numFmt numFmtId="169" formatCode="_-* #,##0\ _F_-;\-* #,##0\ _F_-;_-* &quot;-&quot;??\ _F_-;_-@_-"/>
    <numFmt numFmtId="170" formatCode="#,##0.000"/>
    <numFmt numFmtId="171" formatCode="_-* #,##0.00000\ _€_-;\-* #,##0.00000\ _€_-;_-* &quot;-&quot;?????\ _€_-;_-@_-"/>
    <numFmt numFmtId="172" formatCode="#,##0.0"/>
    <numFmt numFmtId="173" formatCode="_-* #,##0.00_-;\-* #,##0.00_-;_-* &quot;-&quot;_-;_-@_-"/>
    <numFmt numFmtId="174" formatCode="_-* #,##0.0000000000\ _F_-;\-* #,##0.0000000000\ _F_-;_-* &quot;-&quot;??\ _F_-;_-@_-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1"/>
      <color theme="9" tint="-0.249977111117893"/>
      <name val="Times New Roman"/>
      <family val="1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rgb="FFE26B0A"/>
      <name val="Times New Roman"/>
      <family val="1"/>
    </font>
    <font>
      <b/>
      <sz val="10"/>
      <color rgb="FF0070C0"/>
      <name val="Times New Roman"/>
      <family val="1"/>
    </font>
    <font>
      <i/>
      <sz val="11"/>
      <color rgb="FF1F497D"/>
      <name val="Arial"/>
      <family val="2"/>
    </font>
    <font>
      <sz val="10"/>
      <color rgb="FF1F497D"/>
      <name val="Arial"/>
      <family val="2"/>
    </font>
    <font>
      <sz val="11"/>
      <name val="Calibri"/>
      <family val="2"/>
      <scheme val="minor"/>
    </font>
    <font>
      <i/>
      <sz val="10"/>
      <color rgb="FF1F497D"/>
      <name val="Arial"/>
      <family val="2"/>
    </font>
    <font>
      <sz val="11"/>
      <color rgb="FF1F497D"/>
      <name val="Arial"/>
      <family val="2"/>
    </font>
    <font>
      <sz val="12"/>
      <color rgb="FF000000"/>
      <name val="Times New Roman"/>
      <family val="1"/>
    </font>
    <font>
      <sz val="11"/>
      <name val="Arial"/>
      <family val="2"/>
    </font>
    <font>
      <sz val="10"/>
      <color theme="0"/>
      <name val="Arial"/>
      <family val="2"/>
    </font>
    <font>
      <sz val="11"/>
      <color rgb="FFFF0000"/>
      <name val="Calibri"/>
      <family val="2"/>
      <scheme val="minor"/>
    </font>
    <font>
      <i/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5">
    <xf numFmtId="0" fontId="0" fillId="0" borderId="0" xfId="0"/>
    <xf numFmtId="165" fontId="2" fillId="2" borderId="0" xfId="0" applyNumberFormat="1" applyFont="1" applyFill="1"/>
    <xf numFmtId="0" fontId="3" fillId="2" borderId="0" xfId="0" applyFont="1" applyFill="1"/>
    <xf numFmtId="0" fontId="4" fillId="3" borderId="0" xfId="0" applyFont="1" applyFill="1" applyBorder="1" applyAlignment="1">
      <alignment horizontal="center" vertical="center"/>
    </xf>
    <xf numFmtId="0" fontId="5" fillId="2" borderId="0" xfId="0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6" fontId="6" fillId="5" borderId="3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6" fontId="7" fillId="5" borderId="3" xfId="1" applyNumberFormat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right" vertical="center"/>
    </xf>
    <xf numFmtId="0" fontId="9" fillId="5" borderId="0" xfId="0" applyFont="1" applyFill="1" applyBorder="1" applyAlignment="1">
      <alignment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0" fontId="6" fillId="5" borderId="3" xfId="1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1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166" fontId="3" fillId="2" borderId="7" xfId="1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vertical="center" wrapText="1"/>
    </xf>
    <xf numFmtId="4" fontId="10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166" fontId="3" fillId="2" borderId="0" xfId="1" applyNumberFormat="1" applyFont="1" applyFill="1" applyAlignment="1">
      <alignment vertical="center" wrapText="1"/>
    </xf>
    <xf numFmtId="0" fontId="0" fillId="2" borderId="0" xfId="0" applyFill="1"/>
    <xf numFmtId="3" fontId="10" fillId="2" borderId="11" xfId="0" applyNumberFormat="1" applyFont="1" applyFill="1" applyBorder="1" applyAlignment="1">
      <alignment horizontal="center" vertical="center"/>
    </xf>
    <xf numFmtId="167" fontId="10" fillId="2" borderId="12" xfId="2" applyNumberFormat="1" applyFont="1" applyFill="1" applyBorder="1" applyAlignment="1">
      <alignment horizontal="center" vertical="center"/>
    </xf>
    <xf numFmtId="3" fontId="10" fillId="2" borderId="13" xfId="0" applyNumberFormat="1" applyFont="1" applyFill="1" applyBorder="1" applyAlignment="1">
      <alignment horizontal="center" vertical="center"/>
    </xf>
    <xf numFmtId="3" fontId="10" fillId="6" borderId="13" xfId="0" applyNumberFormat="1" applyFont="1" applyFill="1" applyBorder="1" applyAlignment="1">
      <alignment horizontal="center" vertical="center"/>
    </xf>
    <xf numFmtId="166" fontId="10" fillId="6" borderId="14" xfId="1" applyNumberFormat="1" applyFont="1" applyFill="1" applyBorder="1" applyAlignment="1">
      <alignment horizontal="center" vertical="center"/>
    </xf>
    <xf numFmtId="166" fontId="10" fillId="6" borderId="13" xfId="1" applyNumberFormat="1" applyFont="1" applyFill="1" applyBorder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3" fontId="10" fillId="2" borderId="16" xfId="0" applyNumberFormat="1" applyFont="1" applyFill="1" applyBorder="1" applyAlignment="1">
      <alignment horizontal="center" vertical="center"/>
    </xf>
    <xf numFmtId="3" fontId="10" fillId="7" borderId="16" xfId="0" applyNumberFormat="1" applyFont="1" applyFill="1" applyBorder="1" applyAlignment="1">
      <alignment horizontal="center" vertical="center"/>
    </xf>
    <xf numFmtId="166" fontId="10" fillId="7" borderId="17" xfId="1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9" fontId="10" fillId="2" borderId="18" xfId="1" applyFont="1" applyFill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167" fontId="10" fillId="6" borderId="22" xfId="2" applyNumberFormat="1" applyFont="1" applyFill="1" applyBorder="1" applyAlignment="1">
      <alignment horizontal="center" vertical="center"/>
    </xf>
    <xf numFmtId="9" fontId="10" fillId="6" borderId="22" xfId="1" applyNumberFormat="1" applyFont="1" applyFill="1" applyBorder="1" applyAlignment="1">
      <alignment horizontal="center" vertical="center"/>
    </xf>
    <xf numFmtId="9" fontId="10" fillId="6" borderId="23" xfId="1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10" fillId="2" borderId="25" xfId="0" applyNumberFormat="1" applyFont="1" applyFill="1" applyBorder="1" applyAlignment="1">
      <alignment horizontal="center" vertical="center"/>
    </xf>
    <xf numFmtId="3" fontId="10" fillId="7" borderId="25" xfId="0" applyNumberFormat="1" applyFont="1" applyFill="1" applyBorder="1" applyAlignment="1">
      <alignment horizontal="center" vertical="center"/>
    </xf>
    <xf numFmtId="166" fontId="10" fillId="7" borderId="26" xfId="1" applyNumberFormat="1" applyFont="1" applyFill="1" applyBorder="1" applyAlignment="1">
      <alignment horizontal="center" vertical="center"/>
    </xf>
    <xf numFmtId="3" fontId="10" fillId="2" borderId="27" xfId="0" applyNumberFormat="1" applyFont="1" applyFill="1" applyBorder="1" applyAlignment="1">
      <alignment horizontal="center" vertical="center"/>
    </xf>
    <xf numFmtId="9" fontId="10" fillId="2" borderId="27" xfId="1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left" vertical="center" indent="1"/>
    </xf>
    <xf numFmtId="0" fontId="11" fillId="5" borderId="29" xfId="0" applyFont="1" applyFill="1" applyBorder="1" applyAlignment="1">
      <alignment horizontal="left" vertical="center" indent="1"/>
    </xf>
    <xf numFmtId="3" fontId="10" fillId="2" borderId="30" xfId="0" applyNumberFormat="1" applyFont="1" applyFill="1" applyBorder="1" applyAlignment="1">
      <alignment horizontal="center" vertical="center"/>
    </xf>
    <xf numFmtId="167" fontId="10" fillId="6" borderId="31" xfId="2" applyNumberFormat="1" applyFont="1" applyFill="1" applyBorder="1" applyAlignment="1">
      <alignment horizontal="center" vertical="center"/>
    </xf>
    <xf numFmtId="9" fontId="10" fillId="6" borderId="31" xfId="1" applyNumberFormat="1" applyFont="1" applyFill="1" applyBorder="1" applyAlignment="1">
      <alignment horizontal="center" vertical="center"/>
    </xf>
    <xf numFmtId="9" fontId="10" fillId="6" borderId="0" xfId="1" applyNumberFormat="1" applyFont="1" applyFill="1" applyBorder="1" applyAlignment="1">
      <alignment horizontal="center" vertical="center"/>
    </xf>
    <xf numFmtId="3" fontId="10" fillId="2" borderId="32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7" borderId="0" xfId="0" applyNumberFormat="1" applyFont="1" applyFill="1" applyBorder="1" applyAlignment="1">
      <alignment horizontal="center" vertical="center"/>
    </xf>
    <xf numFmtId="166" fontId="10" fillId="7" borderId="33" xfId="1" applyNumberFormat="1" applyFont="1" applyFill="1" applyBorder="1" applyAlignment="1">
      <alignment horizontal="center" vertical="center"/>
    </xf>
    <xf numFmtId="3" fontId="10" fillId="2" borderId="34" xfId="0" applyNumberFormat="1" applyFont="1" applyFill="1" applyBorder="1" applyAlignment="1">
      <alignment horizontal="center" vertical="center"/>
    </xf>
    <xf numFmtId="9" fontId="10" fillId="2" borderId="34" xfId="1" applyFont="1" applyFill="1" applyBorder="1" applyAlignment="1">
      <alignment horizontal="center" vertical="center"/>
    </xf>
    <xf numFmtId="3" fontId="10" fillId="2" borderId="12" xfId="0" applyNumberFormat="1" applyFont="1" applyFill="1" applyBorder="1" applyAlignment="1">
      <alignment horizontal="center" vertical="center"/>
    </xf>
    <xf numFmtId="168" fontId="10" fillId="2" borderId="12" xfId="0" applyNumberFormat="1" applyFont="1" applyFill="1" applyBorder="1" applyAlignment="1">
      <alignment horizontal="center" vertical="center"/>
    </xf>
    <xf numFmtId="167" fontId="10" fillId="6" borderId="14" xfId="2" applyNumberFormat="1" applyFont="1" applyFill="1" applyBorder="1" applyAlignment="1">
      <alignment horizontal="center" vertical="center"/>
    </xf>
    <xf numFmtId="9" fontId="10" fillId="6" borderId="14" xfId="1" applyNumberFormat="1" applyFont="1" applyFill="1" applyBorder="1" applyAlignment="1">
      <alignment horizontal="center" vertical="center"/>
    </xf>
    <xf numFmtId="9" fontId="10" fillId="6" borderId="13" xfId="1" applyNumberFormat="1" applyFont="1" applyFill="1" applyBorder="1" applyAlignment="1">
      <alignment horizontal="center" vertical="center"/>
    </xf>
    <xf numFmtId="3" fontId="10" fillId="2" borderId="37" xfId="0" applyNumberFormat="1" applyFont="1" applyFill="1" applyBorder="1" applyAlignment="1">
      <alignment horizontal="center" vertical="center"/>
    </xf>
    <xf numFmtId="3" fontId="10" fillId="2" borderId="38" xfId="0" applyNumberFormat="1" applyFont="1" applyFill="1" applyBorder="1" applyAlignment="1">
      <alignment horizontal="center" vertical="center"/>
    </xf>
    <xf numFmtId="3" fontId="10" fillId="7" borderId="38" xfId="0" applyNumberFormat="1" applyFont="1" applyFill="1" applyBorder="1" applyAlignment="1">
      <alignment horizontal="center" vertical="center"/>
    </xf>
    <xf numFmtId="166" fontId="10" fillId="7" borderId="39" xfId="1" applyNumberFormat="1" applyFont="1" applyFill="1" applyBorder="1" applyAlignment="1">
      <alignment horizontal="center" vertical="center"/>
    </xf>
    <xf numFmtId="3" fontId="10" fillId="2" borderId="40" xfId="0" applyNumberFormat="1" applyFont="1" applyFill="1" applyBorder="1" applyAlignment="1">
      <alignment horizontal="center" vertical="center"/>
    </xf>
    <xf numFmtId="9" fontId="10" fillId="2" borderId="40" xfId="1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166" fontId="10" fillId="8" borderId="0" xfId="1" applyNumberFormat="1" applyFont="1" applyFill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68" fontId="10" fillId="2" borderId="11" xfId="0" applyNumberFormat="1" applyFont="1" applyFill="1" applyBorder="1" applyAlignment="1">
      <alignment horizontal="center" vertical="center"/>
    </xf>
    <xf numFmtId="4" fontId="10" fillId="6" borderId="15" xfId="0" applyNumberFormat="1" applyFont="1" applyFill="1" applyBorder="1" applyAlignment="1">
      <alignment horizontal="center" vertical="center"/>
    </xf>
    <xf numFmtId="166" fontId="10" fillId="6" borderId="41" xfId="1" applyNumberFormat="1" applyFont="1" applyFill="1" applyBorder="1" applyAlignment="1">
      <alignment horizontal="center" vertical="center"/>
    </xf>
    <xf numFmtId="166" fontId="10" fillId="6" borderId="15" xfId="1" applyNumberFormat="1" applyFont="1" applyFill="1" applyBorder="1" applyAlignment="1">
      <alignment horizontal="center" vertical="center"/>
    </xf>
    <xf numFmtId="4" fontId="10" fillId="2" borderId="16" xfId="0" applyNumberFormat="1" applyFont="1" applyFill="1" applyBorder="1" applyAlignment="1">
      <alignment horizontal="center" vertical="center"/>
    </xf>
    <xf numFmtId="168" fontId="10" fillId="2" borderId="21" xfId="0" applyNumberFormat="1" applyFont="1" applyFill="1" applyBorder="1" applyAlignment="1">
      <alignment horizontal="center" vertical="center"/>
    </xf>
    <xf numFmtId="164" fontId="10" fillId="6" borderId="22" xfId="2" applyNumberFormat="1" applyFont="1" applyFill="1" applyBorder="1" applyAlignment="1">
      <alignment horizontal="center" vertical="center"/>
    </xf>
    <xf numFmtId="4" fontId="10" fillId="2" borderId="24" xfId="0" applyNumberFormat="1" applyFont="1" applyFill="1" applyBorder="1" applyAlignment="1">
      <alignment horizontal="center" vertical="center"/>
    </xf>
    <xf numFmtId="4" fontId="10" fillId="2" borderId="25" xfId="0" applyNumberFormat="1" applyFont="1" applyFill="1" applyBorder="1" applyAlignment="1">
      <alignment horizontal="center" vertical="center"/>
    </xf>
    <xf numFmtId="168" fontId="10" fillId="2" borderId="30" xfId="0" applyNumberFormat="1" applyFont="1" applyFill="1" applyBorder="1" applyAlignment="1">
      <alignment horizontal="center" vertical="center"/>
    </xf>
    <xf numFmtId="164" fontId="10" fillId="6" borderId="31" xfId="2" applyNumberFormat="1" applyFont="1" applyFill="1" applyBorder="1" applyAlignment="1">
      <alignment horizontal="center" vertical="center"/>
    </xf>
    <xf numFmtId="4" fontId="10" fillId="2" borderId="32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Border="1" applyAlignment="1">
      <alignment horizontal="center" vertical="center"/>
    </xf>
    <xf numFmtId="164" fontId="10" fillId="6" borderId="14" xfId="2" applyNumberFormat="1" applyFont="1" applyFill="1" applyBorder="1" applyAlignment="1">
      <alignment horizontal="center" vertical="center"/>
    </xf>
    <xf numFmtId="4" fontId="10" fillId="2" borderId="37" xfId="0" applyNumberFormat="1" applyFont="1" applyFill="1" applyBorder="1" applyAlignment="1">
      <alignment horizontal="center" vertical="center"/>
    </xf>
    <xf numFmtId="4" fontId="10" fillId="2" borderId="38" xfId="0" applyNumberFormat="1" applyFont="1" applyFill="1" applyBorder="1" applyAlignment="1">
      <alignment horizontal="center" vertical="center"/>
    </xf>
    <xf numFmtId="0" fontId="14" fillId="0" borderId="0" xfId="0" applyFont="1"/>
    <xf numFmtId="166" fontId="0" fillId="0" borderId="0" xfId="1" applyNumberFormat="1" applyFont="1"/>
    <xf numFmtId="0" fontId="0" fillId="0" borderId="0" xfId="0" applyAlignment="1">
      <alignment horizontal="center"/>
    </xf>
    <xf numFmtId="169" fontId="0" fillId="2" borderId="0" xfId="0" applyNumberFormat="1" applyFill="1"/>
    <xf numFmtId="3" fontId="10" fillId="6" borderId="15" xfId="0" applyNumberFormat="1" applyFont="1" applyFill="1" applyBorder="1" applyAlignment="1">
      <alignment horizontal="center" vertical="center"/>
    </xf>
    <xf numFmtId="166" fontId="10" fillId="6" borderId="23" xfId="1" applyNumberFormat="1" applyFont="1" applyFill="1" applyBorder="1" applyAlignment="1">
      <alignment horizontal="center" vertical="center"/>
    </xf>
    <xf numFmtId="3" fontId="10" fillId="2" borderId="15" xfId="0" applyNumberFormat="1" applyFont="1" applyFill="1" applyBorder="1" applyAlignment="1">
      <alignment horizontal="center" vertical="center"/>
    </xf>
    <xf numFmtId="170" fontId="10" fillId="2" borderId="21" xfId="0" applyNumberFormat="1" applyFont="1" applyFill="1" applyBorder="1" applyAlignment="1">
      <alignment horizontal="center" vertical="center"/>
    </xf>
    <xf numFmtId="170" fontId="10" fillId="2" borderId="15" xfId="0" applyNumberFormat="1" applyFont="1" applyFill="1" applyBorder="1" applyAlignment="1">
      <alignment horizontal="center" vertical="center"/>
    </xf>
    <xf numFmtId="170" fontId="10" fillId="6" borderId="15" xfId="0" applyNumberFormat="1" applyFont="1" applyFill="1" applyBorder="1" applyAlignment="1">
      <alignment horizontal="center" vertical="center"/>
    </xf>
    <xf numFmtId="170" fontId="10" fillId="2" borderId="30" xfId="0" applyNumberFormat="1" applyFont="1" applyFill="1" applyBorder="1" applyAlignment="1">
      <alignment horizontal="center" vertical="center"/>
    </xf>
    <xf numFmtId="170" fontId="10" fillId="2" borderId="12" xfId="0" applyNumberFormat="1" applyFont="1" applyFill="1" applyBorder="1" applyAlignment="1">
      <alignment horizontal="center" vertical="center"/>
    </xf>
    <xf numFmtId="0" fontId="15" fillId="0" borderId="0" xfId="0" applyFont="1"/>
    <xf numFmtId="171" fontId="15" fillId="0" borderId="0" xfId="0" applyNumberFormat="1" applyFont="1"/>
    <xf numFmtId="3" fontId="10" fillId="9" borderId="8" xfId="0" applyNumberFormat="1" applyFont="1" applyFill="1" applyBorder="1" applyAlignment="1">
      <alignment horizontal="center" vertical="center"/>
    </xf>
    <xf numFmtId="9" fontId="0" fillId="0" borderId="0" xfId="1" applyFont="1"/>
    <xf numFmtId="9" fontId="0" fillId="0" borderId="0" xfId="1" applyFont="1" applyAlignment="1">
      <alignment horizontal="center"/>
    </xf>
    <xf numFmtId="167" fontId="0" fillId="0" borderId="0" xfId="3" applyNumberFormat="1" applyFont="1"/>
    <xf numFmtId="167" fontId="3" fillId="2" borderId="6" xfId="0" applyNumberFormat="1" applyFont="1" applyFill="1" applyBorder="1" applyAlignment="1">
      <alignment vertical="center" wrapText="1"/>
    </xf>
    <xf numFmtId="9" fontId="0" fillId="10" borderId="0" xfId="1" applyFont="1" applyFill="1"/>
    <xf numFmtId="170" fontId="10" fillId="2" borderId="24" xfId="0" applyNumberFormat="1" applyFont="1" applyFill="1" applyBorder="1" applyAlignment="1">
      <alignment horizontal="center" vertical="center"/>
    </xf>
    <xf numFmtId="170" fontId="10" fillId="2" borderId="32" xfId="0" applyNumberFormat="1" applyFont="1" applyFill="1" applyBorder="1" applyAlignment="1">
      <alignment horizontal="center" vertical="center"/>
    </xf>
    <xf numFmtId="170" fontId="10" fillId="2" borderId="37" xfId="0" applyNumberFormat="1" applyFont="1" applyFill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168" fontId="10" fillId="2" borderId="23" xfId="0" applyNumberFormat="1" applyFont="1" applyFill="1" applyBorder="1" applyAlignment="1">
      <alignment horizontal="center" vertical="center"/>
    </xf>
    <xf numFmtId="168" fontId="10" fillId="2" borderId="0" xfId="0" applyNumberFormat="1" applyFont="1" applyFill="1" applyBorder="1" applyAlignment="1">
      <alignment horizontal="center" vertical="center"/>
    </xf>
    <xf numFmtId="168" fontId="10" fillId="2" borderId="13" xfId="0" applyNumberFormat="1" applyFont="1" applyFill="1" applyBorder="1" applyAlignment="1">
      <alignment horizontal="center" vertical="center"/>
    </xf>
    <xf numFmtId="167" fontId="3" fillId="2" borderId="0" xfId="3" applyNumberFormat="1" applyFont="1" applyFill="1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166" fontId="10" fillId="6" borderId="0" xfId="1" applyNumberFormat="1" applyFont="1" applyFill="1" applyBorder="1" applyAlignment="1">
      <alignment horizontal="center" vertical="center"/>
    </xf>
    <xf numFmtId="17" fontId="6" fillId="5" borderId="3" xfId="1" applyNumberFormat="1" applyFont="1" applyFill="1" applyBorder="1" applyAlignment="1">
      <alignment horizontal="center" vertical="center" wrapText="1"/>
    </xf>
    <xf numFmtId="164" fontId="10" fillId="6" borderId="23" xfId="3" applyFont="1" applyFill="1" applyBorder="1" applyAlignment="1">
      <alignment horizontal="center" vertical="center"/>
    </xf>
    <xf numFmtId="164" fontId="10" fillId="6" borderId="0" xfId="3" applyFont="1" applyFill="1" applyBorder="1" applyAlignment="1">
      <alignment horizontal="center" vertical="center"/>
    </xf>
    <xf numFmtId="164" fontId="10" fillId="6" borderId="13" xfId="3" applyFont="1" applyFill="1" applyBorder="1" applyAlignment="1">
      <alignment horizontal="center" vertical="center"/>
    </xf>
    <xf numFmtId="167" fontId="10" fillId="6" borderId="23" xfId="3" applyNumberFormat="1" applyFont="1" applyFill="1" applyBorder="1" applyAlignment="1">
      <alignment horizontal="center" vertical="center"/>
    </xf>
    <xf numFmtId="167" fontId="10" fillId="6" borderId="0" xfId="3" applyNumberFormat="1" applyFont="1" applyFill="1" applyBorder="1" applyAlignment="1">
      <alignment horizontal="center" vertical="center"/>
    </xf>
    <xf numFmtId="167" fontId="10" fillId="6" borderId="13" xfId="3" applyNumberFormat="1" applyFont="1" applyFill="1" applyBorder="1" applyAlignment="1">
      <alignment horizontal="center" vertical="center"/>
    </xf>
    <xf numFmtId="164" fontId="0" fillId="0" borderId="0" xfId="3" applyFont="1"/>
    <xf numFmtId="3" fontId="16" fillId="2" borderId="21" xfId="0" applyNumberFormat="1" applyFont="1" applyFill="1" applyBorder="1" applyAlignment="1">
      <alignment horizontal="center" vertical="center"/>
    </xf>
    <xf numFmtId="3" fontId="16" fillId="2" borderId="30" xfId="0" applyNumberFormat="1" applyFont="1" applyFill="1" applyBorder="1" applyAlignment="1">
      <alignment horizontal="center" vertical="center"/>
    </xf>
    <xf numFmtId="3" fontId="16" fillId="2" borderId="12" xfId="0" applyNumberFormat="1" applyFont="1" applyFill="1" applyBorder="1" applyAlignment="1">
      <alignment horizontal="center" vertical="center"/>
    </xf>
    <xf numFmtId="168" fontId="16" fillId="2" borderId="21" xfId="0" applyNumberFormat="1" applyFont="1" applyFill="1" applyBorder="1" applyAlignment="1">
      <alignment horizontal="center" vertical="center"/>
    </xf>
    <xf numFmtId="168" fontId="16" fillId="2" borderId="30" xfId="0" applyNumberFormat="1" applyFont="1" applyFill="1" applyBorder="1" applyAlignment="1">
      <alignment horizontal="center" vertical="center"/>
    </xf>
    <xf numFmtId="168" fontId="16" fillId="2" borderId="12" xfId="0" applyNumberFormat="1" applyFont="1" applyFill="1" applyBorder="1" applyAlignment="1">
      <alignment horizontal="center" vertical="center"/>
    </xf>
    <xf numFmtId="169" fontId="17" fillId="2" borderId="0" xfId="3" applyNumberFormat="1" applyFont="1" applyFill="1"/>
    <xf numFmtId="0" fontId="17" fillId="2" borderId="0" xfId="0" applyFont="1" applyFill="1"/>
    <xf numFmtId="172" fontId="10" fillId="7" borderId="16" xfId="0" applyNumberFormat="1" applyFont="1" applyFill="1" applyBorder="1" applyAlignment="1">
      <alignment horizontal="center" vertical="center"/>
    </xf>
    <xf numFmtId="172" fontId="10" fillId="7" borderId="25" xfId="0" applyNumberFormat="1" applyFont="1" applyFill="1" applyBorder="1" applyAlignment="1">
      <alignment horizontal="center" vertical="center"/>
    </xf>
    <xf numFmtId="172" fontId="10" fillId="7" borderId="0" xfId="0" applyNumberFormat="1" applyFont="1" applyFill="1" applyBorder="1" applyAlignment="1">
      <alignment horizontal="center" vertical="center"/>
    </xf>
    <xf numFmtId="172" fontId="10" fillId="7" borderId="38" xfId="0" applyNumberFormat="1" applyFont="1" applyFill="1" applyBorder="1" applyAlignment="1">
      <alignment horizontal="center" vertical="center"/>
    </xf>
    <xf numFmtId="4" fontId="10" fillId="7" borderId="16" xfId="0" applyNumberFormat="1" applyFont="1" applyFill="1" applyBorder="1" applyAlignment="1">
      <alignment horizontal="center" vertical="center"/>
    </xf>
    <xf numFmtId="4" fontId="10" fillId="7" borderId="25" xfId="0" applyNumberFormat="1" applyFont="1" applyFill="1" applyBorder="1" applyAlignment="1">
      <alignment horizontal="center" vertical="center"/>
    </xf>
    <xf numFmtId="4" fontId="10" fillId="7" borderId="0" xfId="0" applyNumberFormat="1" applyFont="1" applyFill="1" applyBorder="1" applyAlignment="1">
      <alignment horizontal="center" vertical="center"/>
    </xf>
    <xf numFmtId="4" fontId="10" fillId="7" borderId="38" xfId="0" applyNumberFormat="1" applyFont="1" applyFill="1" applyBorder="1" applyAlignment="1">
      <alignment horizontal="center" vertical="center"/>
    </xf>
    <xf numFmtId="166" fontId="6" fillId="5" borderId="0" xfId="1" applyNumberFormat="1" applyFont="1" applyFill="1" applyBorder="1" applyAlignment="1">
      <alignment horizontal="center" vertical="center" wrapText="1"/>
    </xf>
    <xf numFmtId="0" fontId="6" fillId="5" borderId="0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0" fontId="10" fillId="2" borderId="0" xfId="1" applyNumberFormat="1" applyFont="1" applyFill="1" applyAlignment="1">
      <alignment horizontal="center" vertical="center"/>
    </xf>
    <xf numFmtId="3" fontId="0" fillId="2" borderId="0" xfId="0" applyNumberFormat="1" applyFill="1"/>
    <xf numFmtId="3" fontId="16" fillId="2" borderId="23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Border="1" applyAlignment="1">
      <alignment horizontal="center" vertical="center"/>
    </xf>
    <xf numFmtId="3" fontId="16" fillId="2" borderId="13" xfId="0" applyNumberFormat="1" applyFont="1" applyFill="1" applyBorder="1" applyAlignment="1">
      <alignment horizontal="center" vertical="center"/>
    </xf>
    <xf numFmtId="168" fontId="16" fillId="2" borderId="23" xfId="0" applyNumberFormat="1" applyFont="1" applyFill="1" applyBorder="1" applyAlignment="1">
      <alignment horizontal="center" vertical="center"/>
    </xf>
    <xf numFmtId="168" fontId="16" fillId="2" borderId="0" xfId="0" applyNumberFormat="1" applyFont="1" applyFill="1" applyBorder="1" applyAlignment="1">
      <alignment horizontal="center" vertical="center"/>
    </xf>
    <xf numFmtId="168" fontId="16" fillId="2" borderId="13" xfId="0" applyNumberFormat="1" applyFont="1" applyFill="1" applyBorder="1" applyAlignment="1">
      <alignment horizontal="center" vertical="center"/>
    </xf>
    <xf numFmtId="41" fontId="0" fillId="0" borderId="0" xfId="4" applyFont="1"/>
    <xf numFmtId="41" fontId="10" fillId="6" borderId="22" xfId="4" applyFont="1" applyFill="1" applyBorder="1" applyAlignment="1">
      <alignment horizontal="center" vertical="center"/>
    </xf>
    <xf numFmtId="41" fontId="10" fillId="6" borderId="31" xfId="4" applyFont="1" applyFill="1" applyBorder="1" applyAlignment="1">
      <alignment horizontal="center" vertical="center"/>
    </xf>
    <xf numFmtId="41" fontId="10" fillId="6" borderId="14" xfId="4" applyFont="1" applyFill="1" applyBorder="1" applyAlignment="1">
      <alignment horizontal="center" vertical="center"/>
    </xf>
    <xf numFmtId="41" fontId="10" fillId="6" borderId="41" xfId="4" applyFont="1" applyFill="1" applyBorder="1" applyAlignment="1">
      <alignment horizontal="center" vertical="center"/>
    </xf>
    <xf numFmtId="173" fontId="10" fillId="6" borderId="22" xfId="1" applyNumberFormat="1" applyFont="1" applyFill="1" applyBorder="1" applyAlignment="1">
      <alignment horizontal="center" vertical="center"/>
    </xf>
    <xf numFmtId="173" fontId="10" fillId="6" borderId="31" xfId="1" applyNumberFormat="1" applyFont="1" applyFill="1" applyBorder="1" applyAlignment="1">
      <alignment horizontal="center" vertical="center"/>
    </xf>
    <xf numFmtId="173" fontId="10" fillId="6" borderId="14" xfId="1" applyNumberFormat="1" applyFont="1" applyFill="1" applyBorder="1" applyAlignment="1">
      <alignment horizontal="center" vertical="center"/>
    </xf>
    <xf numFmtId="173" fontId="10" fillId="6" borderId="41" xfId="4" applyNumberFormat="1" applyFont="1" applyFill="1" applyBorder="1" applyAlignment="1">
      <alignment horizontal="center" vertical="center"/>
    </xf>
    <xf numFmtId="3" fontId="10" fillId="6" borderId="0" xfId="0" applyNumberFormat="1" applyFont="1" applyFill="1" applyBorder="1" applyAlignment="1">
      <alignment horizontal="center" vertical="center"/>
    </xf>
    <xf numFmtId="4" fontId="10" fillId="6" borderId="0" xfId="0" applyNumberFormat="1" applyFont="1" applyFill="1" applyBorder="1" applyAlignment="1">
      <alignment horizontal="center" vertical="center"/>
    </xf>
    <xf numFmtId="41" fontId="10" fillId="6" borderId="0" xfId="4" applyFont="1" applyFill="1" applyBorder="1" applyAlignment="1">
      <alignment horizontal="center" vertical="center"/>
    </xf>
    <xf numFmtId="167" fontId="10" fillId="6" borderId="0" xfId="2" applyNumberFormat="1" applyFont="1" applyFill="1" applyBorder="1" applyAlignment="1">
      <alignment horizontal="center" vertical="center"/>
    </xf>
    <xf numFmtId="173" fontId="10" fillId="6" borderId="0" xfId="4" applyNumberFormat="1" applyFont="1" applyFill="1" applyBorder="1" applyAlignment="1">
      <alignment horizontal="center" vertical="center"/>
    </xf>
    <xf numFmtId="173" fontId="10" fillId="6" borderId="0" xfId="1" applyNumberFormat="1" applyFont="1" applyFill="1" applyBorder="1" applyAlignment="1">
      <alignment horizontal="center" vertical="center"/>
    </xf>
    <xf numFmtId="41" fontId="10" fillId="2" borderId="0" xfId="4" applyFont="1" applyFill="1" applyAlignment="1">
      <alignment horizontal="center" vertical="center"/>
    </xf>
    <xf numFmtId="166" fontId="0" fillId="10" borderId="0" xfId="1" applyNumberFormat="1" applyFont="1" applyFill="1"/>
    <xf numFmtId="41" fontId="0" fillId="0" borderId="0" xfId="4" applyFont="1" applyAlignment="1">
      <alignment horizontal="center"/>
    </xf>
    <xf numFmtId="174" fontId="0" fillId="0" borderId="0" xfId="0" applyNumberFormat="1" applyFont="1"/>
    <xf numFmtId="0" fontId="0" fillId="0" borderId="0" xfId="0" applyFont="1"/>
    <xf numFmtId="41" fontId="10" fillId="7" borderId="16" xfId="4" applyFont="1" applyFill="1" applyBorder="1" applyAlignment="1">
      <alignment horizontal="center" vertical="center"/>
    </xf>
    <xf numFmtId="41" fontId="10" fillId="7" borderId="25" xfId="4" applyFont="1" applyFill="1" applyBorder="1" applyAlignment="1">
      <alignment horizontal="center" vertical="center"/>
    </xf>
    <xf numFmtId="41" fontId="10" fillId="7" borderId="0" xfId="4" applyFont="1" applyFill="1" applyBorder="1" applyAlignment="1">
      <alignment horizontal="center" vertical="center"/>
    </xf>
    <xf numFmtId="41" fontId="10" fillId="7" borderId="38" xfId="4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" fontId="4" fillId="3" borderId="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1" fillId="5" borderId="35" xfId="0" applyFont="1" applyFill="1" applyBorder="1" applyAlignment="1">
      <alignment horizontal="left" vertical="center" indent="1"/>
    </xf>
    <xf numFmtId="0" fontId="11" fillId="5" borderId="36" xfId="0" applyFont="1" applyFill="1" applyBorder="1" applyAlignment="1">
      <alignment horizontal="left" vertical="center" indent="1"/>
    </xf>
    <xf numFmtId="0" fontId="9" fillId="5" borderId="9" xfId="0" applyFont="1" applyFill="1" applyBorder="1" applyAlignment="1">
      <alignment vertical="center"/>
    </xf>
    <xf numFmtId="0" fontId="9" fillId="5" borderId="10" xfId="0" applyFont="1" applyFill="1" applyBorder="1" applyAlignment="1">
      <alignment vertical="center"/>
    </xf>
    <xf numFmtId="0" fontId="11" fillId="5" borderId="19" xfId="0" applyFont="1" applyFill="1" applyBorder="1" applyAlignment="1">
      <alignment horizontal="left" vertical="center" indent="1"/>
    </xf>
    <xf numFmtId="0" fontId="11" fillId="5" borderId="20" xfId="0" applyFont="1" applyFill="1" applyBorder="1" applyAlignment="1">
      <alignment horizontal="left" vertical="center" indent="1"/>
    </xf>
  </cellXfs>
  <cellStyles count="5">
    <cellStyle name="Milliers" xfId="3" builtinId="3"/>
    <cellStyle name="Milliers [0]" xfId="4" builtinId="6"/>
    <cellStyle name="Milliers 10 2" xfId="2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calcChain" Target="calcChain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0" Type="http://schemas.openxmlformats.org/officeDocument/2006/relationships/sharedStrings" Target="sharedString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onisankara\Local%20Settings\Temporary%20Internet%20Files\Content.Outlook\2XPXR8CP\TEMP\LA%20Submission%20Acq%20Schedule%20-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lnekhili\Local%20Settings\Temporary%20Internet%20Files\Content.Outlook\YB8L9B66\TEMP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sriouattara\Local%20Settings\Temporary%20Internet%20Files\Content.Outlook\Z0Q9T2BE\TEMP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Desktop\MT%20Turnkey%20400%20-750%20sites\IAM%20600%20Sites%20Rev%20%232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Juin%2007\Dossier%20Cl&#244;ture%20Juin2007\BALANCES%20AGGEES%20AU%2030-06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chetouan\Local%20Settings\Temporary%20Internet%20Files\OLK4A\CIP%20%20%20NOVEMVRE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f.gastinel\Local%20Settings\Temporary%20Internet%20Files\Content.Outlook\59BTPEV4\BFR11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BUDGET%202006\Documents%20and%20Settings\USER\Mes%20documents\DEMANDES%20DE%20MOYEN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.sebbata\Local%20Settings\Temporary%20Internet%20Files\OLK4\ACTU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RAPPORTS%20BUDGETAIRES\Rapport%20Budgetaire%2030-09-06\ENGAGEMENTS%20au%2009_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BUDGET%20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BUDGET%2020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ityakoub\Local%20Settings\Temporary%20Internet%20Files\OLK7\CIP%20%20%20NOVEMVRE%20200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o.chakir\Local%20Settings\Temporary%20Internet%20Files\OLKB1\D&#233;l&#233;gations%20O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LODOCS1\FGODET\Ownership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RECAP%20Budget%202007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Septembre%2007\Frs%20glob-092007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Mina%20dokument\Budget%20Utfors%20group\270CpCBuild%20-%20All%20Sheet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.Ismail\Desktop\TBG%200517\TBG%20AT%20Togo%20Mai%202017%20VF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faymar\Bureau\DOSSIERS%20ETISALAT%20BENIN\EXERCICE%202018\Reporting\Sept18\TBG%20B&#233;nin%20Sept%202018_DF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castille.IAM-DG\Local%20Settings\Temporary%20Internet%20Files\OLK7\windows\TEMP\Flux99\Rapp_r&#233;gional\CENTRAL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Bureau\dossier%202004\TABLEAU%20DE%20BORD\TBtri1-04%2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%20documents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.sribi\Local%20Settings\Temporary%20Internet%20Files\OLK23\Kh00iam\Kh00iam\Kh00iam\KRIAM9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RIVEES%20CIP%20COMMERCIAL-NOVEMBRE%202006\CRM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2C90~1.ARN\LOCALS~1\Temp\TD_80\6c262030\Attach\BUG2243\OPEX%202009%20reporting%20TBG%2008-2009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201801%20_%20Analyse%20pour%20TBG%20_MAJ_%20Sept19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OBJECTIFS2020/KPI's%20Par%20Segment%20Actu%203_%202019_%20Budget%202020_%20V8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Copie%20de%20Base%20de%20traitement_data%20mobilevf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SLB2216W\Classeur2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's%20Par%20Segment%20Actu%201_%202020%20_%20V7_%20Normal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4HGTZ2I3\KPI's%20Par%20Segment%20Actu%202_%202020%20_%20V3_%20Normal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OBJECTIFS2020/KPI's%20Par%20Segment%20Actu%202_%202020%20_%20V3_%20Normal%20(002)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's%20Par%20Segment%20Actu%203_%202020%20_%20budget%202021_%20V3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Actu%201_%202021_%20V4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Mai21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Budget%202021V3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Juillet21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4HGTZ2I3\KPI's%20Par%20Segment%20Budget%202021V3-actu2%20version2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Ao&#251;t21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Budget%202021V3-actu2%20version2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Oct21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%20Actu3_2021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Dec21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2/KPI'S%20Budget%202022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Dec21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BUDGET/2021/TBG%20Moov_Africa_B&#233;nin%20DEC%202021'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'S%20Budget%202022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s_Actu%201_2022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Juin%2022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s_Actu2_22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's%20Par%20Segment%20Actu%203_%202022_%20Budget%202022%20_%202022%20_%20V0_ok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7WF19985\KPI%20(002)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%20par%20segment_2023_Budget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VF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's%20Par%20Segment%20Actu%201_%202023_%20Budget%202023%20_%202023%20_%20V1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%20par%20segment_2023_Budget.xlsx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's%20Par%20Segment%20Actu%201_%202023_%20Budget%202023%20_%202023%20_%20V1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's%20Par%20Segment%20Actu%203_%202023_%20Budget%202024%20_%20V5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's%20Par%20Segment%20Actu%203_%202023_%20Budget%202024%20_%20V5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4/KPI's%20Par%20Segment%20Actu%203_%202023_%20Budget%202024%20_%20V5_Version%20VA%20_%20Nov%2023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VF%202024.xlsx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4/ACTU%201/KPI's%20Par%20Segment%20Actu%201_%202024_%20Budget%202024%20_%20actualis&#233;%20Mars%2024_%20V1.xlsx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7WF19985\KPI's%20Par%20Segment%20Actu%203_%202024_%20Budget%202025%20_%20actualis&#233;%20Aout%2024_%20V5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LPO62I6Q\KPI's%20Par%20Segment%20Actu%203_%202024_%20Budget%202025%20_%20actualis&#233;%20Aout%2024_%20V5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Sept21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Pour%202025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5/KPI's%20Par%20Segment%20Actu%203_%202024_%20Budget%202025%20_%20actualis&#233;%20Aout%2024_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U_S_ILD2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/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/>
      <sheetData sheetId="50"/>
      <sheetData sheetId="51"/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Indicateur Financiers"/>
      <sheetName val="Liquidity"/>
      <sheetName val="FX Rates"/>
      <sheetName val="Daily Z10"/>
      <sheetName val="RMD Carré Rouge"/>
      <sheetName val="RMD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/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/>
      <sheetData sheetId="342"/>
      <sheetData sheetId="343"/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>
            <v>0</v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AOLTWX"/>
      <sheetName val="FOX"/>
      <sheetName val="VIA"/>
      <sheetName val="PRICES1"/>
      <sheetName val="Stocks lead"/>
      <sheetName val="Charts"/>
      <sheetName val="Revenus hors intercomp."/>
      <sheetName val="Movimento provis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>
            <v>0</v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>
            <v>0</v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>
            <v>0</v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>
            <v>0</v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>
            <v>0</v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>
            <v>0</v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>
            <v>0</v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>
            <v>0</v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>
            <v>0</v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>
            <v>0</v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>
            <v>0</v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>
            <v>0</v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>
            <v>0</v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>
            <v>0</v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>
            <v>0</v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>
            <v>0</v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>
            <v>0</v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>
            <v>0</v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>
            <v>0</v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>
            <v>0</v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>
            <v>0</v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>
            <v>0</v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>
            <v>0</v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>
            <v>0</v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>
            <v>0</v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>
            <v>0</v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>
            <v>0</v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>
            <v>0</v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>
            <v>0</v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>
            <v>0</v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>
            <v>0</v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>
            <v>0</v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>
            <v>0</v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>
            <v>0</v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>
            <v>0</v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>
            <v>0</v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>
            <v>0</v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>
            <v>0</v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>
            <v>0</v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>
            <v>0</v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>
            <v>0</v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>
            <v>0</v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>
            <v>0</v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>
            <v>0</v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>
            <v>0</v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>
            <v>0</v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>
            <v>0</v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>
            <v>0</v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>
            <v>0</v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>
            <v>0</v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>
            <v>0</v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>
            <v>0</v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>
            <v>0</v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>
            <v>0</v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>
            <v>0</v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>
            <v>0</v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>
            <v>0</v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>
            <v>0</v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>
            <v>0</v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>
            <v>0</v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>
            <v>0</v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>
            <v>0</v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>
            <v>0</v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>
            <v>0</v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>
            <v>0</v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>
            <v>0</v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>
            <v>0</v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>
            <v>0</v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>
            <v>0</v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>
            <v>0</v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>
            <v>0</v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>
            <v>0</v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>
            <v>0</v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>
            <v>0</v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>
            <v>0</v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>
            <v>0</v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>
            <v>0</v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>
            <v>0</v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>
            <v>0</v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>
            <v>0</v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>
            <v>0</v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>
            <v>0</v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>
            <v>0</v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>
            <v>0</v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>
            <v>0</v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>
            <v>0</v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>
            <v>0</v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>
            <v>0</v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>
            <v>0</v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>
            <v>0</v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>
            <v>0</v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>
            <v>0</v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>
            <v>0</v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>
            <v>0</v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>
            <v>0</v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>
            <v>0</v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>
            <v>0</v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>
            <v>0</v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>
            <v>0</v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>
            <v>0</v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>
            <v>0</v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>
            <v>0</v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>
            <v>0</v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>
            <v>0</v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>
            <v>0</v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>
            <v>0</v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>
            <v>0</v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>
            <v>0</v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>
            <v>0</v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>
            <v>0</v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>
            <v>0</v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>
            <v>0</v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>
            <v>0</v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>
            <v>0</v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>
            <v>0</v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>
            <v>0</v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>
            <v>0</v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>
            <v>0</v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>
            <v>0</v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>
            <v>0</v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>
            <v>0</v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>
            <v>0</v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>
            <v>0</v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>
            <v>0</v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>
            <v>0</v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>
            <v>0</v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>
            <v>0</v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>
            <v>0</v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>
            <v>0</v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>
            <v>0</v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>
            <v>0</v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>
            <v>0</v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>
            <v>0</v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>
            <v>0</v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>
            <v>0</v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>
            <v>0</v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>
            <v>0</v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>
            <v>0</v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>
            <v>0</v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>
            <v>0</v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>
            <v>0</v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>
            <v>0</v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>
            <v>0</v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>
            <v>0</v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>
            <v>0</v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>
            <v>0</v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>
            <v>0</v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>
            <v>0</v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>
            <v>0</v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>
            <v>0</v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>
            <v>0</v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>
            <v>0</v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>
            <v>0</v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>
            <v>0</v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>
            <v>0</v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>
            <v>0</v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>
            <v>0</v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>
            <v>0</v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>
            <v>0</v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>
            <v>0</v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>
            <v>0</v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>
            <v>0</v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>
            <v>0</v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>
            <v>0</v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>
            <v>0</v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>
            <v>0</v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>
            <v>0</v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>
            <v>0</v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>
            <v>0</v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>
            <v>0</v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>
            <v>0</v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>
            <v>0</v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>
            <v>0</v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>
            <v>0</v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>
            <v>0</v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>
            <v>0</v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>
            <v>0</v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>
            <v>0</v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>
            <v>0</v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>
            <v>0</v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>
            <v>0</v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>
            <v>0</v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>
            <v>0</v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>
            <v>0</v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>
            <v>0</v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>
            <v>0</v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>
            <v>0</v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>
            <v>0</v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>
            <v>0</v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>
            <v>0</v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>
            <v>0</v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>
            <v>0</v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>
            <v>0</v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>
            <v>0</v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>
            <v>0</v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>
            <v>0</v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>
            <v>0</v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>
            <v>0</v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>
            <v>0</v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>
            <v>0</v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>
            <v>0</v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>
            <v>0</v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>
            <v>0</v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>
            <v>0</v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>
            <v>0</v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>
            <v>0</v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>
            <v>0</v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>
            <v>0</v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>
            <v>0</v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>
            <v>0</v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>
            <v>0</v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>
            <v>0</v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>
            <v>0</v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>
            <v>0</v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>
            <v>0</v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>
            <v>0</v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>
            <v>0</v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>
            <v>0</v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>
            <v>0</v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>
            <v>0</v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>
            <v>0</v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>
            <v>0</v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>
            <v>0</v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>
            <v>0</v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>
            <v>0</v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>
            <v>0</v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>
            <v>0</v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>
            <v>0</v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>
            <v>0</v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>
            <v>0</v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>
            <v>0</v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>
            <v>0</v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>
            <v>0</v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>
            <v>0</v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>
            <v>0</v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>
            <v>0</v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>
            <v>0</v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>
            <v>0</v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>
            <v>0</v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>
            <v>0</v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>
            <v>0</v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>
            <v>0</v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>
            <v>0</v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>
            <v>0</v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>
            <v>0</v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>
            <v>0</v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>
            <v>0</v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>
            <v>0</v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>
            <v>0</v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>
            <v>0</v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>
            <v>0</v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>
            <v>0</v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>
            <v>0</v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>
            <v>0</v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>
            <v>0</v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>
            <v>0</v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>
            <v>0</v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Prices"/>
      <sheetName val="synthgraph DCF"/>
      <sheetName val="Sheet1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L4-NODEB3802C"/>
      <sheetName val="Vir94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>
            <v>0</v>
          </cell>
          <cell r="I8">
            <v>0</v>
          </cell>
        </row>
        <row r="9">
          <cell r="B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>
            <v>0</v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>
            <v>0</v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>
            <v>0</v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>
            <v>0</v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维保成本"/>
      <sheetName val="Vir94"/>
      <sheetName val="Feuil1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1">
          <cell r="A11" t="str">
            <v>Branchement electrique des nouveaux sites</v>
          </cell>
        </row>
        <row r="12">
          <cell r="A12" t="str">
            <v>Branchement electrique des nouveaux sites</v>
          </cell>
        </row>
        <row r="13">
          <cell r="A13" t="str">
            <v>Branchement electrique des nouveaux sites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Marge Mobile"/>
      <sheetName val="Activité Internationale Mobile"/>
      <sheetName val="Data Mobile"/>
      <sheetName val="Mobile Money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8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8">
          <cell r="A88" t="str">
            <v xml:space="preserve">GROUPE ELECTROGENE OLYMPIAN </v>
          </cell>
        </row>
        <row r="89">
          <cell r="A89" t="str">
            <v>CHARIOT ELEVATEUR HYSTER</v>
          </cell>
        </row>
        <row r="90">
          <cell r="A90" t="str">
            <v>FOURNITURE DE 87 SUPPORTS GSM</v>
          </cell>
        </row>
        <row r="91">
          <cell r="A91" t="str">
            <v>MOBILIER DE BUREAU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QCT-A,B"/>
      <sheetName val="XA-Core Translations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4G"/>
      <sheetName val="data mobile jan 18"/>
      <sheetName val="3G"/>
      <sheetName val="2G"/>
      <sheetName val="ALL"/>
      <sheetName val="data mobile Fev  18 "/>
      <sheetName val="data mobile Fev  17"/>
      <sheetName val="data mobile mars 17"/>
      <sheetName val="data mobile mars 18"/>
      <sheetName val="data mobile avril  17"/>
      <sheetName val="data mobile avril  18 "/>
      <sheetName val="data mobile mai 18"/>
      <sheetName val="data mobile mai 17"/>
      <sheetName val="data mobile juin  17"/>
      <sheetName val="data mobile juin  18 "/>
      <sheetName val="data mobile juillet  17"/>
      <sheetName val="data mobile Juillet 18"/>
      <sheetName val="data mobile aout 17 "/>
      <sheetName val="data mobile Aout  18 "/>
      <sheetName val="data mobile Septembre 17"/>
      <sheetName val="data mobile Septembre  18 "/>
      <sheetName val="data mobile Octobre 17"/>
      <sheetName val="data mobile Octobre  18 "/>
      <sheetName val="data mobile Novembre 17 "/>
      <sheetName val="data mobile Novembre 18 "/>
      <sheetName val="data mobile Decembre 17 "/>
      <sheetName val="data mobile Decembre 18 "/>
      <sheetName val="data mobile Janvier 18 "/>
      <sheetName val="data mobile Janvier 19"/>
      <sheetName val="data mobile Février 18"/>
      <sheetName val="data mobile Février 19 "/>
      <sheetName val="data mobile Mars 2018"/>
      <sheetName val="data mobile Mars 19"/>
      <sheetName val="data mobile Avril 2018"/>
      <sheetName val="data mobile Avril19 "/>
      <sheetName val="data mobile Mai 2018 "/>
      <sheetName val="data mobile Mai 19 "/>
      <sheetName val="data mobile Juin 2018"/>
      <sheetName val="data mobile Juin 19"/>
      <sheetName val="data mobile Juillet 2018"/>
      <sheetName val="data mobile Juillet 19 "/>
      <sheetName val="data mobile Août 18"/>
      <sheetName val="data mobile Août 19"/>
      <sheetName val="data mobile Sept 18"/>
      <sheetName val="data mobile Sept 19 "/>
      <sheetName val="data mobile Oct 18 "/>
      <sheetName val="data mobile Oct 19 "/>
      <sheetName val="data mobile Nov 19 "/>
      <sheetName val="data mobile Dec 19 "/>
      <sheetName val="data mobile Jan 20"/>
      <sheetName val="data mobile Fev 20"/>
      <sheetName val="data mobile Mars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P6">
            <v>0.28874226140290843</v>
          </cell>
        </row>
      </sheetData>
      <sheetData sheetId="26" refreshError="1"/>
      <sheetData sheetId="27">
        <row r="6">
          <cell r="P6">
            <v>0.23517733831662024</v>
          </cell>
        </row>
      </sheetData>
      <sheetData sheetId="28" refreshError="1"/>
      <sheetData sheetId="29">
        <row r="6">
          <cell r="P6">
            <v>0.25801350166239267</v>
          </cell>
          <cell r="AH6">
            <v>208490963.43874818</v>
          </cell>
        </row>
        <row r="10">
          <cell r="P10">
            <v>0.55839809579578081</v>
          </cell>
          <cell r="AH10">
            <v>770482046.83839405</v>
          </cell>
        </row>
        <row r="13">
          <cell r="P13">
            <v>2.7162011320149775E-2</v>
          </cell>
          <cell r="AH13">
            <v>112280731.29952794</v>
          </cell>
        </row>
        <row r="47">
          <cell r="B47">
            <v>59831</v>
          </cell>
        </row>
        <row r="48">
          <cell r="B48">
            <v>617179.5</v>
          </cell>
        </row>
        <row r="49">
          <cell r="B49">
            <v>1397073.5</v>
          </cell>
        </row>
      </sheetData>
      <sheetData sheetId="30" refreshError="1"/>
      <sheetData sheetId="31">
        <row r="6">
          <cell r="P6">
            <v>0.24164344767925761</v>
          </cell>
          <cell r="AH6">
            <v>193738027.69195697</v>
          </cell>
        </row>
        <row r="10">
          <cell r="P10">
            <v>0.51831323012971731</v>
          </cell>
          <cell r="AH10">
            <v>765929065.72329891</v>
          </cell>
        </row>
        <row r="13">
          <cell r="P13">
            <v>2.5584567678338294E-2</v>
          </cell>
          <cell r="AH13">
            <v>131586648.16141447</v>
          </cell>
        </row>
        <row r="47">
          <cell r="B47">
            <v>57507.199999999997</v>
          </cell>
        </row>
        <row r="48">
          <cell r="B48">
            <v>595243.5</v>
          </cell>
        </row>
        <row r="49">
          <cell r="B49">
            <v>1339914.3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0.27867837894940772</v>
          </cell>
        </row>
      </sheetData>
      <sheetData sheetId="45">
        <row r="6">
          <cell r="P6">
            <v>0.32136977252239918</v>
          </cell>
        </row>
      </sheetData>
      <sheetData sheetId="46">
        <row r="6">
          <cell r="P6">
            <v>0.30962091914919576</v>
          </cell>
        </row>
      </sheetData>
      <sheetData sheetId="47">
        <row r="6">
          <cell r="P6">
            <v>0.36407700786817582</v>
          </cell>
        </row>
      </sheetData>
      <sheetData sheetId="48">
        <row r="6">
          <cell r="P6">
            <v>0.32862791048024043</v>
          </cell>
        </row>
      </sheetData>
      <sheetData sheetId="49">
        <row r="6">
          <cell r="P6">
            <v>0.38418178288891902</v>
          </cell>
        </row>
      </sheetData>
      <sheetData sheetId="50">
        <row r="6">
          <cell r="P6">
            <v>0.46210863667637325</v>
          </cell>
          <cell r="AH6">
            <v>307342289.31501931</v>
          </cell>
        </row>
        <row r="10">
          <cell r="P10">
            <v>0.68857381444091037</v>
          </cell>
          <cell r="AH10">
            <v>860777122.58559084</v>
          </cell>
        </row>
        <row r="13">
          <cell r="P13">
            <v>1.9663013758385809E-2</v>
          </cell>
          <cell r="AH13">
            <v>93945340.892731637</v>
          </cell>
        </row>
        <row r="47">
          <cell r="B47">
            <v>105482.2</v>
          </cell>
        </row>
        <row r="48">
          <cell r="B48">
            <v>675144.5</v>
          </cell>
        </row>
        <row r="49">
          <cell r="B49">
            <v>1238400.3</v>
          </cell>
        </row>
      </sheetData>
      <sheetData sheetId="51">
        <row r="6">
          <cell r="P6">
            <v>0.4743105309574786</v>
          </cell>
          <cell r="AH6">
            <v>291090392.71031004</v>
          </cell>
        </row>
        <row r="10">
          <cell r="P10">
            <v>0.66625880674394022</v>
          </cell>
          <cell r="AH10">
            <v>818873580.63913119</v>
          </cell>
        </row>
        <row r="13">
          <cell r="P13">
            <v>1.7070054899310245E-2</v>
          </cell>
          <cell r="AH13">
            <v>86665583.961838722</v>
          </cell>
        </row>
        <row r="47">
          <cell r="B47">
            <v>106991.8</v>
          </cell>
        </row>
        <row r="48">
          <cell r="B48">
            <v>682809</v>
          </cell>
        </row>
        <row r="49">
          <cell r="B49">
            <v>1245536.2</v>
          </cell>
        </row>
      </sheetData>
      <sheetData sheetId="5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>
        <row r="220">
          <cell r="BN220">
            <v>96609951.417707935</v>
          </cell>
          <cell r="BO220">
            <v>89179552.136448175</v>
          </cell>
          <cell r="BQ220">
            <v>105984773.11957906</v>
          </cell>
          <cell r="BR220">
            <v>99618603.2422221</v>
          </cell>
          <cell r="BS220">
            <v>101274673.45785159</v>
          </cell>
          <cell r="BT220">
            <v>110142929.46254729</v>
          </cell>
          <cell r="BU220">
            <v>113538949.85022734</v>
          </cell>
          <cell r="BV220">
            <v>112034476.30213715</v>
          </cell>
          <cell r="BW220">
            <v>100644222.69211307</v>
          </cell>
          <cell r="BY220">
            <v>107993544.6834871</v>
          </cell>
        </row>
        <row r="221">
          <cell r="BN221">
            <v>910517122.62490249</v>
          </cell>
          <cell r="BO221">
            <v>840488045.1412065</v>
          </cell>
          <cell r="BQ221">
            <v>998871744.02619851</v>
          </cell>
          <cell r="BR221">
            <v>1070935168.8900002</v>
          </cell>
          <cell r="BS221">
            <v>1088738508.6111617</v>
          </cell>
          <cell r="BT221">
            <v>1184075392.8179784</v>
          </cell>
          <cell r="BU221">
            <v>1220583811.417172</v>
          </cell>
          <cell r="BV221">
            <v>1204410189.4140918</v>
          </cell>
          <cell r="BW221">
            <v>1265214149.9253209</v>
          </cell>
          <cell r="BY221">
            <v>1357603617.7668014</v>
          </cell>
        </row>
        <row r="222">
          <cell r="BN222">
            <v>306404590.62627637</v>
          </cell>
          <cell r="BO222">
            <v>282838607.86203223</v>
          </cell>
          <cell r="BQ222">
            <v>336137432.46713924</v>
          </cell>
          <cell r="BR222">
            <v>397014509.03113461</v>
          </cell>
          <cell r="BS222">
            <v>403614520.29590374</v>
          </cell>
          <cell r="BT222">
            <v>438957580.61874127</v>
          </cell>
          <cell r="BU222">
            <v>452491893.71883774</v>
          </cell>
          <cell r="BV222">
            <v>446496047.48524791</v>
          </cell>
          <cell r="BW222">
            <v>513593645.0777728</v>
          </cell>
          <cell r="BY222">
            <v>551097686.23815846</v>
          </cell>
        </row>
        <row r="230">
          <cell r="BN230">
            <v>1237581.2600507992</v>
          </cell>
          <cell r="BO230">
            <v>1231507.1621702623</v>
          </cell>
          <cell r="BQ230">
            <v>1219448.2558306395</v>
          </cell>
          <cell r="BR230">
            <v>1213463.1554535853</v>
          </cell>
          <cell r="BS230">
            <v>1207507.4301864237</v>
          </cell>
          <cell r="BT230">
            <v>1201580.9358549512</v>
          </cell>
          <cell r="BU230">
            <v>1195683.5289925763</v>
          </cell>
          <cell r="BV230">
            <v>1189815.0668368479</v>
          </cell>
          <cell r="BW230">
            <v>1183975.4073259986</v>
          </cell>
          <cell r="BY230">
            <v>1172381.9314746684</v>
          </cell>
        </row>
        <row r="231">
          <cell r="BN231">
            <v>723643.70833353745</v>
          </cell>
          <cell r="BO231">
            <v>736806.85233229061</v>
          </cell>
          <cell r="BQ231">
            <v>763855.81205455679</v>
          </cell>
          <cell r="BR231">
            <v>777750.4178288728</v>
          </cell>
          <cell r="BS231">
            <v>791897.76772920962</v>
          </cell>
          <cell r="BT231">
            <v>806302.45919390244</v>
          </cell>
          <cell r="BU231">
            <v>820969.17328910215</v>
          </cell>
          <cell r="BV231">
            <v>835902.67622997332</v>
          </cell>
          <cell r="BW231">
            <v>851107.82092956186</v>
          </cell>
          <cell r="BY231">
            <v>882352.89023742301</v>
          </cell>
        </row>
        <row r="232">
          <cell r="BN232">
            <v>82505.075746018047</v>
          </cell>
          <cell r="BO232">
            <v>85396.112096287572</v>
          </cell>
          <cell r="BQ232">
            <v>91485.646449908643</v>
          </cell>
          <cell r="BR232">
            <v>94691.368364870432</v>
          </cell>
          <cell r="BS232">
            <v>98009.421048590506</v>
          </cell>
          <cell r="BT232">
            <v>101443.7406508487</v>
          </cell>
          <cell r="BU232">
            <v>104998.40124690389</v>
          </cell>
          <cell r="BV232">
            <v>108677.61967050051</v>
          </cell>
          <cell r="BW232">
            <v>112485.76051622718</v>
          </cell>
          <cell r="BY232">
            <v>120507.03790394255</v>
          </cell>
        </row>
        <row r="240">
          <cell r="BN240">
            <v>24358.84209190778</v>
          </cell>
          <cell r="BO240">
            <v>22485.371293962049</v>
          </cell>
          <cell r="BQ240">
            <v>26722.571688337452</v>
          </cell>
          <cell r="BR240">
            <v>25117.43138449527</v>
          </cell>
          <cell r="BS240">
            <v>25534.986225209497</v>
          </cell>
          <cell r="BT240">
            <v>27770.992397234138</v>
          </cell>
          <cell r="BU240">
            <v>28627.251231344631</v>
          </cell>
          <cell r="BV240">
            <v>28247.919360749525</v>
          </cell>
          <cell r="BW240">
            <v>25376.026921079963</v>
          </cell>
          <cell r="BY240">
            <v>27229.055219339225</v>
          </cell>
        </row>
        <row r="241">
          <cell r="BN241">
            <v>675168.98058192618</v>
          </cell>
          <cell r="BO241">
            <v>623240.84031867282</v>
          </cell>
          <cell r="BQ241">
            <v>740685.9249412365</v>
          </cell>
          <cell r="BR241">
            <v>794122.5796658278</v>
          </cell>
          <cell r="BS241">
            <v>807324.15757337713</v>
          </cell>
          <cell r="BT241">
            <v>878018.60726830154</v>
          </cell>
          <cell r="BU241">
            <v>905090.42300441302</v>
          </cell>
          <cell r="BV241">
            <v>893097.31753852544</v>
          </cell>
          <cell r="BW241">
            <v>938184.82552009949</v>
          </cell>
          <cell r="BY241">
            <v>1006693.699509432</v>
          </cell>
        </row>
        <row r="242">
          <cell r="BN242">
            <v>421374.43330494838</v>
          </cell>
          <cell r="BO242">
            <v>388965.96771289932</v>
          </cell>
          <cell r="BQ242">
            <v>462263.7011701304</v>
          </cell>
          <cell r="BR242">
            <v>545983.21590058517</v>
          </cell>
          <cell r="BS242">
            <v>555059.69873269275</v>
          </cell>
          <cell r="BT242">
            <v>603664.26429862762</v>
          </cell>
          <cell r="BU242">
            <v>622276.95381828595</v>
          </cell>
          <cell r="BV242">
            <v>614031.33222463261</v>
          </cell>
          <cell r="BW242">
            <v>706305.44634245487</v>
          </cell>
          <cell r="BY242">
            <v>757881.84099862468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rs20"/>
      <sheetName val="data mobile Avril 20 "/>
      <sheetName val="data mobile Mai 19 "/>
      <sheetName val="data mobile Mai 20"/>
      <sheetName val="data mobile Juin 20"/>
      <sheetName val="data mobile Juillet 20"/>
      <sheetName val="data mobile Août 20 "/>
      <sheetName val="data mobile Septembre20"/>
      <sheetName val="data mobile Octobre 20"/>
      <sheetName val="data mobile Decembre 20 "/>
      <sheetName val="data mobile Janvier21"/>
      <sheetName val="data mobile Fev21"/>
      <sheetName val="data mobile Avril21"/>
      <sheetName val="data mobile Octobre 20 "/>
    </sheetNames>
    <sheetDataSet>
      <sheetData sheetId="0" refreshError="1">
        <row r="7">
          <cell r="P7">
            <v>0.60482746168411272</v>
          </cell>
          <cell r="AH7">
            <v>245567242.13950059</v>
          </cell>
        </row>
        <row r="11">
          <cell r="P11">
            <v>0.80913111032225693</v>
          </cell>
          <cell r="AH11">
            <v>677019200.43160546</v>
          </cell>
        </row>
        <row r="14">
          <cell r="P14">
            <v>2.1132011531221885E-2</v>
          </cell>
          <cell r="AH14">
            <v>85907100.612313181</v>
          </cell>
        </row>
        <row r="48">
          <cell r="B48">
            <v>106479.8</v>
          </cell>
        </row>
        <row r="49">
          <cell r="B49">
            <v>695272.5</v>
          </cell>
        </row>
        <row r="50">
          <cell r="B50">
            <v>1315008.7</v>
          </cell>
        </row>
      </sheetData>
      <sheetData sheetId="1" refreshError="1"/>
      <sheetData sheetId="2" refreshError="1">
        <row r="6">
          <cell r="P6">
            <v>0.29502866604513028</v>
          </cell>
          <cell r="AH6">
            <v>218148848.65276673</v>
          </cell>
        </row>
        <row r="10">
          <cell r="P10">
            <v>0.59553697510909309</v>
          </cell>
          <cell r="AH10">
            <v>823343996.69162416</v>
          </cell>
        </row>
        <row r="13">
          <cell r="P13">
            <v>2.7663932112145937E-2</v>
          </cell>
          <cell r="AH13">
            <v>120697344.09062454</v>
          </cell>
        </row>
        <row r="47">
          <cell r="B47">
            <v>64161.2</v>
          </cell>
        </row>
        <row r="48">
          <cell r="B48">
            <v>629966.5</v>
          </cell>
        </row>
        <row r="49">
          <cell r="B49">
            <v>1407140.3</v>
          </cell>
        </row>
      </sheetData>
      <sheetData sheetId="3" refreshError="1">
        <row r="7">
          <cell r="P7">
            <v>0.67240815188503733</v>
          </cell>
          <cell r="AH7">
            <v>333079342.91145241</v>
          </cell>
        </row>
        <row r="11">
          <cell r="P11">
            <v>0.84068058887870278</v>
          </cell>
          <cell r="AH11">
            <v>915325451.37832797</v>
          </cell>
        </row>
        <row r="14">
          <cell r="P14">
            <v>2.7642808821736316E-2</v>
          </cell>
          <cell r="AH14">
            <v>96338594.774219632</v>
          </cell>
        </row>
        <row r="48">
          <cell r="B48">
            <v>112353.60000000001</v>
          </cell>
        </row>
        <row r="49">
          <cell r="B49">
            <v>736562.5</v>
          </cell>
        </row>
        <row r="50">
          <cell r="B50">
            <v>1424261.9</v>
          </cell>
        </row>
      </sheetData>
      <sheetData sheetId="4" refreshError="1"/>
      <sheetData sheetId="5" refreshError="1">
        <row r="7">
          <cell r="P7">
            <v>0.92891247829143486</v>
          </cell>
          <cell r="AH7">
            <v>504462763.33253264</v>
          </cell>
        </row>
        <row r="11">
          <cell r="P11">
            <v>0.70462488541747303</v>
          </cell>
          <cell r="AH11">
            <v>772702794.11550915</v>
          </cell>
        </row>
        <row r="14">
          <cell r="P14">
            <v>3.0401469731450713E-2</v>
          </cell>
          <cell r="AH14">
            <v>90974368.270583257</v>
          </cell>
        </row>
        <row r="35">
          <cell r="B35">
            <v>218713</v>
          </cell>
        </row>
        <row r="36">
          <cell r="B36">
            <v>692512</v>
          </cell>
        </row>
        <row r="37">
          <cell r="B37">
            <v>1418110</v>
          </cell>
        </row>
      </sheetData>
      <sheetData sheetId="6" refreshError="1">
        <row r="7">
          <cell r="P7">
            <v>1.0203310290948258</v>
          </cell>
          <cell r="AH7">
            <v>578628350.36215031</v>
          </cell>
        </row>
        <row r="11">
          <cell r="P11">
            <v>0.72466670086147511</v>
          </cell>
          <cell r="AH11">
            <v>816323081.93422318</v>
          </cell>
        </row>
        <row r="14">
          <cell r="P14">
            <v>2.682745814276017E-2</v>
          </cell>
          <cell r="AH14">
            <v>93132302.265785888</v>
          </cell>
        </row>
        <row r="48">
          <cell r="B48">
            <v>249945.60000000001</v>
          </cell>
        </row>
        <row r="49">
          <cell r="B49">
            <v>689592.5</v>
          </cell>
        </row>
      </sheetData>
      <sheetData sheetId="7" refreshError="1">
        <row r="7">
          <cell r="P7">
            <v>1.0602044568227722</v>
          </cell>
          <cell r="AH7">
            <v>583134122.1365186</v>
          </cell>
        </row>
        <row r="11">
          <cell r="P11">
            <v>0.72222335915243285</v>
          </cell>
          <cell r="AH11">
            <v>787207569.09078324</v>
          </cell>
        </row>
        <row r="14">
          <cell r="P14">
            <v>3.0545027633137409E-2</v>
          </cell>
          <cell r="AH14">
            <v>90692111.772698402</v>
          </cell>
        </row>
        <row r="48">
          <cell r="B48">
            <v>263493</v>
          </cell>
        </row>
        <row r="49">
          <cell r="B49">
            <v>706685</v>
          </cell>
        </row>
        <row r="50">
          <cell r="B50">
            <v>1474584</v>
          </cell>
        </row>
      </sheetData>
      <sheetData sheetId="8" refreshError="1">
        <row r="7">
          <cell r="P7">
            <v>1.1405043005441282</v>
          </cell>
          <cell r="AH7">
            <v>635754192.34356105</v>
          </cell>
        </row>
        <row r="11">
          <cell r="P11">
            <v>0.7359811428858255</v>
          </cell>
          <cell r="AH11">
            <v>762412559.21144772</v>
          </cell>
        </row>
        <row r="14">
          <cell r="P14">
            <v>3.0344473452638836E-2</v>
          </cell>
          <cell r="AH14">
            <v>89916983.007150576</v>
          </cell>
        </row>
        <row r="48">
          <cell r="B48">
            <v>282660.8</v>
          </cell>
        </row>
        <row r="49">
          <cell r="B49">
            <v>707742.5</v>
          </cell>
        </row>
        <row r="50">
          <cell r="B50">
            <v>1472374.7</v>
          </cell>
        </row>
      </sheetData>
      <sheetData sheetId="9" refreshError="1">
        <row r="7">
          <cell r="P7">
            <v>1.2147373423304084</v>
          </cell>
          <cell r="AH7">
            <v>689944041.02851272</v>
          </cell>
        </row>
        <row r="11">
          <cell r="P11">
            <v>0.73522438475125085</v>
          </cell>
          <cell r="AH11">
            <v>790074600.40055692</v>
          </cell>
        </row>
        <row r="14">
          <cell r="P14">
            <v>2.9062086871329298E-2</v>
          </cell>
          <cell r="AH14">
            <v>132800912.60727265</v>
          </cell>
        </row>
        <row r="48">
          <cell r="B48">
            <v>308394.59999999998</v>
          </cell>
        </row>
        <row r="49">
          <cell r="B49">
            <v>727723.5</v>
          </cell>
        </row>
        <row r="50">
          <cell r="B50">
            <v>2754944.9</v>
          </cell>
        </row>
      </sheetData>
      <sheetData sheetId="10" refreshError="1">
        <row r="7">
          <cell r="P7">
            <v>1.6012506692393389</v>
          </cell>
          <cell r="AH7">
            <v>758285938.70732176</v>
          </cell>
        </row>
        <row r="11">
          <cell r="P11">
            <v>0.81609034798637492</v>
          </cell>
          <cell r="AH11">
            <v>813066460.66730571</v>
          </cell>
        </row>
        <row r="14">
          <cell r="P14">
            <v>3.0319169637009601E-2</v>
          </cell>
          <cell r="AH14">
            <v>133441337.13765924</v>
          </cell>
        </row>
        <row r="48">
          <cell r="B48">
            <v>321649.40000000002</v>
          </cell>
        </row>
        <row r="49">
          <cell r="B49">
            <v>749372.5</v>
          </cell>
        </row>
        <row r="50">
          <cell r="B50">
            <v>2785287.1</v>
          </cell>
        </row>
      </sheetData>
      <sheetData sheetId="11" refreshError="1">
        <row r="7">
          <cell r="P7">
            <v>1.632615314191407</v>
          </cell>
          <cell r="AH7">
            <v>719582892.9227643</v>
          </cell>
        </row>
        <row r="11">
          <cell r="P11">
            <v>0.79121945919172121</v>
          </cell>
          <cell r="AH11">
            <v>754794618.86440933</v>
          </cell>
        </row>
        <row r="14">
          <cell r="P14">
            <v>2.8862190806851592E-2</v>
          </cell>
          <cell r="AH14">
            <v>123583450.64516895</v>
          </cell>
        </row>
        <row r="48">
          <cell r="B48">
            <v>324719.2</v>
          </cell>
        </row>
        <row r="49">
          <cell r="B49">
            <v>740222.5</v>
          </cell>
        </row>
        <row r="50">
          <cell r="B50">
            <v>2830488.3</v>
          </cell>
        </row>
      </sheetData>
      <sheetData sheetId="12" refreshError="1">
        <row r="7">
          <cell r="P7">
            <v>1.8219958642466136</v>
          </cell>
          <cell r="AH7">
            <v>872257188.12478244</v>
          </cell>
        </row>
        <row r="11">
          <cell r="P11">
            <v>0.79585237143702492</v>
          </cell>
          <cell r="AH11">
            <v>804376010.500893</v>
          </cell>
        </row>
        <row r="14">
          <cell r="P14">
            <v>3.0069966668259836E-2</v>
          </cell>
          <cell r="AH14">
            <v>97846689.11600244</v>
          </cell>
        </row>
        <row r="48">
          <cell r="B48">
            <v>389981.2</v>
          </cell>
        </row>
        <row r="49">
          <cell r="B49">
            <v>748404.5</v>
          </cell>
        </row>
        <row r="50">
          <cell r="B50">
            <v>1539858.3</v>
          </cell>
        </row>
      </sheetData>
      <sheetData sheetId="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Avril19 "/>
    </sheetNames>
    <sheetDataSet>
      <sheetData sheetId="0" refreshError="1">
        <row r="6">
          <cell r="P6">
            <v>0.27090298348014313</v>
          </cell>
          <cell r="AH6">
            <v>207220156.19191763</v>
          </cell>
        </row>
        <row r="10">
          <cell r="P10">
            <v>0.5411501134347102</v>
          </cell>
          <cell r="AH10">
            <v>777017392.86170745</v>
          </cell>
        </row>
        <row r="13">
          <cell r="P13">
            <v>2.5312311250160962E-2</v>
          </cell>
          <cell r="AH13">
            <v>122405309.5507537</v>
          </cell>
        </row>
        <row r="47">
          <cell r="B47">
            <v>63569.4</v>
          </cell>
        </row>
        <row r="48">
          <cell r="B48">
            <v>619099</v>
          </cell>
        </row>
        <row r="49">
          <cell r="B49">
            <v>1391350.6</v>
          </cell>
        </row>
      </sheetData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S220">
            <v>86260546.480213434</v>
          </cell>
        </row>
        <row r="221">
          <cell r="BS221">
            <v>931792857.33550858</v>
          </cell>
        </row>
        <row r="222">
          <cell r="BS222">
            <v>363779298.6712507</v>
          </cell>
        </row>
        <row r="230">
          <cell r="BT230">
            <v>1251537.2195324739</v>
          </cell>
        </row>
        <row r="231">
          <cell r="BS231">
            <v>700182.01847455371</v>
          </cell>
        </row>
        <row r="232">
          <cell r="BS232">
            <v>107553.41584984667</v>
          </cell>
        </row>
        <row r="240">
          <cell r="BS240">
            <v>16436.9941994943</v>
          </cell>
        </row>
        <row r="241">
          <cell r="BS241">
            <v>862652.15313902986</v>
          </cell>
        </row>
        <row r="242">
          <cell r="BS242">
            <v>694060.72511609423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T220">
            <v>85109087.853512049</v>
          </cell>
        </row>
        <row r="221">
          <cell r="BT221">
            <v>926009656.58228993</v>
          </cell>
        </row>
        <row r="222">
          <cell r="BT222">
            <v>369606076.16385174</v>
          </cell>
        </row>
        <row r="230">
          <cell r="BT230">
            <v>1410667.8418567975</v>
          </cell>
        </row>
        <row r="231">
          <cell r="BT231">
            <v>775999.48501490231</v>
          </cell>
        </row>
        <row r="232">
          <cell r="BT232">
            <v>121924.60752376799</v>
          </cell>
        </row>
        <row r="240">
          <cell r="BT240">
            <v>24420.682593935533</v>
          </cell>
        </row>
        <row r="241">
          <cell r="BT241">
            <v>850493.4963085599</v>
          </cell>
        </row>
        <row r="242">
          <cell r="BT242">
            <v>746146.95833864855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U220">
            <v>85960178.732047185</v>
          </cell>
        </row>
        <row r="221">
          <cell r="BU221">
            <v>935269753.14811289</v>
          </cell>
        </row>
        <row r="222">
          <cell r="BU222">
            <v>373302136.92549032</v>
          </cell>
        </row>
        <row r="230">
          <cell r="BU230">
            <v>1411447.2140669485</v>
          </cell>
        </row>
        <row r="231">
          <cell r="BU231">
            <v>783989.90840713901</v>
          </cell>
        </row>
        <row r="232">
          <cell r="BU232">
            <v>125348.11804099733</v>
          </cell>
        </row>
        <row r="240">
          <cell r="BU240">
            <v>24664.889419874893</v>
          </cell>
        </row>
        <row r="241">
          <cell r="BU241">
            <v>876587.79707950633</v>
          </cell>
        </row>
        <row r="242">
          <cell r="BU242">
            <v>794796.68237010215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V220">
            <v>88192096.020352826</v>
          </cell>
          <cell r="BW220">
            <v>84330895.30258362</v>
          </cell>
          <cell r="BY220">
            <v>73507109.203720912</v>
          </cell>
          <cell r="BZ220">
            <v>68784700.216825798</v>
          </cell>
          <cell r="CA220">
            <v>58136742.183656447</v>
          </cell>
          <cell r="CC220">
            <v>54010627.581376821</v>
          </cell>
          <cell r="CD220">
            <v>51969952.170443736</v>
          </cell>
          <cell r="CE220">
            <v>46832197.047050476</v>
          </cell>
          <cell r="CF220">
            <v>45062743.19632645</v>
          </cell>
          <cell r="CG220">
            <v>41961430.020061672</v>
          </cell>
          <cell r="CH220">
            <v>37813118.484899469</v>
          </cell>
          <cell r="CJ220">
            <v>32787462.304157451</v>
          </cell>
          <cell r="CK220">
            <v>31859479.711782586</v>
          </cell>
        </row>
        <row r="221">
          <cell r="BV221">
            <v>773021195.37553394</v>
          </cell>
          <cell r="BW221">
            <v>798921960.45185208</v>
          </cell>
          <cell r="BY221">
            <v>813502351.29725957</v>
          </cell>
          <cell r="BZ221">
            <v>822767688.96471584</v>
          </cell>
          <cell r="CA221">
            <v>751609016.20551109</v>
          </cell>
          <cell r="CC221">
            <v>815703515.82667279</v>
          </cell>
          <cell r="CD221">
            <v>848323187.97282183</v>
          </cell>
          <cell r="CE221">
            <v>826246178.47859788</v>
          </cell>
          <cell r="CF221">
            <v>859287447.67879987</v>
          </cell>
          <cell r="CG221">
            <v>864822604.46952295</v>
          </cell>
          <cell r="CH221">
            <v>842316209.35928488</v>
          </cell>
          <cell r="CJ221">
            <v>853202831.11489129</v>
          </cell>
          <cell r="CK221">
            <v>896064089.95609522</v>
          </cell>
        </row>
        <row r="222">
          <cell r="BV222">
            <v>547934989.18993449</v>
          </cell>
          <cell r="BW222">
            <v>585509078.13845146</v>
          </cell>
          <cell r="BY222">
            <v>634131196.12012744</v>
          </cell>
          <cell r="BZ222">
            <v>660011080.57198846</v>
          </cell>
          <cell r="CA222">
            <v>619694651.16440725</v>
          </cell>
          <cell r="CC222">
            <v>708151139.14436758</v>
          </cell>
          <cell r="CD222">
            <v>754640868.31504762</v>
          </cell>
          <cell r="CE222">
            <v>752509916.01493788</v>
          </cell>
          <cell r="CF222">
            <v>800637793.31470442</v>
          </cell>
          <cell r="CG222">
            <v>823795819.34293544</v>
          </cell>
          <cell r="CH222">
            <v>819763437.41892493</v>
          </cell>
          <cell r="CJ222">
            <v>865316238.6672622</v>
          </cell>
          <cell r="CK222">
            <v>927020029.06770456</v>
          </cell>
        </row>
        <row r="230">
          <cell r="BV230">
            <v>1405596.9827091051</v>
          </cell>
          <cell r="BW230">
            <v>1414248.9962232157</v>
          </cell>
          <cell r="BY230">
            <v>1431713.120913334</v>
          </cell>
          <cell r="BZ230">
            <v>1440525.8897388596</v>
          </cell>
          <cell r="CA230">
            <v>1449392.9046931926</v>
          </cell>
          <cell r="CC230">
            <v>1467291.0106703802</v>
          </cell>
          <cell r="CD230">
            <v>1476322.7756852603</v>
          </cell>
          <cell r="CE230">
            <v>1485410.1348383795</v>
          </cell>
          <cell r="CF230">
            <v>1494553.4303339692</v>
          </cell>
          <cell r="CG230">
            <v>1503753.0064826654</v>
          </cell>
          <cell r="CH230">
            <v>1513009.2097144742</v>
          </cell>
          <cell r="CJ230">
            <v>1531692.8938226579</v>
          </cell>
          <cell r="CK230">
            <v>1541121.078273708</v>
          </cell>
        </row>
        <row r="231">
          <cell r="BV231">
            <v>698039.2756050512</v>
          </cell>
          <cell r="BW231">
            <v>706589.51523867308</v>
          </cell>
          <cell r="BY231">
            <v>724005.47141278803</v>
          </cell>
          <cell r="BZ231">
            <v>734321.78030527686</v>
          </cell>
          <cell r="CA231">
            <v>744785.08564097981</v>
          </cell>
          <cell r="CC231">
            <v>766161.0936597184</v>
          </cell>
          <cell r="CD231">
            <v>777078.07538939698</v>
          </cell>
          <cell r="CE231">
            <v>788150.61251215462</v>
          </cell>
          <cell r="CF231">
            <v>799380.92152710399</v>
          </cell>
          <cell r="CG231">
            <v>810771.25051611545</v>
          </cell>
          <cell r="CH231">
            <v>822323.87959383812</v>
          </cell>
          <cell r="CJ231">
            <v>845925.32138300885</v>
          </cell>
          <cell r="CK231">
            <v>857978.85862815694</v>
          </cell>
        </row>
        <row r="232">
          <cell r="BV232">
            <v>255988.38210288959</v>
          </cell>
          <cell r="BW232">
            <v>262177.25685771223</v>
          </cell>
          <cell r="BY232">
            <v>275007.49768523552</v>
          </cell>
          <cell r="BZ232">
            <v>283031.22346892586</v>
          </cell>
          <cell r="CA232">
            <v>291289.05259886588</v>
          </cell>
          <cell r="CC232">
            <v>308534.54134207126</v>
          </cell>
          <cell r="CD232">
            <v>317536.46520001255</v>
          </cell>
          <cell r="CE232">
            <v>326801.03269192652</v>
          </cell>
          <cell r="CF232">
            <v>336335.90681069723</v>
          </cell>
          <cell r="CG232">
            <v>346148.97412767151</v>
          </cell>
          <cell r="CH232">
            <v>356248.35131587123</v>
          </cell>
          <cell r="CJ232">
            <v>377339.69298350258</v>
          </cell>
          <cell r="CK232">
            <v>388349.1027242759</v>
          </cell>
        </row>
        <row r="240">
          <cell r="BV240">
            <v>26137.707742473063</v>
          </cell>
          <cell r="BW240">
            <v>24993.354218175515</v>
          </cell>
          <cell r="BY240">
            <v>21785.482192389587</v>
          </cell>
          <cell r="BZ240">
            <v>20385.890261709006</v>
          </cell>
          <cell r="CA240">
            <v>17230.128830878853</v>
          </cell>
          <cell r="CC240">
            <v>16007.262129066408</v>
          </cell>
          <cell r="CD240">
            <v>15402.462153840617</v>
          </cell>
          <cell r="CE240">
            <v>13879.773070267236</v>
          </cell>
          <cell r="CF240">
            <v>13355.355693869415</v>
          </cell>
          <cell r="CG240">
            <v>12436.211903473702</v>
          </cell>
          <cell r="CH240">
            <v>11206.766642236496</v>
          </cell>
          <cell r="CJ240">
            <v>9717.3005971606053</v>
          </cell>
          <cell r="CK240">
            <v>9442.2721208672283</v>
          </cell>
        </row>
        <row r="241">
          <cell r="BV241">
            <v>707156.69581248658</v>
          </cell>
          <cell r="BW241">
            <v>732011.65467952832</v>
          </cell>
          <cell r="BY241">
            <v>747741.02783484152</v>
          </cell>
          <cell r="BZ241">
            <v>757458.78502722282</v>
          </cell>
          <cell r="CA241">
            <v>693047.72255325888</v>
          </cell>
          <cell r="CC241">
            <v>754539.97811354441</v>
          </cell>
          <cell r="CD241">
            <v>785960.35432791547</v>
          </cell>
          <cell r="CE241">
            <v>766722.39064457908</v>
          </cell>
          <cell r="CF241">
            <v>798650.06401486858</v>
          </cell>
          <cell r="CG241">
            <v>805071.54391606245</v>
          </cell>
          <cell r="CH241">
            <v>785365.79535118898</v>
          </cell>
          <cell r="CJ241">
            <v>798045.90559617942</v>
          </cell>
          <cell r="CK241">
            <v>839467.79521363229</v>
          </cell>
        </row>
        <row r="242">
          <cell r="BV242">
            <v>1004631.0082605344</v>
          </cell>
          <cell r="BW242">
            <v>1084897.4559650263</v>
          </cell>
          <cell r="BY242">
            <v>1200021.9843634155</v>
          </cell>
          <cell r="BZ242">
            <v>1262230.9449407735</v>
          </cell>
          <cell r="CA242">
            <v>1197685.679782528</v>
          </cell>
          <cell r="CC242">
            <v>1397803.4022484894</v>
          </cell>
          <cell r="CD242">
            <v>1505351.6715566586</v>
          </cell>
          <cell r="CE242">
            <v>1517006.3126926564</v>
          </cell>
          <cell r="CF242">
            <v>1631130.6951356065</v>
          </cell>
          <cell r="CG242">
            <v>1696093.4239863472</v>
          </cell>
          <cell r="CH242">
            <v>1705674.8421024962</v>
          </cell>
          <cell r="CJ242">
            <v>1838813.0582444489</v>
          </cell>
          <cell r="CK242">
            <v>1990807.9016811533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>
        <row r="220">
          <cell r="CC220">
            <v>59640115.261032328</v>
          </cell>
        </row>
        <row r="221">
          <cell r="CC221">
            <v>900723688.6746788</v>
          </cell>
        </row>
        <row r="222">
          <cell r="CC222">
            <v>781961207.48954284</v>
          </cell>
        </row>
        <row r="230">
          <cell r="CC230">
            <v>2876963.4226242909</v>
          </cell>
        </row>
        <row r="231">
          <cell r="CC231">
            <v>754767.81456829677</v>
          </cell>
        </row>
        <row r="232">
          <cell r="CC232">
            <v>364065.29098552227</v>
          </cell>
        </row>
        <row r="240">
          <cell r="CC240">
            <v>26486.036050066275</v>
          </cell>
        </row>
        <row r="241">
          <cell r="CC241">
            <v>854754.19928002893</v>
          </cell>
        </row>
        <row r="242">
          <cell r="CC242">
            <v>1963696.5574411789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</sheetNames>
    <sheetDataSet>
      <sheetData sheetId="0" refreshError="1">
        <row r="6">
          <cell r="P6">
            <v>1.9999580429328152</v>
          </cell>
          <cell r="AH6">
            <v>920857521.98943043</v>
          </cell>
        </row>
        <row r="10">
          <cell r="P10">
            <v>0.85636373439906799</v>
          </cell>
          <cell r="AH10">
            <v>820418629.65570796</v>
          </cell>
        </row>
        <row r="13">
          <cell r="P13">
            <v>2.8945838864195703E-2</v>
          </cell>
          <cell r="AH13">
            <v>97002396.728895038</v>
          </cell>
        </row>
        <row r="47">
          <cell r="B47">
            <v>409814.6</v>
          </cell>
        </row>
        <row r="48">
          <cell r="B48">
            <v>752454</v>
          </cell>
        </row>
        <row r="49">
          <cell r="B49">
            <v>1530987.4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</sheetNames>
    <sheetDataSet>
      <sheetData sheetId="0"/>
      <sheetData sheetId="1">
        <row r="29">
          <cell r="CF29">
            <v>57480730.433536902</v>
          </cell>
        </row>
        <row r="30">
          <cell r="CF30">
            <v>938277494.05004072</v>
          </cell>
        </row>
        <row r="31">
          <cell r="CF31">
            <v>834661309.35592711</v>
          </cell>
        </row>
        <row r="205">
          <cell r="CF205">
            <v>51900243.54386548</v>
          </cell>
        </row>
        <row r="206">
          <cell r="CF206">
            <v>915660178.12799013</v>
          </cell>
        </row>
        <row r="207">
          <cell r="CF207">
            <v>833944388.11212623</v>
          </cell>
        </row>
        <row r="230">
          <cell r="CD230">
            <v>2900486.3669767468</v>
          </cell>
          <cell r="CE230">
            <v>2924201.6422106652</v>
          </cell>
        </row>
        <row r="231">
          <cell r="CD231">
            <v>762147.30376215396</v>
          </cell>
          <cell r="CE231">
            <v>784841.88951211888</v>
          </cell>
        </row>
        <row r="232">
          <cell r="CD232">
            <v>385491.61012708669</v>
          </cell>
          <cell r="CE232">
            <v>412033.8476223296</v>
          </cell>
        </row>
        <row r="240">
          <cell r="CD240">
            <v>25535.535018191938</v>
          </cell>
          <cell r="CE240">
            <v>23056.430850325902</v>
          </cell>
        </row>
        <row r="241">
          <cell r="CD241">
            <v>894123.57181505789</v>
          </cell>
          <cell r="CE241">
            <v>875937.19330720534</v>
          </cell>
        </row>
        <row r="242">
          <cell r="CD242">
            <v>2164388.5367310713</v>
          </cell>
          <cell r="CE242">
            <v>2232305.4234091579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</sheetNames>
    <sheetDataSet>
      <sheetData sheetId="0" refreshError="1"/>
      <sheetData sheetId="1" refreshError="1">
        <row r="6">
          <cell r="P6">
            <v>2.0796221190114608</v>
          </cell>
          <cell r="AH6">
            <v>896688545.9650681</v>
          </cell>
        </row>
        <row r="10">
          <cell r="P10">
            <v>0.80409699599378692</v>
          </cell>
          <cell r="AH10">
            <v>781159393.99909163</v>
          </cell>
        </row>
        <row r="13">
          <cell r="P13">
            <v>2.4925317735216678E-2</v>
          </cell>
          <cell r="AH13">
            <v>89736361.643388376</v>
          </cell>
        </row>
        <row r="47">
          <cell r="B47">
            <v>424881.6</v>
          </cell>
        </row>
        <row r="48">
          <cell r="B48">
            <v>754691.5</v>
          </cell>
        </row>
        <row r="49">
          <cell r="B49">
            <v>1468376.9</v>
          </cell>
        </row>
      </sheetData>
      <sheetData sheetId="2" refreshError="1">
        <row r="6">
          <cell r="P6">
            <v>2.2160649981774592</v>
          </cell>
          <cell r="AH6">
            <v>911891070.76497686</v>
          </cell>
        </row>
        <row r="10">
          <cell r="P10">
            <v>0.86084711724140528</v>
          </cell>
          <cell r="AH10">
            <v>762821650.19064665</v>
          </cell>
        </row>
        <row r="13">
          <cell r="P13">
            <v>2.2667958908141526E-2</v>
          </cell>
          <cell r="AH13">
            <v>82969130.188490704</v>
          </cell>
        </row>
        <row r="47">
          <cell r="B47">
            <v>439540.6</v>
          </cell>
        </row>
        <row r="48">
          <cell r="B48">
            <v>754575.5</v>
          </cell>
        </row>
        <row r="49">
          <cell r="B49">
            <v>1413337.9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 refreshError="1"/>
      <sheetData sheetId="1" refreshError="1">
        <row r="220">
          <cell r="CF220">
            <v>85958134.112379774</v>
          </cell>
        </row>
        <row r="221">
          <cell r="CF221">
            <v>785770895.54449213</v>
          </cell>
        </row>
        <row r="222">
          <cell r="CF222">
            <v>912618751.30080271</v>
          </cell>
        </row>
        <row r="230">
          <cell r="CF230">
            <v>1468990.9740833554</v>
          </cell>
        </row>
        <row r="231">
          <cell r="CF231">
            <v>758775.01797624142</v>
          </cell>
        </row>
        <row r="232">
          <cell r="CF232">
            <v>441927.83699373715</v>
          </cell>
        </row>
        <row r="240">
          <cell r="CF240">
            <v>25650.194046625089</v>
          </cell>
        </row>
        <row r="242">
          <cell r="CF242">
            <v>1987239.6703253759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</sheetNames>
    <sheetDataSet>
      <sheetData sheetId="0" refreshError="1"/>
      <sheetData sheetId="1" refreshError="1"/>
      <sheetData sheetId="2" refreshError="1"/>
      <sheetData sheetId="3" refreshError="1">
        <row r="6">
          <cell r="P6">
            <v>2.5404577410509788</v>
          </cell>
          <cell r="AH6">
            <v>960333589.71276009</v>
          </cell>
        </row>
        <row r="10">
          <cell r="P10">
            <v>0.88188659175788231</v>
          </cell>
          <cell r="AH10">
            <v>751357832.70575666</v>
          </cell>
        </row>
        <row r="13">
          <cell r="P13">
            <v>2.7177774172032067E-2</v>
          </cell>
          <cell r="AH13">
            <v>81547683.581532732</v>
          </cell>
        </row>
        <row r="47">
          <cell r="B47">
            <v>470084</v>
          </cell>
        </row>
        <row r="48">
          <cell r="B48">
            <v>765035.5</v>
          </cell>
        </row>
        <row r="49">
          <cell r="B49">
            <v>1448835.5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09">
          <cell r="CG209">
            <v>81415235.490938842</v>
          </cell>
          <cell r="CH209">
            <v>74365993.457010999</v>
          </cell>
        </row>
        <row r="210">
          <cell r="CG210">
            <v>804397204.96957386</v>
          </cell>
          <cell r="CH210">
            <v>794136511.92157865</v>
          </cell>
        </row>
        <row r="211">
          <cell r="CG211">
            <v>956383730.97409737</v>
          </cell>
          <cell r="CH211">
            <v>965678715.62141037</v>
          </cell>
        </row>
        <row r="230">
          <cell r="CG230">
            <v>1469605.3049720174</v>
          </cell>
          <cell r="CH230">
            <v>1470219.8927733817</v>
          </cell>
        </row>
        <row r="231">
          <cell r="CG231">
            <v>762880.6312312322</v>
          </cell>
          <cell r="CH231">
            <v>767008.45931907895</v>
          </cell>
        </row>
        <row r="232">
          <cell r="CG232">
            <v>459657.96850219712</v>
          </cell>
          <cell r="CH232">
            <v>480397.7221952214</v>
          </cell>
        </row>
        <row r="240">
          <cell r="CG240">
            <v>24195.713562249952</v>
          </cell>
          <cell r="CH240">
            <v>22100.756273690957</v>
          </cell>
        </row>
        <row r="241">
          <cell r="CG241">
            <v>857145.92683142424</v>
          </cell>
          <cell r="CH241">
            <v>856733.14365889388</v>
          </cell>
        </row>
        <row r="242">
          <cell r="CG242">
            <v>2101960.5086199204</v>
          </cell>
          <cell r="CH242">
            <v>2150935.9000465679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4">
          <cell r="B34">
            <v>485351</v>
          </cell>
        </row>
        <row r="35">
          <cell r="B35">
            <v>762632</v>
          </cell>
        </row>
        <row r="36">
          <cell r="B36">
            <v>1407507</v>
          </cell>
        </row>
      </sheetData>
      <sheetData sheetId="5" refreshError="1">
        <row r="6">
          <cell r="P6">
            <v>2.6317529191357214</v>
          </cell>
          <cell r="AH6">
            <v>1004635343.686336</v>
          </cell>
        </row>
        <row r="10">
          <cell r="P10">
            <v>0.83275691185563083</v>
          </cell>
          <cell r="AH10">
            <v>684728518.36886775</v>
          </cell>
        </row>
        <row r="13">
          <cell r="P13">
            <v>2.4967940215680211E-2</v>
          </cell>
          <cell r="AH13">
            <v>75790541.944796056</v>
          </cell>
        </row>
        <row r="47">
          <cell r="B47">
            <v>512308.4</v>
          </cell>
        </row>
        <row r="48">
          <cell r="B48">
            <v>784394</v>
          </cell>
        </row>
        <row r="49">
          <cell r="B49">
            <v>1394837.6</v>
          </cell>
        </row>
      </sheetData>
      <sheetData sheetId="6" refreshError="1">
        <row r="6">
          <cell r="P6">
            <v>2.6369887457666987</v>
          </cell>
          <cell r="AH6">
            <v>1015354728.9693027</v>
          </cell>
        </row>
        <row r="10">
          <cell r="P10">
            <v>0.83653272547423674</v>
          </cell>
          <cell r="AH10">
            <v>671779224.99264455</v>
          </cell>
        </row>
        <row r="13">
          <cell r="P13">
            <v>2.5314335174076524E-2</v>
          </cell>
          <cell r="AH13">
            <v>77826386.03805244</v>
          </cell>
        </row>
        <row r="47">
          <cell r="B47">
            <v>519691.6</v>
          </cell>
        </row>
        <row r="48">
          <cell r="B48">
            <v>771835.5</v>
          </cell>
        </row>
        <row r="49">
          <cell r="B49">
            <v>1379679.9</v>
          </cell>
        </row>
      </sheetData>
      <sheetData sheetId="7" refreshError="1">
        <row r="6">
          <cell r="P6">
            <v>2.8007519197547053</v>
          </cell>
          <cell r="AH6">
            <v>1105820345.550092</v>
          </cell>
        </row>
        <row r="10">
          <cell r="P10">
            <v>0.89570338025772833</v>
          </cell>
          <cell r="AH10">
            <v>716424310.92151868</v>
          </cell>
        </row>
        <row r="13">
          <cell r="P13">
            <v>2.6986815432631959E-2</v>
          </cell>
          <cell r="AH13">
            <v>88990482.231776178</v>
          </cell>
        </row>
        <row r="47">
          <cell r="B47">
            <v>555280.4</v>
          </cell>
        </row>
        <row r="48">
          <cell r="B48">
            <v>811471.5</v>
          </cell>
        </row>
        <row r="49">
          <cell r="B49">
            <v>1422087.1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20">
          <cell r="CI220">
            <v>74053231.16799368</v>
          </cell>
          <cell r="CJ220">
            <v>68505675.791217804</v>
          </cell>
          <cell r="CK220">
            <v>68674019.38938947</v>
          </cell>
        </row>
        <row r="221">
          <cell r="CI221">
            <v>745907527.89790547</v>
          </cell>
          <cell r="CJ221">
            <v>711342953.07242656</v>
          </cell>
          <cell r="CK221">
            <v>735116967.03333187</v>
          </cell>
        </row>
        <row r="222">
          <cell r="CI222">
            <v>1030427746.9510474</v>
          </cell>
          <cell r="CJ222">
            <v>1028756910.8884033</v>
          </cell>
          <cell r="CK222">
            <v>1111823714.4313223</v>
          </cell>
        </row>
        <row r="230">
          <cell r="CI230">
            <v>1424037.395986693</v>
          </cell>
          <cell r="CJ230">
            <v>1427621.8642811812</v>
          </cell>
          <cell r="CK230">
            <v>1431215.3551006329</v>
          </cell>
        </row>
        <row r="231">
          <cell r="CI231">
            <v>760803.27183475718</v>
          </cell>
          <cell r="CJ231">
            <v>762890.59711302549</v>
          </cell>
          <cell r="CK231">
            <v>764983.64913693035</v>
          </cell>
        </row>
        <row r="232">
          <cell r="CI232">
            <v>495433.89992902824</v>
          </cell>
          <cell r="CJ232">
            <v>515602.04053143563</v>
          </cell>
          <cell r="CK232">
            <v>536591.18650997244</v>
          </cell>
        </row>
        <row r="240">
          <cell r="CI240">
            <v>20232.05012897728</v>
          </cell>
          <cell r="CJ240">
            <v>18716.405008488367</v>
          </cell>
          <cell r="CK240">
            <v>18762.398087566511</v>
          </cell>
        </row>
        <row r="241">
          <cell r="CI241">
            <v>864888.47851542907</v>
          </cell>
          <cell r="CJ241">
            <v>832296.73186704656</v>
          </cell>
          <cell r="CK241">
            <v>867919.88114024501</v>
          </cell>
        </row>
        <row r="242">
          <cell r="CI242">
            <v>2529511.4024727498</v>
          </cell>
          <cell r="CJ242">
            <v>2533913.1052019177</v>
          </cell>
          <cell r="CK242">
            <v>2747734.3322083168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 Fev 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P6">
            <v>2.8776509897354523</v>
          </cell>
          <cell r="AH6">
            <v>1129619372.5906527</v>
          </cell>
        </row>
        <row r="10">
          <cell r="P10">
            <v>0.92583171113191076</v>
          </cell>
          <cell r="AH10">
            <v>710137075.93686306</v>
          </cell>
        </row>
        <row r="13">
          <cell r="P13">
            <v>2.7666812157874466E-2</v>
          </cell>
          <cell r="AH13">
            <v>87585951.845304817</v>
          </cell>
        </row>
        <row r="47">
          <cell r="B47">
            <v>573550.4</v>
          </cell>
        </row>
        <row r="48">
          <cell r="B48">
            <v>829799.5</v>
          </cell>
        </row>
        <row r="49">
          <cell r="B49">
            <v>1446786.1</v>
          </cell>
        </row>
      </sheetData>
      <sheetData sheetId="9">
        <row r="6">
          <cell r="P6">
            <v>2.8126400318463625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 refreshError="1"/>
      <sheetData sheetId="1">
        <row r="219">
          <cell r="CT219">
            <v>2116210697.955878</v>
          </cell>
        </row>
        <row r="220">
          <cell r="CL220">
            <v>68063354.355435282</v>
          </cell>
        </row>
        <row r="221">
          <cell r="CL221">
            <v>751084552.20824182</v>
          </cell>
        </row>
        <row r="222">
          <cell r="CL222">
            <v>1186835959.4257252</v>
          </cell>
        </row>
        <row r="230">
          <cell r="CL230">
            <v>1441973.9679312995</v>
          </cell>
        </row>
        <row r="231">
          <cell r="CL231">
            <v>773202.31281135685</v>
          </cell>
        </row>
        <row r="232">
          <cell r="CL232">
            <v>555104.32099979196</v>
          </cell>
        </row>
        <row r="240">
          <cell r="CL240">
            <v>18595.558567074197</v>
          </cell>
        </row>
        <row r="241">
          <cell r="CL241">
            <v>894820.76575696422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 Estimé_Mars 22"/>
      <sheetName val="data mobile Estimé_Avril_ 22"/>
      <sheetName val="data mobile Estimé_Mai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P6">
            <v>3.3108046779292812</v>
          </cell>
          <cell r="AH6">
            <v>1688897890.7333128</v>
          </cell>
        </row>
        <row r="10">
          <cell r="P10">
            <v>0.96449460932786524</v>
          </cell>
          <cell r="AH10">
            <v>997673496.64746916</v>
          </cell>
        </row>
        <row r="13">
          <cell r="P13">
            <v>2.7928151820119991E-2</v>
          </cell>
          <cell r="AH13">
            <v>121958316.61921847</v>
          </cell>
        </row>
        <row r="47">
          <cell r="B47">
            <v>608769.80000000005</v>
          </cell>
        </row>
        <row r="48">
          <cell r="B48">
            <v>871090.5</v>
          </cell>
        </row>
        <row r="49">
          <cell r="B49">
            <v>1438235.7</v>
          </cell>
        </row>
      </sheetData>
      <sheetData sheetId="10" refreshError="1">
        <row r="6">
          <cell r="P6">
            <v>3.7480719567935799</v>
          </cell>
          <cell r="AH6">
            <v>1653657728.504946</v>
          </cell>
        </row>
        <row r="10">
          <cell r="P10">
            <v>0.98566282578489495</v>
          </cell>
          <cell r="AH10">
            <v>932668757.18041718</v>
          </cell>
        </row>
        <row r="13">
          <cell r="P13">
            <v>2.896145651311733E-2</v>
          </cell>
          <cell r="AH13">
            <v>111633050.31463721</v>
          </cell>
        </row>
        <row r="47">
          <cell r="B47">
            <v>597173</v>
          </cell>
        </row>
        <row r="48">
          <cell r="B48">
            <v>886427</v>
          </cell>
        </row>
        <row r="49">
          <cell r="B49">
            <v>1425645</v>
          </cell>
        </row>
      </sheetData>
      <sheetData sheetId="11" refreshError="1">
        <row r="6">
          <cell r="P6">
            <v>3.8025610314194171</v>
          </cell>
          <cell r="AH6">
            <v>1840239211.2218854</v>
          </cell>
        </row>
        <row r="10">
          <cell r="P10">
            <v>0.9336433171572871</v>
          </cell>
          <cell r="AH10">
            <v>1000348446.7744848</v>
          </cell>
        </row>
        <row r="13">
          <cell r="P13">
            <v>2.6290446746112792E-2</v>
          </cell>
          <cell r="AH13">
            <v>120195266.00362952</v>
          </cell>
        </row>
        <row r="47">
          <cell r="B47">
            <v>617331.80000000005</v>
          </cell>
        </row>
        <row r="48">
          <cell r="B48">
            <v>883305</v>
          </cell>
        </row>
        <row r="49">
          <cell r="B49">
            <v>1408655.2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 Mobile"/>
      <sheetName val="Marge Mobile"/>
      <sheetName val="Data Mobile"/>
      <sheetName val="Mobile Money"/>
      <sheetName val="Parc Mobile"/>
      <sheetName val="Trafic mobile"/>
      <sheetName val="Indicateurs Mobile"/>
    </sheetNames>
    <sheetDataSet>
      <sheetData sheetId="0"/>
      <sheetData sheetId="1"/>
      <sheetData sheetId="2"/>
      <sheetData sheetId="3">
        <row r="7">
          <cell r="CJ7">
            <v>2717406.3</v>
          </cell>
        </row>
        <row r="8">
          <cell r="CJ8">
            <v>722737.5</v>
          </cell>
        </row>
        <row r="9">
          <cell r="CJ9">
            <v>368121.2</v>
          </cell>
        </row>
        <row r="12">
          <cell r="CJ12">
            <v>3.1131950360601183E-2</v>
          </cell>
        </row>
        <row r="13">
          <cell r="CJ13">
            <v>0.80191359244522153</v>
          </cell>
        </row>
        <row r="14">
          <cell r="CJ14">
            <v>1.815894028171485</v>
          </cell>
        </row>
        <row r="17">
          <cell r="CJ17">
            <v>138047623.21306679</v>
          </cell>
        </row>
        <row r="18">
          <cell r="CJ18">
            <v>784993657.91664422</v>
          </cell>
        </row>
        <row r="19">
          <cell r="CJ19">
            <v>847248599.42250335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19">
          <cell r="CO219">
            <v>1988020412.4079866</v>
          </cell>
        </row>
        <row r="220">
          <cell r="CN220">
            <v>63324751.039823584</v>
          </cell>
          <cell r="CO220">
            <v>57188877.751232117</v>
          </cell>
          <cell r="CP220">
            <v>57382678.122337751</v>
          </cell>
          <cell r="CQ220">
            <v>52558381.34885402</v>
          </cell>
          <cell r="CR220">
            <v>51452652.663406953</v>
          </cell>
          <cell r="CT220">
            <v>46233596.377184957</v>
          </cell>
          <cell r="CU220">
            <v>46035670.636488691</v>
          </cell>
          <cell r="CV220">
            <v>42878828.406463161</v>
          </cell>
          <cell r="CW220">
            <v>43299370.840497203</v>
          </cell>
        </row>
        <row r="221">
          <cell r="CN221">
            <v>742629120.18987286</v>
          </cell>
          <cell r="CO221">
            <v>691387557.28947294</v>
          </cell>
          <cell r="CP221">
            <v>715158491.97734404</v>
          </cell>
          <cell r="CQ221">
            <v>675266133.98144352</v>
          </cell>
          <cell r="CR221">
            <v>681478657.21802413</v>
          </cell>
          <cell r="CT221">
            <v>650766470.96806419</v>
          </cell>
          <cell r="CU221">
            <v>667995392.96058404</v>
          </cell>
          <cell r="CV221">
            <v>641406570.93819118</v>
          </cell>
          <cell r="CW221">
            <v>667703390.50214505</v>
          </cell>
        </row>
        <row r="222">
          <cell r="CN222">
            <v>1277502274.2959149</v>
          </cell>
          <cell r="CO222">
            <v>1239443977.3672814</v>
          </cell>
          <cell r="CP222">
            <v>1335060194.8226368</v>
          </cell>
          <cell r="CQ222">
            <v>1311789708.7880754</v>
          </cell>
          <cell r="CR222">
            <v>1376727448.1890845</v>
          </cell>
          <cell r="CT222">
            <v>1419210630.6106288</v>
          </cell>
          <cell r="CU222">
            <v>1512322295.2237456</v>
          </cell>
          <cell r="CV222">
            <v>1506707267.5343068</v>
          </cell>
          <cell r="CW222">
            <v>1626639187.7001412</v>
          </cell>
        </row>
        <row r="230">
          <cell r="CN230">
            <v>1463734.4227741973</v>
          </cell>
          <cell r="CO230">
            <v>1474737.4852311674</v>
          </cell>
          <cell r="CP230">
            <v>1485823.2589925574</v>
          </cell>
          <cell r="CQ230">
            <v>1496992.3658088942</v>
          </cell>
          <cell r="CR230">
            <v>1508245.4321044756</v>
          </cell>
          <cell r="CT230">
            <v>1531005.9724104849</v>
          </cell>
          <cell r="CU230">
            <v>1542514.7229558872</v>
          </cell>
          <cell r="CV230">
            <v>1554109.9861220783</v>
          </cell>
          <cell r="CW230">
            <v>1565792.4122345233</v>
          </cell>
        </row>
        <row r="231">
          <cell r="CN231">
            <v>789905.48242830078</v>
          </cell>
          <cell r="CO231">
            <v>798391.89583333</v>
          </cell>
          <cell r="CP231">
            <v>806969.48370680283</v>
          </cell>
          <cell r="CQ231">
            <v>815639.22558899131</v>
          </cell>
          <cell r="CR231">
            <v>824402.1115439377</v>
          </cell>
          <cell r="CT231">
            <v>842211.32922671596</v>
          </cell>
          <cell r="CU231">
            <v>851259.69472513604</v>
          </cell>
          <cell r="CV231">
            <v>860405.2720697422</v>
          </cell>
          <cell r="CW231">
            <v>869649.10566386243</v>
          </cell>
        </row>
        <row r="232">
          <cell r="CN232">
            <v>594068.8128592053</v>
          </cell>
          <cell r="CO232">
            <v>614565.00456932664</v>
          </cell>
          <cell r="CP232">
            <v>635768.34310406609</v>
          </cell>
          <cell r="CQ232">
            <v>657703.22600217827</v>
          </cell>
          <cell r="CR232">
            <v>680394.89255108498</v>
          </cell>
          <cell r="CT232">
            <v>728153.91774520348</v>
          </cell>
          <cell r="CU232">
            <v>753276.23012641026</v>
          </cell>
          <cell r="CV232">
            <v>779265.29686270352</v>
          </cell>
          <cell r="CW232">
            <v>806151.02217232005</v>
          </cell>
        </row>
        <row r="240">
          <cell r="CN240">
            <v>17300.926876995691</v>
          </cell>
          <cell r="CO240">
            <v>15624.547683247694</v>
          </cell>
          <cell r="CP240">
            <v>15677.495795860481</v>
          </cell>
          <cell r="CQ240">
            <v>14359.451834527272</v>
          </cell>
          <cell r="CR240">
            <v>14057.356195482664</v>
          </cell>
          <cell r="CT240">
            <v>12631.460164433647</v>
          </cell>
          <cell r="CU240">
            <v>12577.384961442202</v>
          </cell>
          <cell r="CV240">
            <v>11714.905509299757</v>
          </cell>
          <cell r="CW240">
            <v>11829.801719398098</v>
          </cell>
        </row>
        <row r="241">
          <cell r="CN241">
            <v>900880.66822411574</v>
          </cell>
          <cell r="CO241">
            <v>846332.24235335574</v>
          </cell>
          <cell r="CP241">
            <v>883376.13246531074</v>
          </cell>
          <cell r="CQ241">
            <v>841671.00223649736</v>
          </cell>
          <cell r="CR241">
            <v>857124.06475696317</v>
          </cell>
          <cell r="CT241">
            <v>833421.43692092283</v>
          </cell>
          <cell r="CU241">
            <v>863250.81990987412</v>
          </cell>
          <cell r="CV241">
            <v>836413.3794639135</v>
          </cell>
          <cell r="CW241">
            <v>878608.0584972105</v>
          </cell>
        </row>
        <row r="242">
          <cell r="CN242">
            <v>3189187.5111137372</v>
          </cell>
          <cell r="CO242">
            <v>3104596.2564443504</v>
          </cell>
          <cell r="CP242">
            <v>3355358.5145873073</v>
          </cell>
          <cell r="CQ242">
            <v>3307974.5361236329</v>
          </cell>
          <cell r="CR242">
            <v>3483419.387908251</v>
          </cell>
          <cell r="CT242">
            <v>3615133.6659193174</v>
          </cell>
          <cell r="CU242">
            <v>3865286.7132805218</v>
          </cell>
          <cell r="CV242">
            <v>3863901.9512670832</v>
          </cell>
          <cell r="CW242">
            <v>4185509.1945101004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  <sheetName val="Business prepaid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SYNTHESE SMS"/>
      <sheetName val="RECAP DES MACRO FULL YEAR"/>
      <sheetName val="RECAP 6+6 VS 3+9"/>
    </sheetNames>
    <sheetDataSet>
      <sheetData sheetId="0"/>
      <sheetData sheetId="1">
        <row r="220">
          <cell r="CO220">
            <v>113181684.07103141</v>
          </cell>
          <cell r="CP220">
            <v>111245963.01468341</v>
          </cell>
        </row>
        <row r="221">
          <cell r="CO221">
            <v>965558984.65811884</v>
          </cell>
          <cell r="CP221">
            <v>978359392.96954179</v>
          </cell>
        </row>
        <row r="222">
          <cell r="CO222">
            <v>1684047380.5042155</v>
          </cell>
          <cell r="CP222">
            <v>1779550033.1446254</v>
          </cell>
        </row>
        <row r="230">
          <cell r="CO230">
            <v>1423063.6221499189</v>
          </cell>
          <cell r="CP230">
            <v>1433760.9574527815</v>
          </cell>
        </row>
        <row r="231">
          <cell r="CO231">
            <v>866258.29132919514</v>
          </cell>
          <cell r="CP231">
            <v>875565.00730887707</v>
          </cell>
        </row>
        <row r="232">
          <cell r="CO232">
            <v>621312.62994405976</v>
          </cell>
          <cell r="CP232">
            <v>642748.7708415474</v>
          </cell>
        </row>
        <row r="240">
          <cell r="CO240">
            <v>27578.613165918679</v>
          </cell>
          <cell r="CP240">
            <v>27106.942306377117</v>
          </cell>
        </row>
        <row r="241">
          <cell r="CO241">
            <v>984795.9544662257</v>
          </cell>
          <cell r="CP241">
            <v>997851.38714398036</v>
          </cell>
        </row>
        <row r="242">
          <cell r="CO242">
            <v>3389544.8782807225</v>
          </cell>
          <cell r="CP242">
            <v>3581766.6238604719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P6">
            <v>4.4460350150506232</v>
          </cell>
          <cell r="AH6">
            <v>1847570195.4525394</v>
          </cell>
        </row>
        <row r="10">
          <cell r="P10">
            <v>0.99507455853052518</v>
          </cell>
          <cell r="AH10">
            <v>939694201.95474529</v>
          </cell>
        </row>
        <row r="13">
          <cell r="P13">
            <v>2.9094703256826959E-2</v>
          </cell>
          <cell r="AH13">
            <v>113735602.5927151</v>
          </cell>
        </row>
        <row r="47">
          <cell r="B47">
            <v>639625.4</v>
          </cell>
        </row>
        <row r="48">
          <cell r="B48">
            <v>880417.5</v>
          </cell>
        </row>
        <row r="49">
          <cell r="B49">
            <v>1372190.1</v>
          </cell>
        </row>
      </sheetData>
      <sheetData sheetId="13" refreshError="1">
        <row r="6">
          <cell r="P6">
            <v>5.0921153954868199</v>
          </cell>
          <cell r="AH6">
            <v>1990413315.1171992</v>
          </cell>
        </row>
        <row r="10">
          <cell r="P10">
            <v>1.060112380642372</v>
          </cell>
          <cell r="AH10">
            <v>955458588.08313406</v>
          </cell>
        </row>
        <row r="13">
          <cell r="P13">
            <v>3.1381438666017517E-2</v>
          </cell>
          <cell r="AH13">
            <v>108108181.79966642</v>
          </cell>
        </row>
        <row r="47">
          <cell r="B47">
            <v>683898.4</v>
          </cell>
        </row>
        <row r="48">
          <cell r="B48">
            <v>891029</v>
          </cell>
        </row>
        <row r="49">
          <cell r="B49">
            <v>1363731.6</v>
          </cell>
        </row>
      </sheetData>
      <sheetData sheetId="14" refreshError="1"/>
      <sheetData sheetId="15" refreshError="1">
        <row r="6">
          <cell r="P6">
            <v>5.4765743963739393</v>
          </cell>
          <cell r="AH6">
            <v>2149573384.452209</v>
          </cell>
        </row>
        <row r="10">
          <cell r="P10">
            <v>1.0726749250289878</v>
          </cell>
          <cell r="AH10">
            <v>947065523.14705205</v>
          </cell>
        </row>
        <row r="13">
          <cell r="P13">
            <v>3.1636841192305684E-2</v>
          </cell>
          <cell r="AH13">
            <v>104328982.40073915</v>
          </cell>
        </row>
        <row r="47">
          <cell r="B47">
            <v>735295</v>
          </cell>
        </row>
        <row r="48">
          <cell r="B48">
            <v>905175.5</v>
          </cell>
        </row>
        <row r="49">
          <cell r="B49">
            <v>1307723.5</v>
          </cell>
        </row>
      </sheetData>
      <sheetData sheetId="16" refreshError="1">
        <row r="47">
          <cell r="B47">
            <v>753647.6</v>
          </cell>
        </row>
        <row r="48">
          <cell r="B48">
            <v>904677</v>
          </cell>
        </row>
        <row r="49">
          <cell r="B49">
            <v>1286655.3999999999</v>
          </cell>
        </row>
      </sheetData>
      <sheetData sheetId="17" refreshError="1">
        <row r="6">
          <cell r="P6">
            <v>5.7600227228404073</v>
          </cell>
          <cell r="AH6">
            <v>2167749854.6574268</v>
          </cell>
        </row>
        <row r="10">
          <cell r="P10">
            <v>1.0504281475117614</v>
          </cell>
          <cell r="AH10">
            <v>896196592.41834152</v>
          </cell>
        </row>
        <row r="13">
          <cell r="P13">
            <v>2.9756265810567735E-2</v>
          </cell>
          <cell r="AH13">
            <v>102062648.92423134</v>
          </cell>
        </row>
        <row r="47">
          <cell r="B47">
            <v>753068.2</v>
          </cell>
        </row>
        <row r="48">
          <cell r="B48">
            <v>891392.5</v>
          </cell>
        </row>
        <row r="49">
          <cell r="B49">
            <v>1245858.3</v>
          </cell>
        </row>
      </sheetData>
      <sheetData sheetId="18" refreshError="1">
        <row r="6">
          <cell r="P6">
            <v>6.0213635327199624</v>
          </cell>
          <cell r="AH6">
            <v>2349867889.689971</v>
          </cell>
        </row>
        <row r="10">
          <cell r="P10">
            <v>1.1045443709294698</v>
          </cell>
          <cell r="AH10">
            <v>905964593.23005915</v>
          </cell>
        </row>
        <row r="13">
          <cell r="P13">
            <v>2.9798932733684797E-2</v>
          </cell>
          <cell r="AH13">
            <v>121570306.07997029</v>
          </cell>
        </row>
        <row r="47">
          <cell r="B47">
            <v>768592.8</v>
          </cell>
        </row>
        <row r="48">
          <cell r="B48">
            <v>888908.5</v>
          </cell>
        </row>
        <row r="49">
          <cell r="B49">
            <v>1221789.7</v>
          </cell>
        </row>
      </sheetData>
      <sheetData sheetId="19" refreshError="1">
        <row r="6">
          <cell r="P6">
            <v>5.9943562317716603</v>
          </cell>
          <cell r="AH6">
            <v>2461209867.0519924</v>
          </cell>
        </row>
        <row r="10">
          <cell r="P10">
            <v>1.1656666158807665</v>
          </cell>
          <cell r="AH10">
            <v>959733012.66875148</v>
          </cell>
        </row>
        <row r="13">
          <cell r="P13">
            <v>3.1841573344701786E-2</v>
          </cell>
          <cell r="AH13">
            <v>122195779.27925643</v>
          </cell>
        </row>
        <row r="47">
          <cell r="B47">
            <v>768413.6</v>
          </cell>
        </row>
        <row r="48">
          <cell r="B48">
            <v>895398</v>
          </cell>
        </row>
        <row r="49">
          <cell r="B49">
            <v>1223025.3999999999</v>
          </cell>
        </row>
      </sheetData>
      <sheetData sheetId="20" refreshError="1">
        <row r="6">
          <cell r="P6">
            <v>5.7835789464555676</v>
          </cell>
          <cell r="AH6">
            <v>2260290743.0839562</v>
          </cell>
        </row>
        <row r="10">
          <cell r="P10">
            <v>1.1124474328269831</v>
          </cell>
          <cell r="AH10">
            <v>873276810.98976243</v>
          </cell>
        </row>
        <row r="13">
          <cell r="P13">
            <v>3.2304845387738014E-2</v>
          </cell>
          <cell r="AH13">
            <v>105123114.92628074</v>
          </cell>
        </row>
        <row r="47">
          <cell r="B47">
            <v>768797.6</v>
          </cell>
        </row>
        <row r="48">
          <cell r="B48">
            <v>889813.5</v>
          </cell>
        </row>
        <row r="49">
          <cell r="B49">
            <v>1211713.8999999999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20">
          <cell r="CQ220">
            <v>109474615.097175</v>
          </cell>
          <cell r="CR220">
            <v>110861901.58163279</v>
          </cell>
        </row>
        <row r="221">
          <cell r="CQ221">
            <v>932065410.2886411</v>
          </cell>
          <cell r="CR221">
            <v>952827869.78254187</v>
          </cell>
        </row>
        <row r="222">
          <cell r="CQ222">
            <v>1764796173.6850877</v>
          </cell>
          <cell r="CR222">
            <v>1863159858.5488315</v>
          </cell>
        </row>
        <row r="230">
          <cell r="CQ230">
            <v>1409806.4853979719</v>
          </cell>
          <cell r="CR230">
            <v>1410958.711734555</v>
          </cell>
        </row>
        <row r="231">
          <cell r="CQ231">
            <v>887944.3209496364</v>
          </cell>
          <cell r="CR231">
            <v>892608.00867957377</v>
          </cell>
        </row>
        <row r="232">
          <cell r="CQ232">
            <v>629940.7564045561</v>
          </cell>
          <cell r="CR232">
            <v>642807.2498120853</v>
          </cell>
        </row>
        <row r="240">
          <cell r="CQ240">
            <v>27856.305346667985</v>
          </cell>
          <cell r="CR240">
            <v>28209.306596136266</v>
          </cell>
        </row>
        <row r="241">
          <cell r="CQ241">
            <v>991352.43798914796</v>
          </cell>
          <cell r="CR241">
            <v>1016685.2171569878</v>
          </cell>
        </row>
        <row r="242">
          <cell r="CQ242">
            <v>4037955.9272627877</v>
          </cell>
          <cell r="CR242">
            <v>4283211.331096923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CT220">
            <v>102678468.70428362</v>
          </cell>
          <cell r="CU220">
            <v>104070494.79765113</v>
          </cell>
          <cell r="CV220">
            <v>98785903.74801895</v>
          </cell>
          <cell r="CW220">
            <v>100125157.80399999</v>
          </cell>
        </row>
        <row r="221">
          <cell r="CT221">
            <v>915591730.65707433</v>
          </cell>
          <cell r="CU221">
            <v>932147597.25485659</v>
          </cell>
          <cell r="CV221">
            <v>888764356.4594245</v>
          </cell>
          <cell r="CW221">
            <v>904835126.4650104</v>
          </cell>
        </row>
        <row r="222">
          <cell r="CT222">
            <v>2052957195.2409129</v>
          </cell>
          <cell r="CU222">
            <v>2166898044.2986331</v>
          </cell>
          <cell r="CV222">
            <v>2141067594.391789</v>
          </cell>
          <cell r="CW222">
            <v>2258010849.7328959</v>
          </cell>
        </row>
        <row r="230">
          <cell r="CT230">
            <v>1353778.7268509255</v>
          </cell>
          <cell r="CU230">
            <v>1348829.563011596</v>
          </cell>
          <cell r="CV230">
            <v>1343898.4923969735</v>
          </cell>
          <cell r="CW230">
            <v>1338985.4488615857</v>
          </cell>
        </row>
        <row r="231">
          <cell r="CT231">
            <v>899754.7671928606</v>
          </cell>
          <cell r="CU231">
            <v>904149.64267598442</v>
          </cell>
          <cell r="CV231">
            <v>908565.98504232615</v>
          </cell>
          <cell r="CW231">
            <v>913003.89914743346</v>
          </cell>
        </row>
        <row r="232">
          <cell r="CT232">
            <v>716207.66554595029</v>
          </cell>
          <cell r="CU232">
            <v>732930.26181648322</v>
          </cell>
          <cell r="CV232">
            <v>750043.31079993723</v>
          </cell>
          <cell r="CW232">
            <v>767555.92910228425</v>
          </cell>
        </row>
        <row r="240">
          <cell r="CT240">
            <v>29805.31181196887</v>
          </cell>
          <cell r="CU240">
            <v>30209.386515134796</v>
          </cell>
          <cell r="CV240">
            <v>28675.385414216002</v>
          </cell>
          <cell r="CW240">
            <v>29064.141550119435</v>
          </cell>
        </row>
        <row r="241">
          <cell r="CT241">
            <v>1074848.8992904387</v>
          </cell>
          <cell r="CU241">
            <v>1125597.1818258185</v>
          </cell>
          <cell r="CV241">
            <v>1103920.2497124069</v>
          </cell>
          <cell r="CW241">
            <v>1156041.1169021258</v>
          </cell>
        </row>
        <row r="242">
          <cell r="CT242">
            <v>5939726.611411917</v>
          </cell>
          <cell r="CU242">
            <v>6667159.3626029612</v>
          </cell>
          <cell r="CV242">
            <v>7005651.5658194795</v>
          </cell>
          <cell r="CW242">
            <v>7857058.3060275558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SYNTHESE SMS"/>
      <sheetName val="RECAP DES MACRO FULL YEAR"/>
      <sheetName val="RECAP 6+6 VS 3+9"/>
    </sheetNames>
    <sheetDataSet>
      <sheetData sheetId="0" refreshError="1"/>
      <sheetData sheetId="1" refreshError="1">
        <row r="220">
          <cell r="CX220">
            <v>101548316.44632606</v>
          </cell>
        </row>
        <row r="221">
          <cell r="CX221">
            <v>926514827.56105733</v>
          </cell>
        </row>
        <row r="222">
          <cell r="CX222">
            <v>2377235630.4799318</v>
          </cell>
        </row>
        <row r="230">
          <cell r="CX230">
            <v>1334090.3665017756</v>
          </cell>
        </row>
        <row r="231">
          <cell r="CX231">
            <v>917463.49035902345</v>
          </cell>
        </row>
        <row r="232">
          <cell r="CX232">
            <v>785477.44619139144</v>
          </cell>
        </row>
        <row r="240">
          <cell r="CX240">
            <v>29477.25335075011</v>
          </cell>
        </row>
        <row r="241">
          <cell r="CX241">
            <v>1087671.9494458428</v>
          </cell>
        </row>
        <row r="242">
          <cell r="CX242">
            <v>6877946.4904046627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data splité 2015 2106"/>
      <sheetName val="Feuil2"/>
    </sheetNames>
    <sheetDataSet>
      <sheetData sheetId="0">
        <row r="219">
          <cell r="CZ219">
            <v>3529062179.3953714</v>
          </cell>
        </row>
        <row r="220">
          <cell r="CY220">
            <v>90742059.771377251</v>
          </cell>
          <cell r="CZ220">
            <v>99392099.306889638</v>
          </cell>
          <cell r="DA220">
            <v>93757109.84092468</v>
          </cell>
          <cell r="DH220">
            <v>82704625.181242168</v>
          </cell>
        </row>
        <row r="221">
          <cell r="CY221">
            <v>835875675.89566207</v>
          </cell>
          <cell r="CZ221">
            <v>924354001.83892143</v>
          </cell>
          <cell r="DA221">
            <v>880327120.22676432</v>
          </cell>
          <cell r="DH221">
            <v>830316222.81515968</v>
          </cell>
        </row>
        <row r="222">
          <cell r="CY222">
            <v>2204530320.8375831</v>
          </cell>
          <cell r="CZ222">
            <v>2505316078.2495604</v>
          </cell>
          <cell r="DA222">
            <v>2451417050.4697475</v>
          </cell>
          <cell r="DH222">
            <v>2777919733.8930497</v>
          </cell>
        </row>
        <row r="230">
          <cell r="CY230">
            <v>1329213.179654818</v>
          </cell>
          <cell r="CZ230">
            <v>1324353.8228980382</v>
          </cell>
          <cell r="DA230">
            <v>1319512.2310479349</v>
          </cell>
          <cell r="DH230">
            <v>1286113.0798939089</v>
          </cell>
        </row>
        <row r="231">
          <cell r="CY231">
            <v>921944.86455948465</v>
          </cell>
          <cell r="CZ231">
            <v>926448.1281483908</v>
          </cell>
          <cell r="DA231">
            <v>930973.38804502715</v>
          </cell>
          <cell r="DH231">
            <v>963275.19547585666</v>
          </cell>
        </row>
        <row r="232">
          <cell r="CY232">
            <v>803817.409367093</v>
          </cell>
          <cell r="CZ232">
            <v>822585.58884730726</v>
          </cell>
          <cell r="DA232">
            <v>841791.9829729083</v>
          </cell>
          <cell r="DH232">
            <v>989397.03759984113</v>
          </cell>
        </row>
        <row r="240">
          <cell r="CY240">
            <v>26340.433589202748</v>
          </cell>
          <cell r="CZ240">
            <v>28851.350715210192</v>
          </cell>
          <cell r="DA240">
            <v>27215.636624323688</v>
          </cell>
          <cell r="DH240">
            <v>24007.342268789569</v>
          </cell>
        </row>
        <row r="241">
          <cell r="CY241">
            <v>981089.28387595678</v>
          </cell>
          <cell r="CZ241">
            <v>1084742.0120854345</v>
          </cell>
          <cell r="DA241">
            <v>1032888.6533511158</v>
          </cell>
          <cell r="DH241">
            <v>972975.66942089621</v>
          </cell>
        </row>
        <row r="242">
          <cell r="CY242">
            <v>6376108.0472528553</v>
          </cell>
          <cell r="CZ242">
            <v>7243611.4504773328</v>
          </cell>
          <cell r="DA242">
            <v>7085375.2027985351</v>
          </cell>
          <cell r="DH242">
            <v>8010074.4146278985</v>
          </cell>
        </row>
      </sheetData>
      <sheetData sheetId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Octobre 23"/>
      <sheetName val="data mobile_Novembre 23"/>
      <sheetName val="data mobile_Décembre 23"/>
      <sheetName val="data mobile_Janvier 25"/>
      <sheetName val="data mobile_Fev 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P6">
            <v>6.3599089655527541</v>
          </cell>
          <cell r="AH6">
            <v>2582087226.1506457</v>
          </cell>
        </row>
        <row r="10">
          <cell r="P10">
            <v>1.1784020850253589</v>
          </cell>
          <cell r="AH10">
            <v>975053276.44991088</v>
          </cell>
        </row>
        <row r="13">
          <cell r="P13">
            <v>3.3971142614036623E-2</v>
          </cell>
          <cell r="AH13">
            <v>122253488.39944345</v>
          </cell>
        </row>
        <row r="47">
          <cell r="B47">
            <v>787301.4</v>
          </cell>
        </row>
        <row r="48">
          <cell r="B48">
            <v>897186</v>
          </cell>
        </row>
        <row r="49">
          <cell r="B49">
            <v>1224064.6000000001</v>
          </cell>
        </row>
      </sheetData>
      <sheetData sheetId="22">
        <row r="6">
          <cell r="P6">
            <v>6.2081278431653955</v>
          </cell>
          <cell r="AH6">
            <v>2439356543.8745651</v>
          </cell>
        </row>
        <row r="10">
          <cell r="P10">
            <v>1.1372089278313282</v>
          </cell>
          <cell r="AH10">
            <v>896229810.88495839</v>
          </cell>
        </row>
        <row r="13">
          <cell r="P13">
            <v>3.454057170297848E-2</v>
          </cell>
          <cell r="AH13">
            <v>111637906.24047641</v>
          </cell>
        </row>
        <row r="47">
          <cell r="B47">
            <v>784813.6</v>
          </cell>
        </row>
        <row r="48">
          <cell r="B48">
            <v>877698</v>
          </cell>
        </row>
        <row r="49">
          <cell r="B49">
            <v>1204769.3999999999</v>
          </cell>
        </row>
      </sheetData>
      <sheetData sheetId="23">
        <row r="6">
          <cell r="P6">
            <v>6.2407969131883885</v>
          </cell>
          <cell r="AH6">
            <v>2696126075.1743746</v>
          </cell>
        </row>
        <row r="10">
          <cell r="P10">
            <v>1.1072426264699953</v>
          </cell>
          <cell r="AH10">
            <v>938267970.02851343</v>
          </cell>
        </row>
        <row r="13">
          <cell r="P13">
            <v>3.1953122207860132E-2</v>
          </cell>
          <cell r="AH13">
            <v>116603498.79711255</v>
          </cell>
        </row>
        <row r="47">
          <cell r="B47">
            <v>822654.2</v>
          </cell>
        </row>
        <row r="48">
          <cell r="B48">
            <v>895890.5</v>
          </cell>
        </row>
        <row r="49">
          <cell r="B49">
            <v>1190837.3</v>
          </cell>
        </row>
      </sheetData>
      <sheetData sheetId="24">
        <row r="6">
          <cell r="P6">
            <v>6.2829397913843508</v>
          </cell>
          <cell r="AH6">
            <v>2647539519.3810062</v>
          </cell>
        </row>
        <row r="10">
          <cell r="P10">
            <v>1.0659219280075445</v>
          </cell>
          <cell r="AH10">
            <v>896403583.77659976</v>
          </cell>
        </row>
        <row r="13">
          <cell r="P13">
            <v>3.1504235691682966E-2</v>
          </cell>
          <cell r="AH13">
            <v>117761016.84239371</v>
          </cell>
        </row>
        <row r="47">
          <cell r="B47">
            <v>854518.4</v>
          </cell>
        </row>
        <row r="48">
          <cell r="B48">
            <v>884820.5</v>
          </cell>
        </row>
        <row r="49">
          <cell r="B49">
            <v>1186279.1000000001</v>
          </cell>
        </row>
      </sheetData>
      <sheetData sheetId="25">
        <row r="6">
          <cell r="P6">
            <v>7.3709654808908125</v>
          </cell>
          <cell r="AH6">
            <v>2084648965.2111604</v>
          </cell>
        </row>
        <row r="10">
          <cell r="P10">
            <v>1.1242203570773257</v>
          </cell>
          <cell r="AH10">
            <v>681881288.91192448</v>
          </cell>
        </row>
        <row r="13">
          <cell r="P13">
            <v>3.5426439766460177E-2</v>
          </cell>
          <cell r="AH13">
            <v>1033630469.8769152</v>
          </cell>
        </row>
        <row r="47">
          <cell r="B47">
            <v>913140.6</v>
          </cell>
        </row>
        <row r="48">
          <cell r="B48">
            <v>871066.5</v>
          </cell>
        </row>
        <row r="49">
          <cell r="B49">
            <v>1193264.8999999999</v>
          </cell>
        </row>
      </sheetData>
      <sheetData sheetId="26">
        <row r="6">
          <cell r="P6">
            <v>7.4272396593793601</v>
          </cell>
          <cell r="AH6">
            <v>2510259360.2386165</v>
          </cell>
        </row>
        <row r="10">
          <cell r="P10">
            <v>1.0171328442974366</v>
          </cell>
          <cell r="AH10">
            <v>1028507827.3001748</v>
          </cell>
        </row>
        <row r="13">
          <cell r="P13">
            <v>3.0900046036333607E-2</v>
          </cell>
          <cell r="AH13">
            <v>384709944.46120942</v>
          </cell>
        </row>
        <row r="47">
          <cell r="B47">
            <v>1005346.6</v>
          </cell>
        </row>
        <row r="48">
          <cell r="B48">
            <v>843629.5</v>
          </cell>
        </row>
        <row r="49">
          <cell r="B49">
            <v>1165403.8999999999</v>
          </cell>
        </row>
      </sheetData>
      <sheetData sheetId="27">
        <row r="6">
          <cell r="P6">
            <v>7.7430673027375194</v>
          </cell>
          <cell r="AH6">
            <v>2533249482.4365416</v>
          </cell>
        </row>
        <row r="10">
          <cell r="P10">
            <v>1.0714210439339047</v>
          </cell>
          <cell r="AH10">
            <v>1012081726.1614342</v>
          </cell>
        </row>
        <row r="13">
          <cell r="P13">
            <v>2.7321573255986421E-2</v>
          </cell>
          <cell r="AH13">
            <v>376611307.40202498</v>
          </cell>
        </row>
        <row r="47">
          <cell r="B47">
            <v>1062015.6000000001</v>
          </cell>
        </row>
        <row r="48">
          <cell r="B48">
            <v>866996.5</v>
          </cell>
        </row>
        <row r="49">
          <cell r="B49">
            <v>1135246.8999999999</v>
          </cell>
        </row>
      </sheetData>
      <sheetData sheetId="28">
        <row r="6">
          <cell r="P6">
            <v>7.452002115832995</v>
          </cell>
          <cell r="AH6">
            <v>2416223681.2771592</v>
          </cell>
        </row>
        <row r="10">
          <cell r="P10">
            <v>1.0084732601322766</v>
          </cell>
          <cell r="AH10">
            <v>962445252.47696507</v>
          </cell>
        </row>
        <row r="13">
          <cell r="P13">
            <v>2.672184619608451E-2</v>
          </cell>
          <cell r="AH13">
            <v>380710998.24587667</v>
          </cell>
        </row>
        <row r="47">
          <cell r="B47">
            <v>1062834</v>
          </cell>
        </row>
        <row r="48">
          <cell r="B48">
            <v>826979</v>
          </cell>
        </row>
        <row r="49">
          <cell r="B49">
            <v>1143701</v>
          </cell>
        </row>
      </sheetData>
      <sheetData sheetId="29">
        <row r="6">
          <cell r="P6">
            <v>7.7339811770699809</v>
          </cell>
          <cell r="AH6">
            <v>2584581646.0363336</v>
          </cell>
        </row>
        <row r="10">
          <cell r="P10">
            <v>1.0478502308310627</v>
          </cell>
          <cell r="AH10">
            <v>1017103533.9643751</v>
          </cell>
        </row>
        <row r="13">
          <cell r="P13">
            <v>2.7997604083890369E-2</v>
          </cell>
          <cell r="AH13">
            <v>438875038.32127094</v>
          </cell>
        </row>
        <row r="47">
          <cell r="B47">
            <v>1123140.2</v>
          </cell>
        </row>
        <row r="48">
          <cell r="B48">
            <v>832311</v>
          </cell>
        </row>
        <row r="49">
          <cell r="B49">
            <v>1176956.8</v>
          </cell>
        </row>
      </sheetData>
      <sheetData sheetId="30" refreshError="1"/>
      <sheetData sheetId="3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 refreshError="1">
        <row r="220">
          <cell r="DA220">
            <v>112459480.3867545</v>
          </cell>
        </row>
        <row r="221">
          <cell r="DA221">
            <v>913577843.6641047</v>
          </cell>
        </row>
        <row r="222">
          <cell r="DA222">
            <v>2508890784.4494653</v>
          </cell>
        </row>
        <row r="230">
          <cell r="DA230">
            <v>1225302.6008001543</v>
          </cell>
        </row>
        <row r="231">
          <cell r="DA231">
            <v>899369.31003584736</v>
          </cell>
        </row>
        <row r="232">
          <cell r="DA232">
            <v>792032.81066259777</v>
          </cell>
        </row>
        <row r="240">
          <cell r="DA240">
            <v>34559.3462372871</v>
          </cell>
          <cell r="DJ240">
            <v>416651.91257250565</v>
          </cell>
        </row>
        <row r="241">
          <cell r="DA241">
            <v>1163364.2369962842</v>
          </cell>
          <cell r="DJ241">
            <v>13687927.601082772</v>
          </cell>
        </row>
        <row r="242">
          <cell r="DA242">
            <v>6415347.3733862294</v>
          </cell>
          <cell r="DJ242">
            <v>81367796.015767589</v>
          </cell>
        </row>
        <row r="243">
          <cell r="DJ243">
            <v>95472375.529422864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data splité 2015 2106"/>
      <sheetName val="Feuil2"/>
    </sheetNames>
    <sheetDataSet>
      <sheetData sheetId="0">
        <row r="219">
          <cell r="CX219">
            <v>3405298774.4873152</v>
          </cell>
        </row>
        <row r="220">
          <cell r="DB220">
            <v>95848256.723289758</v>
          </cell>
          <cell r="DC220">
            <v>90864898.05555816</v>
          </cell>
          <cell r="DD220">
            <v>91979055.826244831</v>
          </cell>
          <cell r="DF220">
            <v>85927951.463317126</v>
          </cell>
          <cell r="DG220">
            <v>87240445.058643386</v>
          </cell>
          <cell r="DI220">
            <v>85130633.085800722</v>
          </cell>
        </row>
        <row r="221">
          <cell r="DB221">
            <v>908609966.74081457</v>
          </cell>
          <cell r="DC221">
            <v>869646652.50600827</v>
          </cell>
          <cell r="DD221">
            <v>888769292.42382789</v>
          </cell>
          <cell r="DF221">
            <v>846333180.94303393</v>
          </cell>
          <cell r="DG221">
            <v>867517391.60087061</v>
          </cell>
          <cell r="DI221">
            <v>862885153.16791713</v>
          </cell>
        </row>
        <row r="222">
          <cell r="DB222">
            <v>2598976153.7558098</v>
          </cell>
          <cell r="DC222">
            <v>2554615436.4527359</v>
          </cell>
          <cell r="DD222">
            <v>2680644244.4028902</v>
          </cell>
          <cell r="DF222">
            <v>2689474633.9672642</v>
          </cell>
          <cell r="DG222">
            <v>2828906943.0739207</v>
          </cell>
          <cell r="DI222">
            <v>2961343586.4502053</v>
          </cell>
        </row>
        <row r="230">
          <cell r="DB230">
            <v>1314688.3391593052</v>
          </cell>
          <cell r="DC230">
            <v>1309882.0825243744</v>
          </cell>
          <cell r="DD230">
            <v>1305093.3966719271</v>
          </cell>
          <cell r="DF230">
            <v>1295568.4806072332</v>
          </cell>
          <cell r="DG230">
            <v>1290832.1226275866</v>
          </cell>
          <cell r="DI230">
            <v>1281411.2891048735</v>
          </cell>
        </row>
        <row r="231">
          <cell r="DB231">
            <v>935520.75169092906</v>
          </cell>
          <cell r="DC231">
            <v>940090.32705243281</v>
          </cell>
          <cell r="DD231">
            <v>944682.22262323892</v>
          </cell>
          <cell r="DF231">
            <v>953933.41101985064</v>
          </cell>
          <cell r="DG231">
            <v>958592.92349312559</v>
          </cell>
          <cell r="DI231">
            <v>967980.33813745773</v>
          </cell>
        </row>
        <row r="232">
          <cell r="DB232">
            <v>861446.82353412558</v>
          </cell>
          <cell r="DC232">
            <v>881560.58122130856</v>
          </cell>
          <cell r="DD232">
            <v>902143.97120295977</v>
          </cell>
          <cell r="DF232">
            <v>944763.76549736748</v>
          </cell>
          <cell r="DG232">
            <v>966822.87458187831</v>
          </cell>
          <cell r="DI232">
            <v>1012498.2804473767</v>
          </cell>
        </row>
        <row r="240">
          <cell r="DB240">
            <v>27822.650788637162</v>
          </cell>
          <cell r="DC240">
            <v>26376.090854145055</v>
          </cell>
          <cell r="DD240">
            <v>26699.506465831706</v>
          </cell>
          <cell r="DF240">
            <v>24943.003329197945</v>
          </cell>
          <cell r="DG240">
            <v>25323.991489165306</v>
          </cell>
          <cell r="DI240">
            <v>24711.559257668876</v>
          </cell>
        </row>
        <row r="241">
          <cell r="DB241">
            <v>1065879.7510850187</v>
          </cell>
          <cell r="DC241">
            <v>1019987.4666594227</v>
          </cell>
          <cell r="DD241">
            <v>1042227.0411637842</v>
          </cell>
          <cell r="DF241">
            <v>992104.10002411588</v>
          </cell>
          <cell r="DG241">
            <v>1016752.7525908386</v>
          </cell>
          <cell r="DI241">
            <v>1010957.1398483019</v>
          </cell>
        </row>
        <row r="242">
          <cell r="DB242">
            <v>7509326.2826894885</v>
          </cell>
          <cell r="DC242">
            <v>7378655.6317646625</v>
          </cell>
          <cell r="DD242">
            <v>7740052.7557532564</v>
          </cell>
          <cell r="DF242">
            <v>7760295.3629736574</v>
          </cell>
          <cell r="DG242">
            <v>8159855.9083171301</v>
          </cell>
          <cell r="DI242">
            <v>8536084.1198225636</v>
          </cell>
        </row>
      </sheetData>
      <sheetData sheetId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B220">
            <v>115872632.79295529</v>
          </cell>
          <cell r="DC220">
            <v>112126812.74873884</v>
          </cell>
          <cell r="DD220">
            <v>115856114.14319952</v>
          </cell>
        </row>
        <row r="221">
          <cell r="DB221">
            <v>930846885.90340638</v>
          </cell>
          <cell r="DC221">
            <v>890747766.55462682</v>
          </cell>
          <cell r="DD221">
            <v>910148195.16362071</v>
          </cell>
        </row>
        <row r="222">
          <cell r="DB222">
            <v>2632214680.9807334</v>
          </cell>
          <cell r="DC222">
            <v>2593022515.2281146</v>
          </cell>
          <cell r="DD222">
            <v>2726950782.6225119</v>
          </cell>
        </row>
        <row r="230">
          <cell r="DB230">
            <v>1226541.8536959749</v>
          </cell>
          <cell r="DC230">
            <v>1227782.359953813</v>
          </cell>
          <cell r="DD230">
            <v>1229024.1208413003</v>
          </cell>
        </row>
        <row r="231">
          <cell r="DB231">
            <v>901557.93317590351</v>
          </cell>
          <cell r="DC231">
            <v>903751.88234965433</v>
          </cell>
          <cell r="DD231">
            <v>905951.17051804974</v>
          </cell>
        </row>
        <row r="232">
          <cell r="DB232">
            <v>799960.78671880532</v>
          </cell>
          <cell r="DC232">
            <v>807968.11908892018</v>
          </cell>
          <cell r="DD232">
            <v>819287.47457870969</v>
          </cell>
        </row>
        <row r="240">
          <cell r="DB240">
            <v>35608.224600950743</v>
          </cell>
          <cell r="DC240">
            <v>34457.115851333103</v>
          </cell>
          <cell r="DD240">
            <v>35603.148339400192</v>
          </cell>
        </row>
        <row r="241">
          <cell r="DB241">
            <v>1185140.0946231103</v>
          </cell>
          <cell r="DC241">
            <v>1133880.9873240301</v>
          </cell>
          <cell r="DD241">
            <v>1158366.8850415105</v>
          </cell>
        </row>
        <row r="242">
          <cell r="DB242">
            <v>6728414.8020103648</v>
          </cell>
          <cell r="DC242">
            <v>6625989.8746493906</v>
          </cell>
          <cell r="DD242">
            <v>6965861.0845890129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F220">
            <v>119449939.2042048</v>
          </cell>
          <cell r="DG220">
            <v>127209311.51433124</v>
          </cell>
          <cell r="DI220">
            <v>131561083.45909701</v>
          </cell>
        </row>
        <row r="221">
          <cell r="DF221">
            <v>880530057.87530994</v>
          </cell>
          <cell r="DG221">
            <v>922795063.36617756</v>
          </cell>
          <cell r="DI221">
            <v>924208625.40160775</v>
          </cell>
        </row>
        <row r="222">
          <cell r="DF222">
            <v>2792053492.8424921</v>
          </cell>
          <cell r="DG222">
            <v>3030439400.4864845</v>
          </cell>
          <cell r="DI222">
            <v>3252674434.2271252</v>
          </cell>
        </row>
        <row r="230">
          <cell r="DF230">
            <v>1185717.1303662201</v>
          </cell>
          <cell r="DG230">
            <v>1181961.1677098647</v>
          </cell>
          <cell r="DI230">
            <v>1174484.8976796747</v>
          </cell>
        </row>
        <row r="231">
          <cell r="DF231">
            <v>866905.86612053646</v>
          </cell>
          <cell r="DG231">
            <v>864833.00757227221</v>
          </cell>
          <cell r="DI231">
            <v>860702.14786020259</v>
          </cell>
        </row>
        <row r="232">
          <cell r="DF232">
            <v>1000684.6318576742</v>
          </cell>
          <cell r="DG232">
            <v>1042563.9711020961</v>
          </cell>
          <cell r="DI232">
            <v>1131654.0377626684</v>
          </cell>
        </row>
        <row r="240">
          <cell r="DF240">
            <v>33441.843803962714</v>
          </cell>
          <cell r="DG240">
            <v>35614.199173423694</v>
          </cell>
          <cell r="DI240">
            <v>36832.544520578136</v>
          </cell>
        </row>
        <row r="241">
          <cell r="DF241">
            <v>1060592.7863090038</v>
          </cell>
          <cell r="DG241">
            <v>1126538.4746768295</v>
          </cell>
          <cell r="DI241">
            <v>1158999.7696329064</v>
          </cell>
        </row>
        <row r="242">
          <cell r="DF242">
            <v>7635370.8306336999</v>
          </cell>
          <cell r="DG242">
            <v>8358325.3512299126</v>
          </cell>
          <cell r="DI242">
            <v>9125754.92724986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H220">
            <v>124882687.78678218</v>
          </cell>
        </row>
        <row r="221">
          <cell r="DH221">
            <v>891490470.99585807</v>
          </cell>
        </row>
        <row r="222">
          <cell r="DH222">
            <v>3031184069.7130308</v>
          </cell>
        </row>
        <row r="230">
          <cell r="DH230">
            <v>1178217.1027103066</v>
          </cell>
        </row>
        <row r="231">
          <cell r="DH231">
            <v>862765.1054359196</v>
          </cell>
        </row>
        <row r="232">
          <cell r="DH232">
            <v>1086195.9894621086</v>
          </cell>
        </row>
        <row r="240">
          <cell r="DH240">
            <v>34962.825151756966</v>
          </cell>
        </row>
        <row r="241">
          <cell r="DH241">
            <v>1103046.3317589217</v>
          </cell>
        </row>
        <row r="242">
          <cell r="DH242">
            <v>8432051.4289532602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J220">
            <v>132368650.42623326</v>
          </cell>
          <cell r="DK220">
            <v>122792277.57112505</v>
          </cell>
          <cell r="DL220">
            <v>125813195.11028145</v>
          </cell>
          <cell r="DM220">
            <v>119467808.03901848</v>
          </cell>
          <cell r="DN220">
            <v>122270929.75977281</v>
          </cell>
          <cell r="DO220">
            <v>117236600.23704454</v>
          </cell>
          <cell r="DP220">
            <v>117682627.48077138</v>
          </cell>
          <cell r="DR220">
            <v>107792535.52360876</v>
          </cell>
          <cell r="DS220">
            <v>110071686.76093142</v>
          </cell>
          <cell r="DT220">
            <v>105273810.69691454</v>
          </cell>
          <cell r="DU220">
            <v>106939290.43138112</v>
          </cell>
        </row>
        <row r="221">
          <cell r="DJ221">
            <v>915073175.72433007</v>
          </cell>
          <cell r="DK221">
            <v>868130647.68804967</v>
          </cell>
          <cell r="DL221">
            <v>909669377.63103664</v>
          </cell>
          <cell r="DM221">
            <v>883388271.38358414</v>
          </cell>
          <cell r="DN221">
            <v>924628547.55450737</v>
          </cell>
          <cell r="DO221">
            <v>906672929.13371503</v>
          </cell>
          <cell r="DP221">
            <v>930771634.14999437</v>
          </cell>
          <cell r="DR221">
            <v>891674138.03139639</v>
          </cell>
          <cell r="DS221">
            <v>931186035.86516762</v>
          </cell>
          <cell r="DT221">
            <v>910803155.56610703</v>
          </cell>
          <cell r="DU221">
            <v>946204111.50652707</v>
          </cell>
        </row>
        <row r="222">
          <cell r="DJ222">
            <v>3332621921.0958195</v>
          </cell>
          <cell r="DK222">
            <v>3205798080.8556132</v>
          </cell>
          <cell r="DL222">
            <v>3405805967.8677459</v>
          </cell>
          <cell r="DM222">
            <v>3353039364.0970573</v>
          </cell>
          <cell r="DN222">
            <v>3557717596.0303512</v>
          </cell>
          <cell r="DO222">
            <v>3536221001.6039782</v>
          </cell>
          <cell r="DP222">
            <v>3679466272.2311869</v>
          </cell>
          <cell r="DR222">
            <v>3620448558.7804356</v>
          </cell>
          <cell r="DS222">
            <v>3831386414.7505908</v>
          </cell>
          <cell r="DT222">
            <v>3797336520.7795601</v>
          </cell>
          <cell r="DU222">
            <v>3997118240.3931789</v>
          </cell>
        </row>
        <row r="230">
          <cell r="DJ230">
            <v>1170764.5150494804</v>
          </cell>
          <cell r="DK230">
            <v>1166064.2507335751</v>
          </cell>
          <cell r="DL230">
            <v>1161382.8565528297</v>
          </cell>
          <cell r="DM230">
            <v>1156720.2567493767</v>
          </cell>
          <cell r="DN230">
            <v>1152076.3758694935</v>
          </cell>
          <cell r="DO230">
            <v>1147451.1387623814</v>
          </cell>
          <cell r="DP230">
            <v>1142844.4705789494</v>
          </cell>
          <cell r="DR230">
            <v>1133686.5430880364</v>
          </cell>
          <cell r="DS230">
            <v>1129135.1355800342</v>
          </cell>
          <cell r="DT230">
            <v>1124602.0005922716</v>
          </cell>
          <cell r="DU230">
            <v>1120087.0647661237</v>
          </cell>
        </row>
        <row r="231">
          <cell r="DJ231">
            <v>858644.1230221825</v>
          </cell>
          <cell r="DK231">
            <v>859398.16641128878</v>
          </cell>
          <cell r="DL231">
            <v>860152.87198559777</v>
          </cell>
          <cell r="DM231">
            <v>860908.24032662669</v>
          </cell>
          <cell r="DN231">
            <v>861664.2720164035</v>
          </cell>
          <cell r="DO231">
            <v>862420.9676374672</v>
          </cell>
          <cell r="DP231">
            <v>863178.32777286856</v>
          </cell>
          <cell r="DR231">
            <v>864695.04392144701</v>
          </cell>
          <cell r="DS231">
            <v>865454.40110328735</v>
          </cell>
          <cell r="DT231">
            <v>866214.42513679247</v>
          </cell>
          <cell r="DU231">
            <v>866975.11660757777</v>
          </cell>
        </row>
        <row r="232">
          <cell r="DJ232">
            <v>1179014.536611144</v>
          </cell>
          <cell r="DK232">
            <v>1220624.4700208129</v>
          </cell>
          <cell r="DL232">
            <v>1263702.9065783173</v>
          </cell>
          <cell r="DM232">
            <v>1308301.6728865493</v>
          </cell>
          <cell r="DN232">
            <v>1347932.9162551363</v>
          </cell>
          <cell r="DO232">
            <v>1388764.6743700469</v>
          </cell>
          <cell r="DP232">
            <v>1430833.3133791392</v>
          </cell>
          <cell r="DR232">
            <v>1504126.2479040616</v>
          </cell>
          <cell r="DS232">
            <v>1534648.1721296937</v>
          </cell>
          <cell r="DT232">
            <v>1565789.4511865664</v>
          </cell>
          <cell r="DU232">
            <v>1597562.6531029649</v>
          </cell>
        </row>
        <row r="240">
          <cell r="DJ240">
            <v>37058.635287606841</v>
          </cell>
          <cell r="DK240">
            <v>34377.582728161382</v>
          </cell>
          <cell r="DL240">
            <v>35223.334958444342</v>
          </cell>
          <cell r="DM240">
            <v>33446.846458520595</v>
          </cell>
          <cell r="DN240">
            <v>34231.623406700586</v>
          </cell>
          <cell r="DO240">
            <v>32822.185589667097</v>
          </cell>
          <cell r="DP240">
            <v>32947.057762197262</v>
          </cell>
          <cell r="DR240">
            <v>30178.174725154931</v>
          </cell>
          <cell r="DS240">
            <v>30816.258094572582</v>
          </cell>
          <cell r="DT240">
            <v>29473.01905240507</v>
          </cell>
          <cell r="DU240">
            <v>29939.295665936708</v>
          </cell>
        </row>
        <row r="241">
          <cell r="DJ241">
            <v>1163068.8919465826</v>
          </cell>
          <cell r="DK241">
            <v>1118332.6044823194</v>
          </cell>
          <cell r="DL241">
            <v>1187697.2654528103</v>
          </cell>
          <cell r="DM241">
            <v>1168988.1082680307</v>
          </cell>
          <cell r="DN241">
            <v>1240115.2420038781</v>
          </cell>
          <cell r="DO241">
            <v>1232485.1051054783</v>
          </cell>
          <cell r="DP241">
            <v>1282361.4468271872</v>
          </cell>
          <cell r="DR241">
            <v>1261961.3385388157</v>
          </cell>
          <cell r="DS241">
            <v>1335711.3523494774</v>
          </cell>
          <cell r="DT241">
            <v>1324149.3512257917</v>
          </cell>
          <cell r="DU241">
            <v>1394227.2263099987</v>
          </cell>
        </row>
        <row r="242">
          <cell r="DJ242">
            <v>9430213.39857205</v>
          </cell>
          <cell r="DK242">
            <v>9149111.219379697</v>
          </cell>
          <cell r="DL242">
            <v>9803246.2775569502</v>
          </cell>
          <cell r="DM242">
            <v>9734102.8692271169</v>
          </cell>
          <cell r="DN242">
            <v>10416840.629450796</v>
          </cell>
          <cell r="DO242">
            <v>10442661.864094324</v>
          </cell>
          <cell r="DP242">
            <v>10958822.972088719</v>
          </cell>
          <cell r="DR242">
            <v>10968721.338790622</v>
          </cell>
          <cell r="DS242">
            <v>11707302.651810305</v>
          </cell>
          <cell r="DT242">
            <v>11702731.617513575</v>
          </cell>
          <cell r="DU242">
            <v>12424028.049970429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Septembre 23 (2)"/>
      <sheetName val="data mobile_Octobre 23"/>
      <sheetName val="data mobile_Octobre 23 (2)"/>
      <sheetName val="data mobile_Novembre 23"/>
      <sheetName val="data mobile_Novembre 23 (2)"/>
      <sheetName val="data mobile_Décembre 23"/>
      <sheetName val="data mobile_Décembre 23 (2)"/>
      <sheetName val="data mobile_Janvier 24"/>
      <sheetName val="data mobile_Février 24"/>
      <sheetName val="data mobile_Mars 24"/>
      <sheetName val="data mobile_Avril 24"/>
      <sheetName val="data mobile_Mai 24"/>
      <sheetName val="data mobile_Juin 24"/>
      <sheetName val="data mobile_Juillet 24"/>
      <sheetName val="data mobile_Août 24 "/>
      <sheetName val="data mobile_Octobre 24"/>
      <sheetName val="data mobile_Novembre 24"/>
      <sheetName val="data mobile_Décembre 24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P6">
            <v>7.6185555991327902</v>
          </cell>
          <cell r="AH6">
            <v>2699377297.2519474</v>
          </cell>
        </row>
        <row r="10">
          <cell r="P10">
            <v>0.9824320939447132</v>
          </cell>
          <cell r="AH10">
            <v>983169276.47911966</v>
          </cell>
        </row>
        <row r="13">
          <cell r="P13">
            <v>2.9043683818845221E-2</v>
          </cell>
          <cell r="AH13">
            <v>85176765.268933073</v>
          </cell>
        </row>
        <row r="47">
          <cell r="B47">
            <v>1164909.3999999999</v>
          </cell>
        </row>
        <row r="48">
          <cell r="B48">
            <v>811799.5</v>
          </cell>
        </row>
        <row r="49">
          <cell r="B49">
            <v>1190267.1000000001</v>
          </cell>
        </row>
      </sheetData>
      <sheetData sheetId="36" refreshError="1">
        <row r="6">
          <cell r="P6">
            <v>8.6093444400195338</v>
          </cell>
          <cell r="AH6">
            <v>3061261565.6347818</v>
          </cell>
        </row>
        <row r="10">
          <cell r="P10">
            <v>1.051262578995519</v>
          </cell>
          <cell r="AH10">
            <v>1030182371.292437</v>
          </cell>
        </row>
        <row r="13">
          <cell r="P13">
            <v>2.7175601491618573E-2</v>
          </cell>
          <cell r="AH13">
            <v>87645739.07278043</v>
          </cell>
        </row>
        <row r="47">
          <cell r="B47">
            <v>1311733.3999999999</v>
          </cell>
        </row>
        <row r="48">
          <cell r="B48">
            <v>844841.5</v>
          </cell>
        </row>
        <row r="49">
          <cell r="B49">
            <v>1202743.1000000001</v>
          </cell>
        </row>
      </sheetData>
      <sheetData sheetId="37" refreshError="1">
        <row r="6">
          <cell r="P6">
            <v>8.355215015374819</v>
          </cell>
          <cell r="AH6">
            <v>3007680579.5423431</v>
          </cell>
        </row>
        <row r="10">
          <cell r="P10">
            <v>0.98633837713773032</v>
          </cell>
          <cell r="AH10">
            <v>1004094272.4432107</v>
          </cell>
        </row>
        <row r="13">
          <cell r="P13">
            <v>2.2295831240308536E-2</v>
          </cell>
          <cell r="AH13">
            <v>80038454.359757066</v>
          </cell>
        </row>
        <row r="47">
          <cell r="B47">
            <v>1339355.3999999999</v>
          </cell>
        </row>
        <row r="48">
          <cell r="B48">
            <v>821692.5</v>
          </cell>
        </row>
        <row r="49">
          <cell r="B49">
            <v>1175524.1000000001</v>
          </cell>
        </row>
      </sheetData>
      <sheetData sheetId="38" refreshError="1">
        <row r="6">
          <cell r="P6">
            <v>8.2576996872505148</v>
          </cell>
          <cell r="AH6">
            <v>2990268336.3663735</v>
          </cell>
        </row>
        <row r="10">
          <cell r="P10">
            <v>0.92051372116046004</v>
          </cell>
          <cell r="AH10">
            <v>932254010.47573221</v>
          </cell>
        </row>
        <row r="13">
          <cell r="P13">
            <v>2.1769557489610299E-2</v>
          </cell>
          <cell r="AH13">
            <v>76158843.157894254</v>
          </cell>
        </row>
        <row r="47">
          <cell r="B47">
            <v>1458201.8</v>
          </cell>
        </row>
        <row r="48">
          <cell r="B48">
            <v>816899</v>
          </cell>
        </row>
        <row r="49">
          <cell r="B49">
            <v>1190845.2</v>
          </cell>
        </row>
      </sheetData>
      <sheetData sheetId="39" refreshError="1">
        <row r="6">
          <cell r="P6">
            <v>8.0913984802189773</v>
          </cell>
          <cell r="AH6">
            <v>2802340761.0851655</v>
          </cell>
        </row>
        <row r="10">
          <cell r="P10">
            <v>0.86325754717493419</v>
          </cell>
          <cell r="AH10">
            <v>847805063.27975249</v>
          </cell>
        </row>
        <row r="13">
          <cell r="P13">
            <v>1.5536033259079041E-2</v>
          </cell>
          <cell r="AH13">
            <v>67671480.635081694</v>
          </cell>
        </row>
        <row r="47">
          <cell r="B47">
            <v>1457119.8</v>
          </cell>
        </row>
        <row r="48">
          <cell r="B48">
            <v>779960</v>
          </cell>
        </row>
        <row r="49">
          <cell r="B49">
            <v>1068688.2</v>
          </cell>
        </row>
      </sheetData>
      <sheetData sheetId="40" refreshError="1">
        <row r="6">
          <cell r="P6">
            <v>8.7090391195070911</v>
          </cell>
          <cell r="AH6">
            <v>69572126.856164023</v>
          </cell>
        </row>
        <row r="10">
          <cell r="P10">
            <v>0.78897234760649038</v>
          </cell>
          <cell r="AH10">
            <v>865319633.15252113</v>
          </cell>
        </row>
        <row r="13">
          <cell r="P13">
            <v>1.4729648160997507E-2</v>
          </cell>
          <cell r="AH13">
            <v>2739138682.9913149</v>
          </cell>
        </row>
        <row r="47">
          <cell r="B47">
            <v>1368774.2</v>
          </cell>
        </row>
        <row r="48">
          <cell r="B48">
            <v>724962.5</v>
          </cell>
        </row>
        <row r="49">
          <cell r="B49">
            <v>1106724.3</v>
          </cell>
        </row>
      </sheetData>
      <sheetData sheetId="41" refreshError="1">
        <row r="6">
          <cell r="P6">
            <v>8.2480045687773664</v>
          </cell>
          <cell r="AH6">
            <v>2785272381.4702744</v>
          </cell>
        </row>
        <row r="10">
          <cell r="P10">
            <v>0.73320579371933414</v>
          </cell>
          <cell r="AH10">
            <v>741153748.15830445</v>
          </cell>
        </row>
        <row r="13">
          <cell r="Q13">
            <v>1.2939028508725912E-2</v>
          </cell>
          <cell r="AH13">
            <v>61969859.371420719</v>
          </cell>
        </row>
        <row r="47">
          <cell r="B47">
            <v>1368752.4</v>
          </cell>
        </row>
        <row r="48">
          <cell r="B48">
            <v>692137</v>
          </cell>
        </row>
        <row r="49">
          <cell r="B49">
            <v>1110953.6000000001</v>
          </cell>
        </row>
      </sheetData>
      <sheetData sheetId="42" refreshError="1">
        <row r="6">
          <cell r="P6">
            <v>8.440908380542707</v>
          </cell>
          <cell r="AH6">
            <v>2858864254.122262</v>
          </cell>
        </row>
        <row r="10">
          <cell r="P10">
            <v>0.72119337598456124</v>
          </cell>
          <cell r="AH10">
            <v>765068821.42727053</v>
          </cell>
        </row>
        <row r="13">
          <cell r="P13">
            <v>1.2146584342776337E-2</v>
          </cell>
          <cell r="AH13">
            <v>59826136.450467713</v>
          </cell>
        </row>
        <row r="47">
          <cell r="B47">
            <v>1316854.8</v>
          </cell>
        </row>
        <row r="48">
          <cell r="B48">
            <v>661491.5</v>
          </cell>
        </row>
        <row r="49">
          <cell r="B49">
            <v>1052796.7</v>
          </cell>
        </row>
      </sheetData>
      <sheetData sheetId="43" refreshError="1">
        <row r="6">
          <cell r="P6">
            <v>7.9391525295233851</v>
          </cell>
          <cell r="AH6">
            <v>2665948101.0835085</v>
          </cell>
        </row>
        <row r="10">
          <cell r="P10">
            <v>0.64301666426692061</v>
          </cell>
          <cell r="AH10">
            <v>716385545.32824421</v>
          </cell>
        </row>
        <row r="13">
          <cell r="P13">
            <v>1.0864777484573648E-2</v>
          </cell>
          <cell r="AH13">
            <v>56085374.588246897</v>
          </cell>
        </row>
        <row r="47">
          <cell r="B47">
            <v>1269905.6000000001</v>
          </cell>
        </row>
        <row r="48">
          <cell r="B48">
            <v>630811.5</v>
          </cell>
        </row>
        <row r="49">
          <cell r="B49">
            <v>997151.9</v>
          </cell>
        </row>
      </sheetData>
      <sheetData sheetId="44" refreshError="1">
        <row r="6">
          <cell r="P6">
            <v>9.0462671705005846</v>
          </cell>
          <cell r="AH6">
            <v>2840324011.31107</v>
          </cell>
        </row>
        <row r="10">
          <cell r="P10">
            <v>0.69835237433101716</v>
          </cell>
          <cell r="AH10">
            <v>758355596.00559926</v>
          </cell>
        </row>
        <row r="13">
          <cell r="P13">
            <v>1.1448161908217139E-2</v>
          </cell>
          <cell r="AH13">
            <v>59261831.683330685</v>
          </cell>
        </row>
        <row r="47">
          <cell r="B47">
            <v>1339478.6000000001</v>
          </cell>
        </row>
        <row r="48">
          <cell r="B48">
            <v>618783.5</v>
          </cell>
        </row>
        <row r="49">
          <cell r="B49">
            <v>967403.9</v>
          </cell>
        </row>
      </sheetData>
      <sheetData sheetId="4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M220">
            <v>85091699.973258182</v>
          </cell>
          <cell r="DN220">
            <v>85939536.96306558</v>
          </cell>
          <cell r="DO220">
            <v>82231885.491574839</v>
          </cell>
          <cell r="DP220">
            <v>83367428.474618152</v>
          </cell>
        </row>
        <row r="221">
          <cell r="DM221">
            <v>1050698783.9047608</v>
          </cell>
          <cell r="DN221">
            <v>1085243988.368938</v>
          </cell>
          <cell r="DO221">
            <v>1061984009.5918553</v>
          </cell>
          <cell r="DP221">
            <v>1101076477.4013259</v>
          </cell>
        </row>
        <row r="222">
          <cell r="DM222">
            <v>2925836202.088037</v>
          </cell>
          <cell r="DN222">
            <v>3065729673.4967351</v>
          </cell>
          <cell r="DO222">
            <v>3043146603.8850069</v>
          </cell>
          <cell r="DP222">
            <v>3200262008.7313766</v>
          </cell>
        </row>
        <row r="230">
          <cell r="DM230">
            <v>1189313.9335486896</v>
          </cell>
          <cell r="DN230">
            <v>1170088.1400995017</v>
          </cell>
          <cell r="DO230">
            <v>1139472.258828141</v>
          </cell>
          <cell r="DP230">
            <v>1109657.4558293475</v>
          </cell>
        </row>
        <row r="231">
          <cell r="DM231">
            <v>851444.57521232823</v>
          </cell>
          <cell r="DN231">
            <v>858099.25845084793</v>
          </cell>
          <cell r="DO231">
            <v>864805.95307131112</v>
          </cell>
          <cell r="DP231">
            <v>871565.06558199984</v>
          </cell>
        </row>
        <row r="232">
          <cell r="DM232">
            <v>1406699.8835719777</v>
          </cell>
          <cell r="DN232">
            <v>1526828.8207917577</v>
          </cell>
          <cell r="DO232">
            <v>1641948.2049653162</v>
          </cell>
          <cell r="DP232">
            <v>1765747.326141499</v>
          </cell>
        </row>
        <row r="240">
          <cell r="DM240">
            <v>26853.393387007993</v>
          </cell>
          <cell r="DN240">
            <v>27120.955325745967</v>
          </cell>
          <cell r="DO240">
            <v>25950.887933307575</v>
          </cell>
          <cell r="DP240">
            <v>26309.2446524835</v>
          </cell>
        </row>
        <row r="241">
          <cell r="DM241">
            <v>1040139.6471394389</v>
          </cell>
          <cell r="DN241">
            <v>1076109.9954805248</v>
          </cell>
          <cell r="DO241">
            <v>1054782.9708312722</v>
          </cell>
          <cell r="DP241">
            <v>1095414.4669217234</v>
          </cell>
        </row>
        <row r="242">
          <cell r="DM242">
            <v>7929140.4966289578</v>
          </cell>
          <cell r="DN242">
            <v>8263653.4608036727</v>
          </cell>
          <cell r="DO242">
            <v>8158742.9297528379</v>
          </cell>
          <cell r="DP242">
            <v>8533909.74435349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VIVO"/>
      <sheetName val="FIRST"/>
      <sheetName val="RECAP SEGMENT"/>
      <sheetName val="Control 1er trim"/>
      <sheetName val="Old Rev Vivo"/>
      <sheetName val="Consumer postpaid"/>
      <sheetName val="Business postpaid"/>
      <sheetName val="CORPORATE SOLUTION"/>
      <sheetName val="Feuil3"/>
      <sheetName val="High End (Privilège) (2)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 refreshError="1"/>
      <sheetData sheetId="2" refreshError="1">
        <row r="220">
          <cell r="DR220">
            <v>65150732.412634589</v>
          </cell>
          <cell r="DS220">
            <v>67474911.496849671</v>
          </cell>
        </row>
        <row r="221">
          <cell r="DR221">
            <v>810038669.01131177</v>
          </cell>
          <cell r="DS221">
            <v>838786358.03652263</v>
          </cell>
        </row>
        <row r="222">
          <cell r="DR222">
            <v>2802192211.3531404</v>
          </cell>
          <cell r="DS222">
            <v>3015234824.7301183</v>
          </cell>
        </row>
        <row r="230">
          <cell r="DR230">
            <v>1108019.7163421954</v>
          </cell>
          <cell r="DS230">
            <v>1102952.4597126215</v>
          </cell>
        </row>
        <row r="231">
          <cell r="DR231">
            <v>705647.02006494161</v>
          </cell>
          <cell r="DS231">
            <v>699077.18643151911</v>
          </cell>
        </row>
        <row r="232">
          <cell r="DR232">
            <v>1431389.1500020027</v>
          </cell>
          <cell r="DS232">
            <v>1458048.3409495612</v>
          </cell>
        </row>
        <row r="240">
          <cell r="DR240">
            <v>17331.839400153011</v>
          </cell>
          <cell r="DS240">
            <v>17950.133272425712</v>
          </cell>
        </row>
        <row r="241">
          <cell r="DR241">
            <v>754648.80306401721</v>
          </cell>
          <cell r="DS241">
            <v>789891.51828879153</v>
          </cell>
        </row>
        <row r="242">
          <cell r="DR242">
            <v>8376188.7427331358</v>
          </cell>
          <cell r="DS242">
            <v>9013006.2788967192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VIVO"/>
      <sheetName val="FIRST"/>
      <sheetName val="RECAP SEGMENT"/>
      <sheetName val="Control 1er trim"/>
      <sheetName val="Old Rev Vivo"/>
      <sheetName val="Consumer postpaid"/>
      <sheetName val="Business postpaid"/>
      <sheetName val="CORPORATE SOLUTION"/>
      <sheetName val="Feuil3"/>
      <sheetName val="High End (Privilège) (2)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 refreshError="1"/>
      <sheetData sheetId="2" refreshError="1">
        <row r="220">
          <cell r="DT220">
            <v>67466968.528979614</v>
          </cell>
          <cell r="DU220">
            <v>72744423.492853776</v>
          </cell>
          <cell r="DV220">
            <v>64755516.243126519</v>
          </cell>
          <cell r="EH220">
            <v>704832424.56661701</v>
          </cell>
        </row>
        <row r="221">
          <cell r="DT221">
            <v>838538133.38080013</v>
          </cell>
          <cell r="DU221">
            <v>903969781.97171402</v>
          </cell>
          <cell r="DV221">
            <v>804550969.54775512</v>
          </cell>
          <cell r="EH221">
            <v>8748802008.9629936</v>
          </cell>
        </row>
        <row r="222">
          <cell r="DT222">
            <v>3131292140.2445545</v>
          </cell>
          <cell r="DU222">
            <v>3505465865.1029277</v>
          </cell>
          <cell r="DV222">
            <v>3238939401.4311228</v>
          </cell>
          <cell r="EH222">
            <v>43093561971.909073</v>
          </cell>
        </row>
        <row r="230">
          <cell r="DT230">
            <v>1097908.3769394071</v>
          </cell>
          <cell r="DU230">
            <v>1092887.3620425994</v>
          </cell>
          <cell r="DV230">
            <v>1090388.3357847589</v>
          </cell>
          <cell r="EG230">
            <v>1063273.3336156334</v>
          </cell>
        </row>
        <row r="231">
          <cell r="DT231">
            <v>692568.52036877081</v>
          </cell>
          <cell r="DU231">
            <v>686120.45238408679</v>
          </cell>
          <cell r="DV231">
            <v>683702.75403162744</v>
          </cell>
          <cell r="EG231">
            <v>654919.47008260479</v>
          </cell>
        </row>
        <row r="232">
          <cell r="DT232">
            <v>1492494.292987932</v>
          </cell>
          <cell r="DU232">
            <v>1548951.3121974473</v>
          </cell>
          <cell r="DV232">
            <v>1567797.8899016073</v>
          </cell>
          <cell r="EG232">
            <v>1982369.0776606831</v>
          </cell>
        </row>
        <row r="240">
          <cell r="DT240">
            <v>17948.020230278889</v>
          </cell>
          <cell r="DU240">
            <v>19351.964568096784</v>
          </cell>
          <cell r="DV240">
            <v>17226.701316134648</v>
          </cell>
          <cell r="EH240">
            <v>187504.29863532935</v>
          </cell>
        </row>
        <row r="241">
          <cell r="DT241">
            <v>798207.61214536231</v>
          </cell>
          <cell r="DU241">
            <v>869809.03921642725</v>
          </cell>
          <cell r="DV241">
            <v>782529.14543409785</v>
          </cell>
          <cell r="EH241">
            <v>9019966.3700815346</v>
          </cell>
        </row>
        <row r="242">
          <cell r="DT242">
            <v>9359919.6618492845</v>
          </cell>
          <cell r="DU242">
            <v>10478383.173840774</v>
          </cell>
          <cell r="DV242">
            <v>9775788.004173886</v>
          </cell>
          <cell r="EH242">
            <v>137608075.01486376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P6">
            <v>2.5747481328970556</v>
          </cell>
          <cell r="AH6">
            <v>976164180.94189775</v>
          </cell>
        </row>
        <row r="10">
          <cell r="P10">
            <v>0.90074224335505759</v>
          </cell>
          <cell r="AH10">
            <v>737379531.85401165</v>
          </cell>
        </row>
        <row r="13">
          <cell r="P13">
            <v>3.026508647545284E-2</v>
          </cell>
          <cell r="AH13">
            <v>79480932.204090536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Septembre 23 (2)"/>
      <sheetName val="data mobile_Octobre 23"/>
      <sheetName val="data mobile_Octobre 23 (2)"/>
      <sheetName val="data mobile_Novembre 23"/>
      <sheetName val="data mobile_Novembre 23 (2)"/>
      <sheetName val="data mobile_Décembre 23"/>
      <sheetName val="data mobile_Décembre 23 (2)"/>
      <sheetName val="data mobile_Janvier 24"/>
      <sheetName val="data mobile_Février 24"/>
      <sheetName val="data mobile_Mars 24"/>
      <sheetName val="data mobile_Avril 24"/>
      <sheetName val="data mobile_Mai 24"/>
      <sheetName val="data mobile_Juin 24"/>
      <sheetName val="data mobile_Juillet 24"/>
      <sheetName val="data mobile_Août 24 "/>
      <sheetName val="data mobile_Octobre 24"/>
      <sheetName val="data mobile_Novembre 24"/>
      <sheetName val="data mobile_Décembre 24"/>
      <sheetName val="data mobile_Janvier 2025"/>
      <sheetName val="data mobile_Février 2025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P6">
            <v>8.9816811913052721</v>
          </cell>
          <cell r="AH6">
            <v>2555097602.8780036</v>
          </cell>
        </row>
        <row r="10">
          <cell r="P10">
            <v>0.58959187431246585</v>
          </cell>
          <cell r="AH10">
            <v>673001988.429178</v>
          </cell>
        </row>
        <row r="13">
          <cell r="P13">
            <v>1.0615017587969296E-2</v>
          </cell>
          <cell r="AH13">
            <v>52384719.692818463</v>
          </cell>
        </row>
        <row r="47">
          <cell r="B47">
            <v>1337983</v>
          </cell>
        </row>
        <row r="48">
          <cell r="B48">
            <v>583583</v>
          </cell>
        </row>
        <row r="49">
          <cell r="B49">
            <v>963137</v>
          </cell>
        </row>
      </sheetData>
      <sheetData sheetId="47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VIVO"/>
      <sheetName val="FIRST"/>
      <sheetName val="RECAP SEGMENT"/>
      <sheetName val="Control 1er trim"/>
      <sheetName val="Old Rev Vivo"/>
      <sheetName val="Consumer postpaid"/>
      <sheetName val="Business postpaid"/>
      <sheetName val="CORPORATE SOLUTION"/>
      <sheetName val="Feuil3"/>
      <sheetName val="High End (Privilège) (2)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/>
      <sheetData sheetId="2">
        <row r="220">
          <cell r="DW220">
            <v>57354724.782492779</v>
          </cell>
        </row>
        <row r="221">
          <cell r="DW221">
            <v>712473275.01868725</v>
          </cell>
        </row>
        <row r="222">
          <cell r="DW222">
            <v>2976785767.0446367</v>
          </cell>
        </row>
        <row r="230">
          <cell r="DW230">
            <v>1087895.0238689946</v>
          </cell>
        </row>
        <row r="231">
          <cell r="DW231">
            <v>681293.57497822575</v>
          </cell>
        </row>
        <row r="232">
          <cell r="DW232">
            <v>1587177.0858815359</v>
          </cell>
        </row>
        <row r="240">
          <cell r="DW240">
            <v>15257.892612383946</v>
          </cell>
        </row>
        <row r="241">
          <cell r="DW241">
            <v>700474.76418433234</v>
          </cell>
        </row>
        <row r="242">
          <cell r="DW242">
            <v>9071872.7926730532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J62"/>
  <sheetViews>
    <sheetView showGridLines="0" tabSelected="1" zoomScale="80" zoomScaleNormal="80" workbookViewId="0">
      <pane xSplit="3" ySplit="5" topLeftCell="MQ6" activePane="bottomRight" state="frozen"/>
      <selection activeCell="AN33" sqref="AN33"/>
      <selection pane="topRight" activeCell="AN33" sqref="AN33"/>
      <selection pane="bottomLeft" activeCell="AN33" sqref="AN33"/>
      <selection pane="bottomRight" activeCell="RJ19" sqref="RJ19"/>
    </sheetView>
  </sheetViews>
  <sheetFormatPr baseColWidth="10" defaultColWidth="11.453125" defaultRowHeight="14" x14ac:dyDescent="0.3"/>
  <cols>
    <col min="1" max="1" width="7.453125" style="95" bestFit="1" customWidth="1"/>
    <col min="2" max="2" width="31.6328125" customWidth="1"/>
    <col min="3" max="3" width="0.7265625" style="26" customWidth="1"/>
    <col min="4" max="4" width="1.1796875" style="96" customWidth="1"/>
    <col min="5" max="5" width="14.81640625" hidden="1" customWidth="1"/>
    <col min="6" max="7" width="13.81640625" hidden="1" customWidth="1"/>
    <col min="8" max="8" width="15" style="97" hidden="1" customWidth="1"/>
    <col min="9" max="9" width="9.26953125" style="96" hidden="1" customWidth="1"/>
    <col min="10" max="10" width="1.1796875" style="96" hidden="1" customWidth="1"/>
    <col min="11" max="11" width="14.81640625" hidden="1" customWidth="1"/>
    <col min="12" max="13" width="13.81640625" hidden="1" customWidth="1"/>
    <col min="14" max="14" width="15" style="97" hidden="1" customWidth="1"/>
    <col min="15" max="15" width="9.26953125" style="96" hidden="1" customWidth="1"/>
    <col min="16" max="16" width="0.7265625" style="96" hidden="1" customWidth="1"/>
    <col min="17" max="19" width="13.54296875" style="96" hidden="1" customWidth="1"/>
    <col min="20" max="20" width="14.81640625" style="96" hidden="1" customWidth="1"/>
    <col min="21" max="21" width="9.26953125" style="96" hidden="1" customWidth="1"/>
    <col min="22" max="22" width="1.1796875" style="96" hidden="1" customWidth="1"/>
    <col min="23" max="25" width="13.54296875" style="96" hidden="1" customWidth="1"/>
    <col min="26" max="26" width="14.81640625" style="96" hidden="1" customWidth="1"/>
    <col min="27" max="27" width="9.26953125" style="96" hidden="1" customWidth="1"/>
    <col min="28" max="28" width="0.81640625" style="96" hidden="1" customWidth="1"/>
    <col min="29" max="31" width="13.54296875" style="96" hidden="1" customWidth="1"/>
    <col min="32" max="32" width="14.81640625" style="96" hidden="1" customWidth="1"/>
    <col min="33" max="33" width="9.26953125" style="96" hidden="1" customWidth="1"/>
    <col min="34" max="34" width="0.7265625" style="96" hidden="1" customWidth="1"/>
    <col min="35" max="37" width="13.54296875" style="96" hidden="1" customWidth="1"/>
    <col min="38" max="38" width="14.7265625" style="96" hidden="1" customWidth="1"/>
    <col min="39" max="39" width="14.81640625" style="96" hidden="1" customWidth="1"/>
    <col min="40" max="40" width="9.26953125" style="96" hidden="1" customWidth="1"/>
    <col min="41" max="41" width="1.1796875" style="96" hidden="1" customWidth="1"/>
    <col min="42" max="44" width="13.54296875" style="96" hidden="1" customWidth="1"/>
    <col min="45" max="45" width="14.7265625" style="96" hidden="1" customWidth="1"/>
    <col min="46" max="46" width="14.81640625" style="96" hidden="1" customWidth="1"/>
    <col min="47" max="47" width="9.26953125" style="96" hidden="1" customWidth="1"/>
    <col min="48" max="48" width="1" style="96" hidden="1" customWidth="1"/>
    <col min="49" max="51" width="13.54296875" style="96" hidden="1" customWidth="1"/>
    <col min="52" max="52" width="14.7265625" style="96" hidden="1" customWidth="1"/>
    <col min="53" max="53" width="14.81640625" style="96" hidden="1" customWidth="1"/>
    <col min="54" max="54" width="9.26953125" style="96" hidden="1" customWidth="1"/>
    <col min="55" max="55" width="1.453125" style="96" hidden="1" customWidth="1"/>
    <col min="56" max="58" width="13.54296875" style="96" hidden="1" customWidth="1"/>
    <col min="59" max="59" width="14.7265625" style="96" hidden="1" customWidth="1"/>
    <col min="60" max="60" width="14.81640625" style="96" hidden="1" customWidth="1"/>
    <col min="61" max="61" width="9.26953125" style="96" hidden="1" customWidth="1"/>
    <col min="62" max="62" width="15.453125" style="96" hidden="1" customWidth="1"/>
    <col min="63" max="63" width="10" style="96" hidden="1" customWidth="1"/>
    <col min="64" max="64" width="9.26953125" style="96" hidden="1" customWidth="1"/>
    <col min="65" max="65" width="1.54296875" style="96" hidden="1" customWidth="1"/>
    <col min="66" max="66" width="15.453125" style="96" hidden="1" customWidth="1"/>
    <col min="67" max="68" width="13.54296875" style="96" hidden="1" customWidth="1"/>
    <col min="69" max="69" width="14.7265625" style="96" hidden="1" customWidth="1"/>
    <col min="70" max="70" width="14.81640625" style="96" hidden="1" customWidth="1"/>
    <col min="71" max="71" width="9.26953125" style="96" hidden="1" customWidth="1"/>
    <col min="72" max="72" width="1.54296875" style="96" hidden="1" customWidth="1"/>
    <col min="73" max="73" width="15.453125" style="96" hidden="1" customWidth="1"/>
    <col min="74" max="75" width="13.54296875" style="96" hidden="1" customWidth="1"/>
    <col min="76" max="76" width="14.7265625" style="96" hidden="1" customWidth="1"/>
    <col min="77" max="77" width="14.81640625" style="96" hidden="1" customWidth="1"/>
    <col min="78" max="78" width="9.26953125" style="96" hidden="1" customWidth="1"/>
    <col min="79" max="79" width="1.54296875" style="96" hidden="1" customWidth="1"/>
    <col min="80" max="80" width="15.453125" style="96" hidden="1" customWidth="1"/>
    <col min="81" max="82" width="13.54296875" style="96" hidden="1" customWidth="1"/>
    <col min="83" max="83" width="14.7265625" style="96" hidden="1" customWidth="1"/>
    <col min="84" max="84" width="14.81640625" style="96" hidden="1" customWidth="1"/>
    <col min="85" max="85" width="9.26953125" style="96" hidden="1" customWidth="1"/>
    <col min="86" max="87" width="1.54296875" style="96" hidden="1" customWidth="1"/>
    <col min="88" max="88" width="15" style="26" hidden="1" customWidth="1"/>
    <col min="89" max="89" width="13.81640625" style="26" hidden="1" customWidth="1"/>
    <col min="90" max="90" width="15" style="26" hidden="1" customWidth="1"/>
    <col min="91" max="91" width="14.26953125" hidden="1" customWidth="1"/>
    <col min="92" max="92" width="9.54296875" style="96" hidden="1" customWidth="1"/>
    <col min="93" max="93" width="0.54296875" hidden="1" customWidth="1"/>
    <col min="94" max="94" width="15.26953125" style="26" hidden="1" customWidth="1"/>
    <col min="95" max="95" width="7.453125" style="26" hidden="1" customWidth="1"/>
    <col min="96" max="97" width="7.81640625" style="26" hidden="1" customWidth="1"/>
    <col min="98" max="98" width="14.81640625" style="26" hidden="1" customWidth="1"/>
    <col min="99" max="99" width="9.54296875" style="26" hidden="1" customWidth="1"/>
    <col min="100" max="100" width="11.7265625" style="26" hidden="1" customWidth="1"/>
    <col min="101" max="102" width="12.1796875" style="26" hidden="1" customWidth="1"/>
    <col min="103" max="103" width="15.453125" style="96" hidden="1" customWidth="1"/>
    <col min="104" max="105" width="13.54296875" style="96" hidden="1" customWidth="1"/>
    <col min="106" max="106" width="14.7265625" style="96" hidden="1" customWidth="1"/>
    <col min="107" max="107" width="14.81640625" style="96" hidden="1" customWidth="1"/>
    <col min="108" max="108" width="9.26953125" style="96" hidden="1" customWidth="1"/>
    <col min="109" max="109" width="1" hidden="1" customWidth="1"/>
    <col min="110" max="110" width="15.453125" style="96" hidden="1" customWidth="1"/>
    <col min="111" max="112" width="13.54296875" style="96" hidden="1" customWidth="1"/>
    <col min="113" max="113" width="14.81640625" style="96" hidden="1" customWidth="1"/>
    <col min="114" max="114" width="9.26953125" style="96" hidden="1" customWidth="1"/>
    <col min="115" max="115" width="0.81640625" style="96" hidden="1" customWidth="1"/>
    <col min="116" max="116" width="15.453125" style="96" hidden="1" customWidth="1"/>
    <col min="117" max="118" width="13.54296875" style="96" hidden="1" customWidth="1"/>
    <col min="119" max="119" width="14.81640625" style="96" hidden="1" customWidth="1"/>
    <col min="120" max="120" width="9.26953125" style="96" hidden="1" customWidth="1"/>
    <col min="121" max="121" width="1.7265625" style="96" hidden="1" customWidth="1"/>
    <col min="122" max="122" width="15.453125" style="96" hidden="1" customWidth="1"/>
    <col min="123" max="125" width="13.54296875" style="96" hidden="1" customWidth="1"/>
    <col min="126" max="126" width="14.81640625" style="96" hidden="1" customWidth="1"/>
    <col min="127" max="127" width="9.26953125" style="96" hidden="1" customWidth="1"/>
    <col min="128" max="128" width="1" style="96" hidden="1" customWidth="1"/>
    <col min="129" max="129" width="1.1796875" style="96" hidden="1" customWidth="1"/>
    <col min="130" max="130" width="15.453125" style="96" hidden="1" customWidth="1"/>
    <col min="131" max="133" width="13.54296875" style="96" hidden="1" customWidth="1"/>
    <col min="134" max="135" width="14.81640625" style="96" hidden="1" customWidth="1"/>
    <col min="136" max="136" width="9.26953125" style="96" hidden="1" customWidth="1"/>
    <col min="137" max="137" width="1.26953125" style="96" hidden="1" customWidth="1"/>
    <col min="138" max="138" width="15.453125" style="96" hidden="1" customWidth="1"/>
    <col min="139" max="141" width="13.54296875" style="96" hidden="1" customWidth="1"/>
    <col min="142" max="143" width="14.81640625" style="96" hidden="1" customWidth="1"/>
    <col min="144" max="144" width="9.26953125" style="96" hidden="1" customWidth="1"/>
    <col min="145" max="145" width="1.26953125" style="96" hidden="1" customWidth="1"/>
    <col min="146" max="146" width="15.453125" style="96" hidden="1" customWidth="1"/>
    <col min="147" max="149" width="13.54296875" style="96" hidden="1" customWidth="1"/>
    <col min="150" max="151" width="14.81640625" style="96" hidden="1" customWidth="1"/>
    <col min="152" max="152" width="9.26953125" style="96" hidden="1" customWidth="1"/>
    <col min="153" max="153" width="1.7265625" style="96" hidden="1" customWidth="1"/>
    <col min="154" max="154" width="15.453125" style="96" hidden="1" customWidth="1"/>
    <col min="155" max="157" width="13.54296875" style="96" hidden="1" customWidth="1"/>
    <col min="158" max="159" width="14.81640625" style="96" hidden="1" customWidth="1"/>
    <col min="160" max="160" width="9.26953125" style="96" hidden="1" customWidth="1"/>
    <col min="161" max="161" width="0.81640625" style="96" hidden="1" customWidth="1"/>
    <col min="162" max="162" width="15.453125" style="96" hidden="1" customWidth="1"/>
    <col min="163" max="165" width="13.54296875" style="96" hidden="1" customWidth="1"/>
    <col min="166" max="167" width="14.81640625" style="96" hidden="1" customWidth="1"/>
    <col min="168" max="168" width="9.26953125" style="96" hidden="1" customWidth="1"/>
    <col min="169" max="169" width="1.26953125" style="96" hidden="1" customWidth="1"/>
    <col min="170" max="170" width="15.453125" style="96" hidden="1" customWidth="1"/>
    <col min="171" max="173" width="13.54296875" style="96" hidden="1" customWidth="1"/>
    <col min="174" max="175" width="14.81640625" style="96" hidden="1" customWidth="1"/>
    <col min="176" max="176" width="9.26953125" style="96" hidden="1" customWidth="1"/>
    <col min="177" max="177" width="0.81640625" style="96" hidden="1" customWidth="1"/>
    <col min="178" max="178" width="15.453125" style="96" hidden="1" customWidth="1"/>
    <col min="179" max="181" width="13.54296875" style="96" hidden="1" customWidth="1"/>
    <col min="182" max="183" width="14.81640625" style="96" hidden="1" customWidth="1"/>
    <col min="184" max="184" width="9.26953125" style="96" hidden="1" customWidth="1"/>
    <col min="185" max="185" width="2.1796875" style="96" hidden="1" customWidth="1"/>
    <col min="186" max="186" width="15.453125" style="96" hidden="1" customWidth="1"/>
    <col min="187" max="189" width="13.54296875" style="96" hidden="1" customWidth="1"/>
    <col min="190" max="191" width="14.81640625" style="96" hidden="1" customWidth="1"/>
    <col min="192" max="192" width="9.26953125" style="96" hidden="1" customWidth="1"/>
    <col min="193" max="193" width="2.1796875" style="96" hidden="1" customWidth="1"/>
    <col min="194" max="194" width="15.453125" style="96" hidden="1" customWidth="1"/>
    <col min="195" max="196" width="13.54296875" style="96" hidden="1" customWidth="1"/>
    <col min="197" max="197" width="14.81640625" style="96" hidden="1" customWidth="1"/>
    <col min="198" max="198" width="9.26953125" style="96" hidden="1" customWidth="1"/>
    <col min="199" max="201" width="15.90625" style="96" hidden="1" customWidth="1"/>
    <col min="202" max="202" width="14.54296875" style="96" hidden="1" customWidth="1"/>
    <col min="203" max="203" width="7.1796875" style="96" hidden="1" customWidth="1"/>
    <col min="204" max="204" width="2.7265625" style="96" hidden="1" customWidth="1"/>
    <col min="205" max="205" width="15.453125" style="96" hidden="1" customWidth="1"/>
    <col min="206" max="207" width="13.54296875" style="96" hidden="1" customWidth="1"/>
    <col min="208" max="208" width="14.81640625" style="96" hidden="1" customWidth="1"/>
    <col min="209" max="209" width="9.26953125" style="96" hidden="1" customWidth="1"/>
    <col min="210" max="210" width="2.08984375" style="96" hidden="1" customWidth="1"/>
    <col min="211" max="211" width="15.453125" style="96" hidden="1" customWidth="1"/>
    <col min="212" max="214" width="13.54296875" style="96" hidden="1" customWidth="1"/>
    <col min="215" max="216" width="14.81640625" style="96" hidden="1" customWidth="1"/>
    <col min="217" max="217" width="9.26953125" style="96" hidden="1" customWidth="1"/>
    <col min="218" max="218" width="1.7265625" style="96" hidden="1" customWidth="1"/>
    <col min="219" max="219" width="15.453125" style="96" hidden="1" customWidth="1"/>
    <col min="220" max="222" width="13.54296875" style="96" hidden="1" customWidth="1"/>
    <col min="223" max="224" width="14.81640625" style="96" hidden="1" customWidth="1"/>
    <col min="225" max="225" width="9.26953125" style="96" hidden="1" customWidth="1"/>
    <col min="226" max="226" width="1.81640625" style="96" hidden="1" customWidth="1"/>
    <col min="227" max="227" width="15.453125" style="96" hidden="1" customWidth="1"/>
    <col min="228" max="230" width="13.54296875" style="96" hidden="1" customWidth="1"/>
    <col min="231" max="232" width="14.81640625" style="96" hidden="1" customWidth="1"/>
    <col min="233" max="233" width="9.26953125" style="96" hidden="1" customWidth="1"/>
    <col min="234" max="234" width="2" style="96" hidden="1" customWidth="1"/>
    <col min="235" max="235" width="15.453125" style="96" hidden="1" customWidth="1"/>
    <col min="236" max="238" width="13.54296875" style="96" hidden="1" customWidth="1"/>
    <col min="239" max="240" width="14.81640625" style="96" hidden="1" customWidth="1"/>
    <col min="241" max="241" width="9.26953125" style="96" hidden="1" customWidth="1"/>
    <col min="242" max="242" width="0.54296875" style="96" hidden="1" customWidth="1"/>
    <col min="243" max="243" width="15.453125" style="96" hidden="1" customWidth="1"/>
    <col min="244" max="246" width="13.54296875" style="96" hidden="1" customWidth="1"/>
    <col min="247" max="248" width="14.81640625" style="96" hidden="1" customWidth="1"/>
    <col min="249" max="249" width="9.26953125" style="96" hidden="1" customWidth="1"/>
    <col min="250" max="250" width="2.08984375" style="96" hidden="1" customWidth="1"/>
    <col min="251" max="251" width="15.453125" style="96" hidden="1" customWidth="1"/>
    <col min="252" max="254" width="13.54296875" style="96" hidden="1" customWidth="1"/>
    <col min="255" max="256" width="14.81640625" style="96" hidden="1" customWidth="1"/>
    <col min="257" max="257" width="9.26953125" style="96" hidden="1" customWidth="1"/>
    <col min="258" max="258" width="4.08984375" style="96" hidden="1" customWidth="1"/>
    <col min="259" max="259" width="15.453125" style="96" hidden="1" customWidth="1"/>
    <col min="260" max="262" width="13.54296875" style="96" hidden="1" customWidth="1"/>
    <col min="263" max="264" width="14.81640625" style="96" hidden="1" customWidth="1"/>
    <col min="265" max="265" width="9.26953125" style="96" hidden="1" customWidth="1"/>
    <col min="266" max="266" width="1.36328125" style="96" customWidth="1"/>
    <col min="267" max="267" width="15.453125" style="96" hidden="1" customWidth="1"/>
    <col min="268" max="270" width="13.54296875" style="96" hidden="1" customWidth="1"/>
    <col min="271" max="272" width="14.81640625" style="96" hidden="1" customWidth="1"/>
    <col min="273" max="273" width="9.26953125" style="96" hidden="1" customWidth="1"/>
    <col min="274" max="274" width="0.81640625" style="96" hidden="1" customWidth="1"/>
    <col min="275" max="275" width="15.453125" style="96" hidden="1" customWidth="1"/>
    <col min="276" max="277" width="13.54296875" style="96" hidden="1" customWidth="1"/>
    <col min="278" max="278" width="14.81640625" style="96" hidden="1" customWidth="1"/>
    <col min="279" max="280" width="9.26953125" style="96" hidden="1" customWidth="1"/>
    <col min="281" max="281" width="15.453125" style="96" hidden="1" customWidth="1"/>
    <col min="282" max="283" width="13.54296875" style="96" hidden="1" customWidth="1"/>
    <col min="284" max="284" width="14.81640625" style="96" hidden="1" customWidth="1"/>
    <col min="285" max="285" width="9.26953125" style="96" hidden="1" customWidth="1"/>
    <col min="286" max="286" width="1.26953125" style="96" hidden="1" customWidth="1"/>
    <col min="287" max="287" width="15.453125" style="96" hidden="1" customWidth="1"/>
    <col min="288" max="289" width="13.54296875" style="96" hidden="1" customWidth="1"/>
    <col min="290" max="290" width="14.81640625" style="96" hidden="1" customWidth="1"/>
    <col min="291" max="291" width="9.26953125" style="96" hidden="1" customWidth="1"/>
    <col min="292" max="292" width="2.54296875" style="96" hidden="1" customWidth="1"/>
    <col min="293" max="293" width="15.453125" style="96" hidden="1" customWidth="1"/>
    <col min="294" max="296" width="13.54296875" style="96" hidden="1" customWidth="1"/>
    <col min="297" max="298" width="14.81640625" style="96" hidden="1" customWidth="1"/>
    <col min="299" max="299" width="9.26953125" style="96" hidden="1" customWidth="1"/>
    <col min="300" max="300" width="1.08984375" style="96" hidden="1" customWidth="1"/>
    <col min="301" max="301" width="15.453125" style="96" hidden="1" customWidth="1"/>
    <col min="302" max="304" width="13.54296875" style="96" hidden="1" customWidth="1"/>
    <col min="305" max="306" width="14.81640625" style="96" hidden="1" customWidth="1"/>
    <col min="307" max="307" width="9.26953125" style="96" hidden="1" customWidth="1"/>
    <col min="308" max="308" width="1.54296875" style="96" hidden="1" customWidth="1"/>
    <col min="309" max="309" width="15.453125" style="96" hidden="1" customWidth="1"/>
    <col min="310" max="312" width="13.54296875" style="96" hidden="1" customWidth="1"/>
    <col min="313" max="314" width="14.81640625" style="96" hidden="1" customWidth="1"/>
    <col min="315" max="315" width="9.26953125" style="96" hidden="1" customWidth="1"/>
    <col min="316" max="316" width="1.453125" style="96" hidden="1" customWidth="1"/>
    <col min="317" max="317" width="15.453125" style="96" hidden="1" customWidth="1"/>
    <col min="318" max="320" width="13.54296875" style="96" hidden="1" customWidth="1"/>
    <col min="321" max="322" width="14.81640625" style="96" hidden="1" customWidth="1"/>
    <col min="323" max="323" width="9.26953125" style="96" hidden="1" customWidth="1"/>
    <col min="324" max="324" width="14.81640625" hidden="1" customWidth="1"/>
    <col min="325" max="325" width="16.1796875" hidden="1" customWidth="1"/>
    <col min="326" max="326" width="16.36328125" hidden="1" customWidth="1"/>
    <col min="327" max="327" width="15" style="97" hidden="1" customWidth="1"/>
    <col min="328" max="329" width="16.81640625" style="96" hidden="1" customWidth="1"/>
    <col min="330" max="330" width="9.08984375" style="96" hidden="1" customWidth="1"/>
    <col min="331" max="331" width="1.90625" style="96" hidden="1" customWidth="1"/>
    <col min="332" max="332" width="15.453125" style="96" hidden="1" customWidth="1"/>
    <col min="333" max="335" width="13.54296875" style="96" hidden="1" customWidth="1"/>
    <col min="336" max="337" width="14.81640625" style="96" hidden="1" customWidth="1"/>
    <col min="338" max="338" width="9.26953125" style="96" hidden="1" customWidth="1"/>
    <col min="339" max="339" width="1.6328125" style="96" hidden="1" customWidth="1"/>
    <col min="340" max="340" width="15.453125" style="96" hidden="1" customWidth="1"/>
    <col min="341" max="343" width="13.54296875" style="96" hidden="1" customWidth="1"/>
    <col min="344" max="345" width="14.81640625" style="96" hidden="1" customWidth="1"/>
    <col min="346" max="346" width="9.26953125" style="96" hidden="1" customWidth="1"/>
    <col min="347" max="347" width="1.6328125" style="96" hidden="1" customWidth="1"/>
    <col min="348" max="348" width="15.453125" style="96" hidden="1" customWidth="1"/>
    <col min="349" max="351" width="13.54296875" style="96" hidden="1" customWidth="1"/>
    <col min="352" max="353" width="14.81640625" style="96" hidden="1" customWidth="1"/>
    <col min="354" max="354" width="9.26953125" style="96" hidden="1" customWidth="1"/>
    <col min="355" max="355" width="1.6328125" style="96" hidden="1" customWidth="1"/>
    <col min="356" max="356" width="15.453125" style="96" hidden="1" customWidth="1"/>
    <col min="357" max="359" width="13.54296875" style="96" hidden="1" customWidth="1"/>
    <col min="360" max="361" width="14.81640625" style="96" hidden="1" customWidth="1"/>
    <col min="362" max="362" width="9.26953125" style="96" hidden="1" customWidth="1"/>
    <col min="363" max="363" width="1.453125" style="96" hidden="1" customWidth="1"/>
    <col min="364" max="364" width="15.453125" style="96" hidden="1" customWidth="1"/>
    <col min="365" max="366" width="13.54296875" style="96" hidden="1" customWidth="1"/>
    <col min="367" max="367" width="14.81640625" style="96" hidden="1" customWidth="1"/>
    <col min="368" max="368" width="9.26953125" style="96" hidden="1" customWidth="1"/>
    <col min="369" max="369" width="2.54296875" style="96" customWidth="1"/>
    <col min="370" max="370" width="15.453125" style="96" hidden="1" customWidth="1"/>
    <col min="371" max="372" width="13.54296875" style="96" hidden="1" customWidth="1"/>
    <col min="373" max="373" width="14.81640625" style="96" hidden="1" customWidth="1"/>
    <col min="374" max="374" width="9.26953125" style="96" hidden="1" customWidth="1"/>
    <col min="375" max="375" width="2" style="96" customWidth="1"/>
    <col min="376" max="376" width="15.453125" style="96" hidden="1" customWidth="1"/>
    <col min="377" max="378" width="13.54296875" style="96" hidden="1" customWidth="1"/>
    <col min="379" max="379" width="14.81640625" style="96" hidden="1" customWidth="1"/>
    <col min="380" max="380" width="9.26953125" style="96" hidden="1" customWidth="1"/>
    <col min="381" max="381" width="1.08984375" style="96" hidden="1" customWidth="1"/>
    <col min="382" max="382" width="15.453125" style="96" hidden="1" customWidth="1"/>
    <col min="383" max="385" width="13.54296875" style="96" hidden="1" customWidth="1"/>
    <col min="386" max="386" width="14.81640625" style="96" hidden="1" customWidth="1"/>
    <col min="387" max="387" width="9.26953125" style="96" hidden="1" customWidth="1"/>
    <col min="388" max="388" width="0.6328125" style="96" hidden="1" customWidth="1"/>
    <col min="389" max="389" width="15.453125" style="96" hidden="1" customWidth="1"/>
    <col min="390" max="392" width="13.54296875" style="96" hidden="1" customWidth="1"/>
    <col min="393" max="393" width="14.81640625" style="96" hidden="1" customWidth="1"/>
    <col min="394" max="394" width="9.26953125" style="96" hidden="1" customWidth="1"/>
    <col min="395" max="395" width="1.453125" style="96" hidden="1" customWidth="1"/>
    <col min="396" max="396" width="15.453125" style="96" hidden="1" customWidth="1"/>
    <col min="397" max="399" width="13.54296875" style="96" hidden="1" customWidth="1"/>
    <col min="400" max="400" width="14.81640625" style="96" hidden="1" customWidth="1"/>
    <col min="401" max="401" width="9.26953125" style="96" hidden="1" customWidth="1"/>
    <col min="402" max="402" width="1.54296875" style="96" hidden="1" customWidth="1"/>
    <col min="403" max="403" width="15.453125" style="96" hidden="1" customWidth="1"/>
    <col min="404" max="406" width="13.54296875" style="96" hidden="1" customWidth="1"/>
    <col min="407" max="407" width="14.81640625" style="96" hidden="1" customWidth="1"/>
    <col min="408" max="408" width="9.26953125" style="96" hidden="1" customWidth="1"/>
    <col min="409" max="409" width="2.1796875" style="96" hidden="1" customWidth="1"/>
    <col min="410" max="413" width="16.26953125" style="96" hidden="1" customWidth="1"/>
    <col min="414" max="414" width="15.90625" style="96" hidden="1" customWidth="1"/>
    <col min="415" max="415" width="6.7265625" style="96" hidden="1" customWidth="1"/>
    <col min="416" max="416" width="2.1796875" style="96" hidden="1" customWidth="1"/>
    <col min="417" max="417" width="15.453125" style="96" hidden="1" customWidth="1"/>
    <col min="418" max="420" width="13.54296875" style="96" hidden="1" customWidth="1"/>
    <col min="421" max="421" width="14.81640625" style="96" hidden="1" customWidth="1"/>
    <col min="422" max="422" width="9.26953125" style="96" hidden="1" customWidth="1"/>
    <col min="423" max="423" width="1.54296875" style="96" hidden="1" customWidth="1"/>
    <col min="424" max="424" width="15.453125" style="96" hidden="1" customWidth="1"/>
    <col min="425" max="427" width="13.54296875" style="96" hidden="1" customWidth="1"/>
    <col min="428" max="428" width="14.81640625" style="96" hidden="1" customWidth="1"/>
    <col min="429" max="429" width="9.26953125" style="96" hidden="1" customWidth="1"/>
    <col min="430" max="430" width="2.08984375" style="96" hidden="1" customWidth="1"/>
    <col min="431" max="431" width="15.453125" style="96" hidden="1" customWidth="1"/>
    <col min="432" max="434" width="13.54296875" style="96" hidden="1" customWidth="1"/>
    <col min="435" max="435" width="15.453125" style="96" hidden="1" customWidth="1"/>
    <col min="436" max="436" width="9.26953125" style="96" hidden="1" customWidth="1"/>
    <col min="437" max="437" width="2" style="96" hidden="1" customWidth="1"/>
    <col min="438" max="438" width="15.453125" style="96" hidden="1" customWidth="1"/>
    <col min="439" max="441" width="13.54296875" style="96" hidden="1" customWidth="1"/>
    <col min="442" max="442" width="15.453125" style="96" hidden="1" customWidth="1"/>
    <col min="443" max="443" width="9.26953125" style="96" hidden="1" customWidth="1"/>
    <col min="444" max="444" width="2.08984375" style="96" hidden="1" customWidth="1"/>
    <col min="445" max="445" width="15.453125" style="96" bestFit="1" customWidth="1"/>
    <col min="446" max="446" width="13.54296875" style="96" customWidth="1"/>
    <col min="447" max="447" width="13.54296875" style="96" bestFit="1" customWidth="1"/>
    <col min="448" max="448" width="15.453125" style="96" bestFit="1" customWidth="1"/>
    <col min="449" max="449" width="9.26953125" style="96" customWidth="1"/>
    <col min="450" max="450" width="2.08984375" style="96" customWidth="1"/>
    <col min="451" max="451" width="15.453125" style="96" bestFit="1" customWidth="1"/>
    <col min="452" max="452" width="13.54296875" style="96" customWidth="1"/>
    <col min="453" max="453" width="13.54296875" style="96" bestFit="1" customWidth="1"/>
    <col min="454" max="454" width="15.453125" style="96" bestFit="1" customWidth="1"/>
    <col min="455" max="455" width="9.26953125" style="96" customWidth="1"/>
    <col min="456" max="457" width="9.26953125" style="96" hidden="1" customWidth="1"/>
    <col min="458" max="458" width="18.36328125" style="96" hidden="1" customWidth="1"/>
    <col min="459" max="459" width="3.54296875" style="96" hidden="1" customWidth="1"/>
    <col min="460" max="460" width="4.1796875" style="96" hidden="1" customWidth="1"/>
    <col min="461" max="461" width="2.6328125" style="96" hidden="1" customWidth="1"/>
    <col min="462" max="462" width="4.08984375" style="96" hidden="1" customWidth="1"/>
    <col min="463" max="463" width="8.54296875" hidden="1" customWidth="1"/>
    <col min="464" max="466" width="14.54296875" style="26" hidden="1" customWidth="1"/>
    <col min="467" max="467" width="15.453125" hidden="1" customWidth="1"/>
    <col min="468" max="468" width="10.1796875" style="96" hidden="1" customWidth="1"/>
    <col min="469" max="469" width="1.453125" hidden="1" customWidth="1"/>
    <col min="470" max="470" width="15.26953125" style="26" hidden="1" customWidth="1"/>
    <col min="471" max="471" width="7.453125" style="26" hidden="1" customWidth="1"/>
    <col min="472" max="473" width="7.81640625" style="26" hidden="1" customWidth="1"/>
    <col min="474" max="474" width="14.81640625" style="26" hidden="1" customWidth="1"/>
    <col min="475" max="475" width="6.81640625" style="26" hidden="1" customWidth="1"/>
    <col min="476" max="476" width="11.453125" hidden="1" customWidth="1"/>
    <col min="477" max="478" width="11.453125" customWidth="1"/>
  </cols>
  <sheetData>
    <row r="1" spans="1:478" x14ac:dyDescent="0.3">
      <c r="E1" s="114" t="e">
        <f>+E24/#REF!-1</f>
        <v>#REF!</v>
      </c>
      <c r="F1" s="110" t="e">
        <f>+E6/#REF!-1</f>
        <v>#REF!</v>
      </c>
      <c r="H1" s="111">
        <f>+E18/E16</f>
        <v>0.68203879450751115</v>
      </c>
      <c r="I1" s="96">
        <f>+E19/E16</f>
        <v>0.24352339183451188</v>
      </c>
      <c r="K1" s="114">
        <f>+K24/E24-1</f>
        <v>-6.6242216011903277E-2</v>
      </c>
      <c r="L1" s="110" t="e">
        <f>+K6/D6-1</f>
        <v>#DIV/0!</v>
      </c>
      <c r="N1" s="111">
        <f>+K18/K16</f>
        <v>0.68431669235972004</v>
      </c>
      <c r="O1" s="96">
        <f>+K19/K16</f>
        <v>0.24325856814398286</v>
      </c>
      <c r="AI1" s="96">
        <f>AI6/AC6-1</f>
        <v>1.0292198851123757E-2</v>
      </c>
      <c r="AP1" s="96" t="e">
        <f>AP6/AJ6-1</f>
        <v>#REF!</v>
      </c>
      <c r="AW1" s="96" t="e">
        <f>AW6/AQ6-1</f>
        <v>#REF!</v>
      </c>
      <c r="DL1" s="112"/>
      <c r="DR1" s="112"/>
      <c r="DZ1" s="112"/>
      <c r="EH1" s="112"/>
      <c r="EP1" s="112"/>
      <c r="EX1" s="112"/>
      <c r="FF1" s="112"/>
      <c r="FN1" s="112"/>
      <c r="FV1" s="112"/>
      <c r="GD1" s="112"/>
      <c r="GL1" s="112"/>
      <c r="GQ1" s="96">
        <v>3.637978807091713E-12</v>
      </c>
      <c r="GW1" s="112"/>
      <c r="HC1" s="112"/>
      <c r="HK1" s="112"/>
      <c r="HS1" s="112"/>
      <c r="IA1" s="112"/>
      <c r="II1" s="112"/>
      <c r="IQ1" s="112"/>
      <c r="IY1" s="112">
        <f>IY6-IQ6</f>
        <v>-54661</v>
      </c>
      <c r="IZ1" s="160">
        <f>IY7-IQ7</f>
        <v>-40797.09999999986</v>
      </c>
      <c r="JA1" s="160">
        <f>IY8-IQ8</f>
        <v>-13284.5</v>
      </c>
      <c r="JG1" s="112">
        <f>JG6-IY6</f>
        <v>-11028</v>
      </c>
      <c r="JH1" s="160">
        <f>JG7-IY7</f>
        <v>-24068.600000000093</v>
      </c>
      <c r="JI1" s="160">
        <f>JG8-IY8</f>
        <v>-2484</v>
      </c>
      <c r="JO1" s="112">
        <f>JO6-JG6</f>
        <v>7546</v>
      </c>
      <c r="JP1" s="160">
        <f>JO7-JG7</f>
        <v>1235.6999999999534</v>
      </c>
      <c r="JQ1" s="160">
        <f>JO8-JG8</f>
        <v>6489.5</v>
      </c>
      <c r="JU1" s="112">
        <f>JU6-JO6</f>
        <v>-16512</v>
      </c>
      <c r="JV1" s="160">
        <f>JU7-JM7</f>
        <v>1211714.040847491</v>
      </c>
      <c r="JW1" s="160">
        <f>JU8-JM8</f>
        <v>889813.40457212611</v>
      </c>
      <c r="KA1" s="112">
        <f>KA6-JU6</f>
        <v>38227</v>
      </c>
      <c r="KB1" s="160">
        <f>KA7-JS7</f>
        <v>1224064.7546605265</v>
      </c>
      <c r="KC1" s="160">
        <f>KA8-JS8</f>
        <v>897185.92094656604</v>
      </c>
      <c r="KG1" s="112">
        <f>KG6-KA6</f>
        <v>-41271</v>
      </c>
      <c r="KH1" s="160">
        <f>KG7-JY7</f>
        <v>1204769.5419359223</v>
      </c>
      <c r="KI1" s="160">
        <f>KG8-JY8</f>
        <v>877697.92341843946</v>
      </c>
      <c r="KJ1" s="160"/>
      <c r="KO1" s="112"/>
      <c r="KP1" s="160"/>
      <c r="KQ1" s="160"/>
      <c r="KR1" s="160"/>
      <c r="KW1" s="112"/>
      <c r="KX1" s="160"/>
      <c r="KY1" s="160"/>
      <c r="KZ1" s="160"/>
      <c r="LE1" s="112"/>
      <c r="LF1" s="160"/>
      <c r="LG1" s="160"/>
      <c r="LH1" s="160"/>
      <c r="LL1" s="176"/>
      <c r="LM1" s="110"/>
      <c r="LO1" s="177"/>
      <c r="LT1" s="112"/>
      <c r="LU1" s="160"/>
      <c r="LV1" s="160"/>
      <c r="LW1" s="160"/>
      <c r="MB1" s="112"/>
      <c r="MC1" s="160"/>
      <c r="MD1" s="160"/>
      <c r="ME1" s="160"/>
      <c r="MJ1" s="112"/>
      <c r="MK1" s="160"/>
      <c r="ML1" s="160"/>
      <c r="MM1" s="160"/>
      <c r="MR1" s="112">
        <f>MR6-MJ6</f>
        <v>98894</v>
      </c>
      <c r="MS1" s="160"/>
      <c r="MT1" s="160"/>
      <c r="MU1" s="160"/>
      <c r="MZ1" s="112"/>
      <c r="NA1" s="160"/>
      <c r="NB1" s="160"/>
      <c r="NF1" s="112"/>
      <c r="NG1" s="160"/>
      <c r="NH1" s="160"/>
      <c r="NI1" s="160"/>
      <c r="NL1" s="112"/>
      <c r="NM1" s="160"/>
      <c r="NN1" s="160"/>
      <c r="NR1" s="112"/>
      <c r="NS1" s="160"/>
      <c r="NT1" s="160"/>
      <c r="NU1" s="160"/>
      <c r="NY1" s="112"/>
      <c r="NZ1" s="160"/>
      <c r="OA1" s="160"/>
      <c r="OB1" s="160"/>
      <c r="OF1" s="112"/>
      <c r="OG1" s="160"/>
      <c r="OH1" s="160"/>
      <c r="OI1" s="160"/>
      <c r="OM1" s="112"/>
      <c r="ON1" s="160"/>
      <c r="OO1" s="160"/>
      <c r="OP1" s="160"/>
      <c r="PA1" s="112"/>
      <c r="PB1" s="160"/>
      <c r="PC1" s="160"/>
      <c r="PD1" s="160"/>
      <c r="PH1" s="112"/>
      <c r="PI1" s="160"/>
      <c r="PJ1" s="160"/>
      <c r="PK1" s="160"/>
      <c r="PO1" s="112"/>
      <c r="PP1" s="160"/>
      <c r="PQ1" s="160"/>
      <c r="PR1" s="160"/>
      <c r="PV1" s="112"/>
      <c r="PW1" s="160"/>
      <c r="PX1" s="160"/>
      <c r="PY1" s="160"/>
      <c r="QC1" s="112"/>
      <c r="QD1" s="160"/>
      <c r="QE1" s="160"/>
      <c r="QI1" s="112"/>
      <c r="QJ1" s="160"/>
      <c r="QK1" s="160"/>
      <c r="QV1" s="139"/>
      <c r="QW1" s="140"/>
    </row>
    <row r="2" spans="1:478" ht="15.5" thickBot="1" x14ac:dyDescent="0.35">
      <c r="A2" s="1"/>
      <c r="B2" s="2"/>
      <c r="C2" s="2"/>
      <c r="D2" s="3"/>
      <c r="E2" s="184">
        <v>43831</v>
      </c>
      <c r="F2" s="185"/>
      <c r="G2" s="185"/>
      <c r="H2" s="185"/>
      <c r="I2" s="185"/>
      <c r="J2" s="3"/>
      <c r="K2" s="184">
        <v>43862</v>
      </c>
      <c r="L2" s="185"/>
      <c r="M2" s="185"/>
      <c r="N2" s="185"/>
      <c r="O2" s="185"/>
      <c r="P2" s="3"/>
      <c r="Q2" s="184">
        <v>43891</v>
      </c>
      <c r="R2" s="185"/>
      <c r="S2" s="185"/>
      <c r="T2" s="185"/>
      <c r="U2" s="185"/>
      <c r="V2" s="3"/>
      <c r="W2" s="184">
        <v>43922</v>
      </c>
      <c r="X2" s="185"/>
      <c r="Y2" s="185"/>
      <c r="Z2" s="185"/>
      <c r="AA2" s="185"/>
      <c r="AB2" s="3"/>
      <c r="AC2" s="184">
        <v>43952</v>
      </c>
      <c r="AD2" s="185"/>
      <c r="AE2" s="185"/>
      <c r="AF2" s="185"/>
      <c r="AG2" s="185"/>
      <c r="AH2" s="3"/>
      <c r="AI2" s="184">
        <v>43983</v>
      </c>
      <c r="AJ2" s="185"/>
      <c r="AK2" s="185"/>
      <c r="AL2" s="185"/>
      <c r="AM2" s="185"/>
      <c r="AN2" s="185"/>
      <c r="AO2" s="3"/>
      <c r="AP2" s="184">
        <v>44013</v>
      </c>
      <c r="AQ2" s="185"/>
      <c r="AR2" s="185"/>
      <c r="AS2" s="185"/>
      <c r="AT2" s="185"/>
      <c r="AU2" s="185"/>
      <c r="AV2" s="3"/>
      <c r="AW2" s="184">
        <v>44044</v>
      </c>
      <c r="AX2" s="185"/>
      <c r="AY2" s="185"/>
      <c r="AZ2" s="185"/>
      <c r="BA2" s="185"/>
      <c r="BB2" s="185"/>
      <c r="BC2" s="3"/>
      <c r="BD2" s="184">
        <v>44075</v>
      </c>
      <c r="BE2" s="185"/>
      <c r="BF2" s="185"/>
      <c r="BG2" s="185"/>
      <c r="BH2" s="185"/>
      <c r="BI2" s="185"/>
      <c r="BJ2" s="3"/>
      <c r="BK2" s="3"/>
      <c r="BL2" s="3"/>
      <c r="BM2" s="3"/>
      <c r="BN2" s="184">
        <v>44105</v>
      </c>
      <c r="BO2" s="185"/>
      <c r="BP2" s="185"/>
      <c r="BQ2" s="185"/>
      <c r="BR2" s="185"/>
      <c r="BS2" s="185"/>
      <c r="BT2" s="3"/>
      <c r="BU2" s="184">
        <v>44136</v>
      </c>
      <c r="BV2" s="185"/>
      <c r="BW2" s="185"/>
      <c r="BX2" s="185"/>
      <c r="BY2" s="185"/>
      <c r="BZ2" s="185"/>
      <c r="CA2" s="3"/>
      <c r="CB2" s="184">
        <v>44136</v>
      </c>
      <c r="CC2" s="185"/>
      <c r="CD2" s="185"/>
      <c r="CE2" s="185"/>
      <c r="CF2" s="185"/>
      <c r="CG2" s="185"/>
      <c r="CH2" s="3"/>
      <c r="CI2" s="3"/>
      <c r="CJ2" s="187" t="s">
        <v>0</v>
      </c>
      <c r="CK2" s="187"/>
      <c r="CL2" s="187"/>
      <c r="CM2" s="187"/>
      <c r="CN2" s="187"/>
      <c r="CP2" s="188" t="s">
        <v>1</v>
      </c>
      <c r="CQ2" s="188"/>
      <c r="CR2" s="188"/>
      <c r="CS2" s="188"/>
      <c r="CT2" s="188"/>
      <c r="CU2" s="188"/>
      <c r="CV2" s="188"/>
      <c r="CW2" s="188"/>
      <c r="CX2" s="188"/>
      <c r="CY2" s="184">
        <v>44166</v>
      </c>
      <c r="CZ2" s="185"/>
      <c r="DA2" s="185"/>
      <c r="DB2" s="185"/>
      <c r="DC2" s="185"/>
      <c r="DD2" s="185"/>
      <c r="DF2" s="184">
        <v>44197</v>
      </c>
      <c r="DG2" s="185"/>
      <c r="DH2" s="185"/>
      <c r="DI2" s="185"/>
      <c r="DJ2" s="185"/>
      <c r="DK2" s="3"/>
      <c r="DL2" s="184">
        <v>44228</v>
      </c>
      <c r="DM2" s="185"/>
      <c r="DN2" s="185"/>
      <c r="DO2" s="185"/>
      <c r="DP2" s="185"/>
      <c r="DQ2" s="3"/>
      <c r="DR2" s="184">
        <v>44287</v>
      </c>
      <c r="DS2" s="185"/>
      <c r="DT2" s="185"/>
      <c r="DU2" s="185"/>
      <c r="DV2" s="185"/>
      <c r="DW2" s="185"/>
      <c r="DX2" s="3"/>
      <c r="DY2" s="3"/>
      <c r="DZ2" s="184">
        <v>44317</v>
      </c>
      <c r="EA2" s="185"/>
      <c r="EB2" s="185"/>
      <c r="EC2" s="185"/>
      <c r="ED2" s="185"/>
      <c r="EE2" s="185"/>
      <c r="EF2" s="185"/>
      <c r="EG2" s="3"/>
      <c r="EH2" s="184">
        <v>44348</v>
      </c>
      <c r="EI2" s="185"/>
      <c r="EJ2" s="185"/>
      <c r="EK2" s="185"/>
      <c r="EL2" s="185"/>
      <c r="EM2" s="185"/>
      <c r="EN2" s="185"/>
      <c r="EO2" s="3"/>
      <c r="EP2" s="184">
        <v>44378</v>
      </c>
      <c r="EQ2" s="185"/>
      <c r="ER2" s="185"/>
      <c r="ES2" s="185"/>
      <c r="ET2" s="185"/>
      <c r="EU2" s="185"/>
      <c r="EV2" s="185"/>
      <c r="EW2" s="3"/>
      <c r="EX2" s="184">
        <v>44409</v>
      </c>
      <c r="EY2" s="185"/>
      <c r="EZ2" s="185"/>
      <c r="FA2" s="185"/>
      <c r="FB2" s="185"/>
      <c r="FC2" s="185"/>
      <c r="FD2" s="185"/>
      <c r="FE2" s="3"/>
      <c r="FF2" s="184">
        <v>44440</v>
      </c>
      <c r="FG2" s="185"/>
      <c r="FH2" s="185"/>
      <c r="FI2" s="185"/>
      <c r="FJ2" s="185"/>
      <c r="FK2" s="185"/>
      <c r="FL2" s="185"/>
      <c r="FM2" s="3"/>
      <c r="FN2" s="184">
        <v>44470</v>
      </c>
      <c r="FO2" s="185"/>
      <c r="FP2" s="185"/>
      <c r="FQ2" s="185"/>
      <c r="FR2" s="185"/>
      <c r="FS2" s="185"/>
      <c r="FT2" s="185"/>
      <c r="FU2" s="3"/>
      <c r="FV2" s="184">
        <v>44501</v>
      </c>
      <c r="FW2" s="185"/>
      <c r="FX2" s="185"/>
      <c r="FY2" s="185"/>
      <c r="FZ2" s="185"/>
      <c r="GA2" s="185"/>
      <c r="GB2" s="185"/>
      <c r="GC2" s="3"/>
      <c r="GD2" s="184">
        <v>44531</v>
      </c>
      <c r="GE2" s="185"/>
      <c r="GF2" s="185"/>
      <c r="GG2" s="185"/>
      <c r="GH2" s="185"/>
      <c r="GI2" s="185"/>
      <c r="GJ2" s="185"/>
      <c r="GK2" s="3"/>
      <c r="GL2" s="184">
        <v>44562</v>
      </c>
      <c r="GM2" s="185"/>
      <c r="GN2" s="185"/>
      <c r="GO2" s="185"/>
      <c r="GP2" s="185"/>
      <c r="GQ2" s="184">
        <v>44593</v>
      </c>
      <c r="GR2" s="185"/>
      <c r="GS2" s="185"/>
      <c r="GT2" s="185"/>
      <c r="GU2" s="185"/>
      <c r="GV2" s="3"/>
      <c r="GW2" s="184">
        <v>44621</v>
      </c>
      <c r="GX2" s="185"/>
      <c r="GY2" s="185"/>
      <c r="GZ2" s="185"/>
      <c r="HA2" s="185"/>
      <c r="HB2" s="3"/>
      <c r="HC2" s="184">
        <v>44652</v>
      </c>
      <c r="HD2" s="185"/>
      <c r="HE2" s="185"/>
      <c r="HF2" s="185"/>
      <c r="HG2" s="185"/>
      <c r="HH2" s="185"/>
      <c r="HI2" s="185"/>
      <c r="HJ2" s="3"/>
      <c r="HK2" s="184">
        <v>44682</v>
      </c>
      <c r="HL2" s="185"/>
      <c r="HM2" s="185"/>
      <c r="HN2" s="185"/>
      <c r="HO2" s="185"/>
      <c r="HP2" s="185"/>
      <c r="HQ2" s="185"/>
      <c r="HR2" s="3"/>
      <c r="HS2" s="184">
        <v>44713</v>
      </c>
      <c r="HT2" s="185"/>
      <c r="HU2" s="185"/>
      <c r="HV2" s="185"/>
      <c r="HW2" s="185"/>
      <c r="HX2" s="185"/>
      <c r="HY2" s="185"/>
      <c r="HZ2" s="3"/>
      <c r="IA2" s="184">
        <v>44743</v>
      </c>
      <c r="IB2" s="185"/>
      <c r="IC2" s="185"/>
      <c r="ID2" s="185"/>
      <c r="IE2" s="185"/>
      <c r="IF2" s="185"/>
      <c r="IG2" s="185"/>
      <c r="IH2" s="3"/>
      <c r="II2" s="184">
        <v>44805</v>
      </c>
      <c r="IJ2" s="185"/>
      <c r="IK2" s="185"/>
      <c r="IL2" s="185"/>
      <c r="IM2" s="185"/>
      <c r="IN2" s="185"/>
      <c r="IO2" s="185"/>
      <c r="IP2" s="3"/>
      <c r="IQ2" s="184">
        <v>44835</v>
      </c>
      <c r="IR2" s="185"/>
      <c r="IS2" s="185"/>
      <c r="IT2" s="185"/>
      <c r="IU2" s="185"/>
      <c r="IV2" s="185"/>
      <c r="IW2" s="185"/>
      <c r="IX2" s="3"/>
      <c r="IY2" s="184">
        <v>44866</v>
      </c>
      <c r="IZ2" s="185"/>
      <c r="JA2" s="185"/>
      <c r="JB2" s="185"/>
      <c r="JC2" s="185"/>
      <c r="JD2" s="185"/>
      <c r="JE2" s="185"/>
      <c r="JF2" s="3"/>
      <c r="JG2" s="184">
        <v>44896</v>
      </c>
      <c r="JH2" s="185"/>
      <c r="JI2" s="185"/>
      <c r="JJ2" s="185"/>
      <c r="JK2" s="185"/>
      <c r="JL2" s="185"/>
      <c r="JM2" s="185"/>
      <c r="JN2" s="3"/>
      <c r="JO2" s="184">
        <v>44927</v>
      </c>
      <c r="JP2" s="185"/>
      <c r="JQ2" s="185"/>
      <c r="JR2" s="185"/>
      <c r="JS2" s="185"/>
      <c r="JT2" s="3"/>
      <c r="JU2" s="184">
        <v>44958</v>
      </c>
      <c r="JV2" s="185"/>
      <c r="JW2" s="185"/>
      <c r="JX2" s="185"/>
      <c r="JY2" s="185"/>
      <c r="JZ2" s="3"/>
      <c r="KA2" s="184">
        <v>44986</v>
      </c>
      <c r="KB2" s="185"/>
      <c r="KC2" s="185"/>
      <c r="KD2" s="185"/>
      <c r="KE2" s="185"/>
      <c r="KF2" s="3"/>
      <c r="KG2" s="184">
        <v>45017</v>
      </c>
      <c r="KH2" s="185"/>
      <c r="KI2" s="185"/>
      <c r="KJ2" s="185"/>
      <c r="KK2" s="185"/>
      <c r="KL2" s="185"/>
      <c r="KM2" s="185"/>
      <c r="KN2" s="3"/>
      <c r="KO2" s="184">
        <v>45047</v>
      </c>
      <c r="KP2" s="185"/>
      <c r="KQ2" s="185"/>
      <c r="KR2" s="185"/>
      <c r="KS2" s="185"/>
      <c r="KT2" s="185"/>
      <c r="KU2" s="185"/>
      <c r="KV2" s="3"/>
      <c r="KW2" s="184">
        <v>45078</v>
      </c>
      <c r="KX2" s="185"/>
      <c r="KY2" s="185"/>
      <c r="KZ2" s="185"/>
      <c r="LA2" s="185"/>
      <c r="LB2" s="185"/>
      <c r="LC2" s="185"/>
      <c r="LD2" s="3"/>
      <c r="LE2" s="184">
        <v>45108</v>
      </c>
      <c r="LF2" s="185"/>
      <c r="LG2" s="185"/>
      <c r="LH2" s="185"/>
      <c r="LI2" s="185"/>
      <c r="LJ2" s="185"/>
      <c r="LK2" s="185"/>
      <c r="LL2" s="186">
        <v>45139</v>
      </c>
      <c r="LM2" s="186"/>
      <c r="LN2" s="186"/>
      <c r="LO2" s="186"/>
      <c r="LP2" s="186"/>
      <c r="LQ2" s="186"/>
      <c r="LR2" s="186"/>
      <c r="LS2" s="3"/>
      <c r="LT2" s="184">
        <v>45170</v>
      </c>
      <c r="LU2" s="185"/>
      <c r="LV2" s="185"/>
      <c r="LW2" s="185"/>
      <c r="LX2" s="185"/>
      <c r="LY2" s="185"/>
      <c r="LZ2" s="185"/>
      <c r="MA2" s="3"/>
      <c r="MB2" s="184">
        <v>45200</v>
      </c>
      <c r="MC2" s="185"/>
      <c r="MD2" s="185"/>
      <c r="ME2" s="185"/>
      <c r="MF2" s="185"/>
      <c r="MG2" s="185"/>
      <c r="MH2" s="185"/>
      <c r="MI2" s="3"/>
      <c r="MJ2" s="184">
        <v>45231</v>
      </c>
      <c r="MK2" s="185"/>
      <c r="ML2" s="185"/>
      <c r="MM2" s="185"/>
      <c r="MN2" s="185"/>
      <c r="MO2" s="185"/>
      <c r="MP2" s="185"/>
      <c r="MQ2" s="3"/>
      <c r="MR2" s="184">
        <v>45261</v>
      </c>
      <c r="MS2" s="185"/>
      <c r="MT2" s="185"/>
      <c r="MU2" s="185"/>
      <c r="MV2" s="185"/>
      <c r="MW2" s="185"/>
      <c r="MX2" s="185"/>
      <c r="MY2" s="3"/>
      <c r="MZ2" s="184">
        <v>45292</v>
      </c>
      <c r="NA2" s="185"/>
      <c r="NB2" s="185"/>
      <c r="NC2" s="185"/>
      <c r="ND2" s="185"/>
      <c r="NE2" s="3"/>
      <c r="NF2" s="184">
        <v>45323</v>
      </c>
      <c r="NG2" s="185"/>
      <c r="NH2" s="185"/>
      <c r="NI2" s="185"/>
      <c r="NJ2" s="185"/>
      <c r="NK2" s="3"/>
      <c r="NL2" s="184">
        <v>45352</v>
      </c>
      <c r="NM2" s="185"/>
      <c r="NN2" s="185"/>
      <c r="NO2" s="185"/>
      <c r="NP2" s="185"/>
      <c r="NQ2" s="3"/>
      <c r="NR2" s="184">
        <v>45383</v>
      </c>
      <c r="NS2" s="185"/>
      <c r="NT2" s="185"/>
      <c r="NU2" s="185"/>
      <c r="NV2" s="185"/>
      <c r="NW2" s="185"/>
      <c r="NX2" s="3"/>
      <c r="NY2" s="184">
        <v>45413</v>
      </c>
      <c r="NZ2" s="185"/>
      <c r="OA2" s="185"/>
      <c r="OB2" s="185"/>
      <c r="OC2" s="185"/>
      <c r="OD2" s="185"/>
      <c r="OE2" s="3"/>
      <c r="OF2" s="184">
        <v>45444</v>
      </c>
      <c r="OG2" s="185"/>
      <c r="OH2" s="185"/>
      <c r="OI2" s="185"/>
      <c r="OJ2" s="185"/>
      <c r="OK2" s="185"/>
      <c r="OL2" s="3"/>
      <c r="OM2" s="184">
        <v>45474</v>
      </c>
      <c r="ON2" s="185"/>
      <c r="OO2" s="185"/>
      <c r="OP2" s="185"/>
      <c r="OQ2" s="185"/>
      <c r="OR2" s="185"/>
      <c r="OS2" s="3"/>
      <c r="OT2" s="184">
        <v>45505</v>
      </c>
      <c r="OU2" s="185"/>
      <c r="OV2" s="185"/>
      <c r="OW2" s="185"/>
      <c r="OX2" s="185"/>
      <c r="OY2" s="185"/>
      <c r="OZ2" s="3"/>
      <c r="PA2" s="184">
        <v>45536</v>
      </c>
      <c r="PB2" s="185"/>
      <c r="PC2" s="185"/>
      <c r="PD2" s="185"/>
      <c r="PE2" s="185"/>
      <c r="PF2" s="185"/>
      <c r="PG2" s="3"/>
      <c r="PH2" s="184">
        <v>45566</v>
      </c>
      <c r="PI2" s="185"/>
      <c r="PJ2" s="185"/>
      <c r="PK2" s="185"/>
      <c r="PL2" s="185"/>
      <c r="PM2" s="185"/>
      <c r="PN2" s="3"/>
      <c r="PO2" s="184">
        <v>45597</v>
      </c>
      <c r="PP2" s="185"/>
      <c r="PQ2" s="185"/>
      <c r="PR2" s="185"/>
      <c r="PS2" s="185"/>
      <c r="PT2" s="185"/>
      <c r="PU2" s="3"/>
      <c r="PV2" s="184">
        <v>45627</v>
      </c>
      <c r="PW2" s="185"/>
      <c r="PX2" s="185"/>
      <c r="PY2" s="185"/>
      <c r="PZ2" s="185"/>
      <c r="QA2" s="185"/>
      <c r="QB2" s="3"/>
      <c r="QC2" s="184">
        <v>45658</v>
      </c>
      <c r="QD2" s="185"/>
      <c r="QE2" s="185"/>
      <c r="QF2" s="185"/>
      <c r="QG2" s="185"/>
      <c r="QH2" s="3"/>
      <c r="QI2" s="184">
        <v>45689</v>
      </c>
      <c r="QJ2" s="185"/>
      <c r="QK2" s="185"/>
      <c r="QL2" s="185"/>
      <c r="QM2" s="185"/>
      <c r="QN2" s="3"/>
      <c r="QO2" s="3"/>
      <c r="QP2" s="3" t="s">
        <v>1</v>
      </c>
      <c r="QQ2" s="3"/>
      <c r="QR2" s="3"/>
      <c r="QS2" s="3"/>
      <c r="QT2" s="3"/>
      <c r="QV2" s="187" t="s">
        <v>0</v>
      </c>
      <c r="QW2" s="187"/>
      <c r="QX2" s="187"/>
      <c r="QY2" s="187"/>
      <c r="QZ2" s="187"/>
      <c r="RB2" s="188" t="s">
        <v>1</v>
      </c>
      <c r="RC2" s="188"/>
      <c r="RD2" s="188"/>
      <c r="RE2" s="188"/>
      <c r="RF2" s="188"/>
      <c r="RG2" s="188"/>
    </row>
    <row r="3" spans="1:478" ht="26" x14ac:dyDescent="0.3">
      <c r="A3" s="4"/>
      <c r="B3" s="2"/>
      <c r="C3" s="2"/>
      <c r="D3" s="7"/>
      <c r="E3" s="5" t="s">
        <v>2</v>
      </c>
      <c r="F3" s="6" t="str">
        <f>+E3</f>
        <v>Réel</v>
      </c>
      <c r="G3" s="6" t="s">
        <v>3</v>
      </c>
      <c r="H3" s="6" t="s">
        <v>4</v>
      </c>
      <c r="I3" s="7" t="s">
        <v>5</v>
      </c>
      <c r="J3" s="7"/>
      <c r="K3" s="5" t="s">
        <v>2</v>
      </c>
      <c r="L3" s="6" t="str">
        <f>+K3</f>
        <v>Réel</v>
      </c>
      <c r="M3" s="6" t="s">
        <v>3</v>
      </c>
      <c r="N3" s="6" t="s">
        <v>4</v>
      </c>
      <c r="O3" s="7" t="s">
        <v>5</v>
      </c>
      <c r="P3" s="7"/>
      <c r="Q3" s="5" t="s">
        <v>2</v>
      </c>
      <c r="R3" s="6" t="str">
        <f>+Q3</f>
        <v>Réel</v>
      </c>
      <c r="S3" s="6" t="s">
        <v>3</v>
      </c>
      <c r="T3" s="6" t="s">
        <v>4</v>
      </c>
      <c r="U3" s="7" t="s">
        <v>5</v>
      </c>
      <c r="V3" s="7"/>
      <c r="W3" s="5" t="s">
        <v>2</v>
      </c>
      <c r="X3" s="6" t="str">
        <f>+W3</f>
        <v>Réel</v>
      </c>
      <c r="Y3" s="6" t="s">
        <v>3</v>
      </c>
      <c r="Z3" s="6" t="s">
        <v>4</v>
      </c>
      <c r="AA3" s="7" t="s">
        <v>5</v>
      </c>
      <c r="AB3" s="7"/>
      <c r="AC3" s="5" t="s">
        <v>2</v>
      </c>
      <c r="AD3" s="6" t="str">
        <f>+AC3</f>
        <v>Réel</v>
      </c>
      <c r="AE3" s="6" t="s">
        <v>3</v>
      </c>
      <c r="AF3" s="6" t="s">
        <v>4</v>
      </c>
      <c r="AG3" s="7" t="s">
        <v>5</v>
      </c>
      <c r="AH3" s="7"/>
      <c r="AI3" s="5" t="s">
        <v>2</v>
      </c>
      <c r="AJ3" s="6" t="str">
        <f>+AI3</f>
        <v>Réel</v>
      </c>
      <c r="AK3" s="6" t="s">
        <v>3</v>
      </c>
      <c r="AL3" s="6" t="s">
        <v>6</v>
      </c>
      <c r="AM3" s="6" t="s">
        <v>4</v>
      </c>
      <c r="AN3" s="7" t="s">
        <v>5</v>
      </c>
      <c r="AO3" s="7"/>
      <c r="AP3" s="5" t="s">
        <v>2</v>
      </c>
      <c r="AQ3" s="6" t="str">
        <f>+AP3</f>
        <v>Réel</v>
      </c>
      <c r="AR3" s="6" t="s">
        <v>3</v>
      </c>
      <c r="AS3" s="6" t="s">
        <v>7</v>
      </c>
      <c r="AT3" s="6" t="s">
        <v>4</v>
      </c>
      <c r="AU3" s="7" t="s">
        <v>5</v>
      </c>
      <c r="AV3" s="7"/>
      <c r="AW3" s="5" t="s">
        <v>2</v>
      </c>
      <c r="AX3" s="6" t="str">
        <f>+AW3</f>
        <v>Réel</v>
      </c>
      <c r="AY3" s="6" t="s">
        <v>3</v>
      </c>
      <c r="AZ3" s="6" t="s">
        <v>7</v>
      </c>
      <c r="BA3" s="6" t="s">
        <v>4</v>
      </c>
      <c r="BB3" s="7" t="s">
        <v>5</v>
      </c>
      <c r="BC3" s="7"/>
      <c r="BD3" s="5" t="s">
        <v>2</v>
      </c>
      <c r="BE3" s="6" t="str">
        <f>+BD3</f>
        <v>Réel</v>
      </c>
      <c r="BF3" s="6" t="s">
        <v>3</v>
      </c>
      <c r="BG3" s="6" t="s">
        <v>8</v>
      </c>
      <c r="BH3" s="6" t="s">
        <v>4</v>
      </c>
      <c r="BI3" s="7" t="s">
        <v>5</v>
      </c>
      <c r="BJ3" s="7" t="s">
        <v>22</v>
      </c>
      <c r="BK3" s="7" t="s">
        <v>23</v>
      </c>
      <c r="BL3" s="7"/>
      <c r="BM3" s="7"/>
      <c r="BN3" s="5" t="s">
        <v>2</v>
      </c>
      <c r="BO3" s="6" t="str">
        <f>+BN3</f>
        <v>Réel</v>
      </c>
      <c r="BP3" s="6" t="s">
        <v>3</v>
      </c>
      <c r="BQ3" s="6" t="s">
        <v>8</v>
      </c>
      <c r="BR3" s="6" t="s">
        <v>4</v>
      </c>
      <c r="BS3" s="7" t="s">
        <v>5</v>
      </c>
      <c r="BT3" s="7"/>
      <c r="BU3" s="5" t="s">
        <v>2</v>
      </c>
      <c r="BV3" s="6" t="str">
        <f>+BU3</f>
        <v>Réel</v>
      </c>
      <c r="BW3" s="6" t="s">
        <v>3</v>
      </c>
      <c r="BX3" s="6" t="s">
        <v>8</v>
      </c>
      <c r="BY3" s="6" t="s">
        <v>4</v>
      </c>
      <c r="BZ3" s="7" t="s">
        <v>5</v>
      </c>
      <c r="CA3" s="7"/>
      <c r="CB3" s="5" t="s">
        <v>2</v>
      </c>
      <c r="CC3" s="6" t="str">
        <f>+CB3</f>
        <v>Réel</v>
      </c>
      <c r="CD3" s="6" t="s">
        <v>3</v>
      </c>
      <c r="CE3" s="6" t="s">
        <v>8</v>
      </c>
      <c r="CF3" s="6" t="s">
        <v>4</v>
      </c>
      <c r="CG3" s="7" t="s">
        <v>5</v>
      </c>
      <c r="CH3" s="7"/>
      <c r="CI3" s="7"/>
      <c r="CJ3" s="8" t="s">
        <v>2</v>
      </c>
      <c r="CK3" s="8" t="str">
        <f>+CJ3</f>
        <v>Réel</v>
      </c>
      <c r="CL3" s="8" t="s">
        <v>3</v>
      </c>
      <c r="CM3" s="9" t="s">
        <v>4</v>
      </c>
      <c r="CN3" s="10" t="s">
        <v>5</v>
      </c>
      <c r="CP3" s="8" t="s">
        <v>3</v>
      </c>
      <c r="CQ3" s="8" t="s">
        <v>6</v>
      </c>
      <c r="CR3" s="8" t="s">
        <v>7</v>
      </c>
      <c r="CS3" s="8" t="s">
        <v>8</v>
      </c>
      <c r="CT3" s="8" t="s">
        <v>2</v>
      </c>
      <c r="CU3" s="8" t="s">
        <v>9</v>
      </c>
      <c r="CV3" s="8" t="s">
        <v>10</v>
      </c>
      <c r="CW3" s="8" t="s">
        <v>11</v>
      </c>
      <c r="CX3" s="8" t="s">
        <v>12</v>
      </c>
      <c r="CY3" s="5" t="s">
        <v>2</v>
      </c>
      <c r="CZ3" s="6" t="str">
        <f>+CY3</f>
        <v>Réel</v>
      </c>
      <c r="DA3" s="6" t="s">
        <v>3</v>
      </c>
      <c r="DB3" s="6" t="s">
        <v>8</v>
      </c>
      <c r="DC3" s="6" t="s">
        <v>4</v>
      </c>
      <c r="DD3" s="7" t="s">
        <v>5</v>
      </c>
      <c r="DF3" s="5" t="s">
        <v>2</v>
      </c>
      <c r="DG3" s="6" t="str">
        <f>+DF3</f>
        <v>Réel</v>
      </c>
      <c r="DH3" s="6" t="s">
        <v>3</v>
      </c>
      <c r="DI3" s="6" t="s">
        <v>4</v>
      </c>
      <c r="DJ3" s="7" t="s">
        <v>5</v>
      </c>
      <c r="DK3" s="149"/>
      <c r="DL3" s="5" t="s">
        <v>2</v>
      </c>
      <c r="DM3" s="6" t="str">
        <f>+DL3</f>
        <v>Réel</v>
      </c>
      <c r="DN3" s="6" t="s">
        <v>3</v>
      </c>
      <c r="DO3" s="6" t="s">
        <v>4</v>
      </c>
      <c r="DP3" s="7" t="s">
        <v>5</v>
      </c>
      <c r="DQ3" s="149"/>
      <c r="DR3" s="5" t="s">
        <v>2</v>
      </c>
      <c r="DS3" s="6" t="str">
        <f>+DR3</f>
        <v>Réel</v>
      </c>
      <c r="DT3" s="6" t="s">
        <v>3</v>
      </c>
      <c r="DU3" s="6" t="s">
        <v>6</v>
      </c>
      <c r="DV3" s="6" t="s">
        <v>4</v>
      </c>
      <c r="DW3" s="7" t="s">
        <v>5</v>
      </c>
      <c r="DX3" s="149"/>
      <c r="DY3" s="149"/>
      <c r="DZ3" s="5" t="s">
        <v>2</v>
      </c>
      <c r="EA3" s="6" t="str">
        <f>+DZ3</f>
        <v>Réel</v>
      </c>
      <c r="EB3" s="6" t="s">
        <v>3</v>
      </c>
      <c r="EC3" s="6" t="s">
        <v>6</v>
      </c>
      <c r="ED3" s="6" t="s">
        <v>4</v>
      </c>
      <c r="EE3" s="6" t="s">
        <v>4</v>
      </c>
      <c r="EF3" s="7" t="s">
        <v>5</v>
      </c>
      <c r="EG3" s="149"/>
      <c r="EH3" s="5" t="s">
        <v>2</v>
      </c>
      <c r="EI3" s="6" t="str">
        <f>+EH3</f>
        <v>Réel</v>
      </c>
      <c r="EJ3" s="6" t="s">
        <v>3</v>
      </c>
      <c r="EK3" s="6" t="s">
        <v>6</v>
      </c>
      <c r="EL3" s="6" t="s">
        <v>4</v>
      </c>
      <c r="EM3" s="6" t="s">
        <v>4</v>
      </c>
      <c r="EN3" s="7" t="s">
        <v>5</v>
      </c>
      <c r="EO3" s="149"/>
      <c r="EP3" s="5" t="s">
        <v>2</v>
      </c>
      <c r="EQ3" s="6" t="str">
        <f>+EP3</f>
        <v>Réel</v>
      </c>
      <c r="ER3" s="6" t="s">
        <v>3</v>
      </c>
      <c r="ES3" s="6" t="s">
        <v>7</v>
      </c>
      <c r="ET3" s="6" t="s">
        <v>4</v>
      </c>
      <c r="EU3" s="6" t="s">
        <v>4</v>
      </c>
      <c r="EV3" s="7" t="s">
        <v>5</v>
      </c>
      <c r="EW3" s="149"/>
      <c r="EX3" s="5" t="s">
        <v>2</v>
      </c>
      <c r="EY3" s="6" t="str">
        <f>+EX3</f>
        <v>Réel</v>
      </c>
      <c r="EZ3" s="6" t="s">
        <v>3</v>
      </c>
      <c r="FA3" s="6" t="s">
        <v>7</v>
      </c>
      <c r="FB3" s="6" t="s">
        <v>4</v>
      </c>
      <c r="FC3" s="6" t="s">
        <v>4</v>
      </c>
      <c r="FD3" s="7" t="s">
        <v>5</v>
      </c>
      <c r="FE3" s="149"/>
      <c r="FF3" s="5" t="s">
        <v>2</v>
      </c>
      <c r="FG3" s="6" t="str">
        <f>+FF3</f>
        <v>Réel</v>
      </c>
      <c r="FH3" s="6" t="s">
        <v>3</v>
      </c>
      <c r="FI3" s="6" t="s">
        <v>7</v>
      </c>
      <c r="FJ3" s="6" t="s">
        <v>4</v>
      </c>
      <c r="FK3" s="6" t="s">
        <v>4</v>
      </c>
      <c r="FL3" s="7" t="s">
        <v>5</v>
      </c>
      <c r="FM3" s="149"/>
      <c r="FN3" s="5" t="s">
        <v>2</v>
      </c>
      <c r="FO3" s="6" t="str">
        <f>+FN3</f>
        <v>Réel</v>
      </c>
      <c r="FP3" s="6" t="s">
        <v>3</v>
      </c>
      <c r="FQ3" s="6" t="s">
        <v>8</v>
      </c>
      <c r="FR3" s="6" t="s">
        <v>4</v>
      </c>
      <c r="FS3" s="6" t="s">
        <v>4</v>
      </c>
      <c r="FT3" s="7" t="s">
        <v>5</v>
      </c>
      <c r="FU3" s="149"/>
      <c r="FV3" s="5" t="s">
        <v>2</v>
      </c>
      <c r="FW3" s="6" t="str">
        <f>+FV3</f>
        <v>Réel</v>
      </c>
      <c r="FX3" s="6" t="s">
        <v>3</v>
      </c>
      <c r="FY3" s="6" t="s">
        <v>8</v>
      </c>
      <c r="FZ3" s="6" t="s">
        <v>4</v>
      </c>
      <c r="GA3" s="6" t="s">
        <v>4</v>
      </c>
      <c r="GB3" s="7" t="s">
        <v>5</v>
      </c>
      <c r="GC3" s="149"/>
      <c r="GD3" s="5" t="s">
        <v>2</v>
      </c>
      <c r="GE3" s="6" t="str">
        <f>+GD3</f>
        <v>Réel</v>
      </c>
      <c r="GF3" s="6" t="s">
        <v>3</v>
      </c>
      <c r="GG3" s="6" t="s">
        <v>8</v>
      </c>
      <c r="GH3" s="6" t="s">
        <v>4</v>
      </c>
      <c r="GI3" s="6" t="s">
        <v>4</v>
      </c>
      <c r="GJ3" s="7" t="s">
        <v>5</v>
      </c>
      <c r="GK3" s="149"/>
      <c r="GL3" s="5" t="s">
        <v>2</v>
      </c>
      <c r="GM3" s="6" t="str">
        <f>+GL3</f>
        <v>Réel</v>
      </c>
      <c r="GN3" s="6" t="s">
        <v>3</v>
      </c>
      <c r="GO3" s="6" t="s">
        <v>4</v>
      </c>
      <c r="GP3" s="7" t="s">
        <v>5</v>
      </c>
      <c r="GQ3" s="149" t="s">
        <v>2</v>
      </c>
      <c r="GR3" s="149" t="s">
        <v>2</v>
      </c>
      <c r="GS3" s="149" t="s">
        <v>3</v>
      </c>
      <c r="GT3" s="149" t="s">
        <v>4</v>
      </c>
      <c r="GU3" s="149" t="s">
        <v>5</v>
      </c>
      <c r="GV3" s="149"/>
      <c r="GW3" s="5" t="s">
        <v>2</v>
      </c>
      <c r="GX3" s="6" t="str">
        <f>+GW3</f>
        <v>Réel</v>
      </c>
      <c r="GY3" s="6" t="s">
        <v>3</v>
      </c>
      <c r="GZ3" s="6" t="s">
        <v>4</v>
      </c>
      <c r="HA3" s="7" t="s">
        <v>5</v>
      </c>
      <c r="HB3" s="149"/>
      <c r="HC3" s="5" t="s">
        <v>2</v>
      </c>
      <c r="HD3" s="6" t="str">
        <f>+HC3</f>
        <v>Réel</v>
      </c>
      <c r="HE3" s="6" t="s">
        <v>3</v>
      </c>
      <c r="HF3" s="6" t="s">
        <v>6</v>
      </c>
      <c r="HG3" s="6" t="s">
        <v>4</v>
      </c>
      <c r="HH3" s="6" t="s">
        <v>4</v>
      </c>
      <c r="HI3" s="7" t="s">
        <v>5</v>
      </c>
      <c r="HJ3" s="149"/>
      <c r="HK3" s="5" t="s">
        <v>2</v>
      </c>
      <c r="HL3" s="6" t="str">
        <f>+HK3</f>
        <v>Réel</v>
      </c>
      <c r="HM3" s="6" t="s">
        <v>3</v>
      </c>
      <c r="HN3" s="6" t="s">
        <v>6</v>
      </c>
      <c r="HO3" s="6" t="s">
        <v>4</v>
      </c>
      <c r="HP3" s="6" t="s">
        <v>4</v>
      </c>
      <c r="HQ3" s="7" t="s">
        <v>5</v>
      </c>
      <c r="HR3" s="149"/>
      <c r="HS3" s="5" t="s">
        <v>2</v>
      </c>
      <c r="HT3" s="6" t="str">
        <f>+HS3</f>
        <v>Réel</v>
      </c>
      <c r="HU3" s="6" t="s">
        <v>3</v>
      </c>
      <c r="HV3" s="6" t="s">
        <v>7</v>
      </c>
      <c r="HW3" s="6" t="s">
        <v>4</v>
      </c>
      <c r="HX3" s="6" t="s">
        <v>4</v>
      </c>
      <c r="HY3" s="7" t="s">
        <v>5</v>
      </c>
      <c r="HZ3" s="149"/>
      <c r="IA3" s="5" t="s">
        <v>2</v>
      </c>
      <c r="IB3" s="6" t="str">
        <f>+IA3</f>
        <v>Réel</v>
      </c>
      <c r="IC3" s="6" t="s">
        <v>3</v>
      </c>
      <c r="ID3" s="6" t="s">
        <v>7</v>
      </c>
      <c r="IE3" s="6" t="s">
        <v>4</v>
      </c>
      <c r="IF3" s="6" t="s">
        <v>4</v>
      </c>
      <c r="IG3" s="7" t="s">
        <v>5</v>
      </c>
      <c r="IH3" s="149"/>
      <c r="II3" s="5" t="s">
        <v>2</v>
      </c>
      <c r="IJ3" s="6" t="str">
        <f>+II3</f>
        <v>Réel</v>
      </c>
      <c r="IK3" s="6" t="s">
        <v>3</v>
      </c>
      <c r="IL3" s="6" t="s">
        <v>8</v>
      </c>
      <c r="IM3" s="6" t="s">
        <v>4</v>
      </c>
      <c r="IN3" s="6" t="s">
        <v>4</v>
      </c>
      <c r="IO3" s="7" t="s">
        <v>5</v>
      </c>
      <c r="IP3" s="149"/>
      <c r="IQ3" s="5" t="s">
        <v>2</v>
      </c>
      <c r="IR3" s="6" t="str">
        <f>+IQ3</f>
        <v>Réel</v>
      </c>
      <c r="IS3" s="6" t="s">
        <v>3</v>
      </c>
      <c r="IT3" s="6" t="s">
        <v>8</v>
      </c>
      <c r="IU3" s="6" t="s">
        <v>4</v>
      </c>
      <c r="IV3" s="6" t="s">
        <v>4</v>
      </c>
      <c r="IW3" s="7" t="s">
        <v>5</v>
      </c>
      <c r="IX3" s="149"/>
      <c r="IY3" s="5" t="s">
        <v>2</v>
      </c>
      <c r="IZ3" s="6" t="str">
        <f>+IY3</f>
        <v>Réel</v>
      </c>
      <c r="JA3" s="6" t="s">
        <v>3</v>
      </c>
      <c r="JB3" s="6" t="s">
        <v>8</v>
      </c>
      <c r="JC3" s="6" t="s">
        <v>4</v>
      </c>
      <c r="JD3" s="6" t="s">
        <v>4</v>
      </c>
      <c r="JE3" s="7" t="s">
        <v>5</v>
      </c>
      <c r="JF3" s="149"/>
      <c r="JG3" s="5" t="s">
        <v>2</v>
      </c>
      <c r="JH3" s="6" t="str">
        <f>+JG3</f>
        <v>Réel</v>
      </c>
      <c r="JI3" s="6" t="s">
        <v>3</v>
      </c>
      <c r="JJ3" s="6" t="s">
        <v>8</v>
      </c>
      <c r="JK3" s="6" t="s">
        <v>4</v>
      </c>
      <c r="JL3" s="6" t="s">
        <v>4</v>
      </c>
      <c r="JM3" s="7" t="s">
        <v>5</v>
      </c>
      <c r="JN3" s="149"/>
      <c r="JO3" s="5" t="s">
        <v>2</v>
      </c>
      <c r="JP3" s="6" t="str">
        <f>+JO3</f>
        <v>Réel</v>
      </c>
      <c r="JQ3" s="6" t="s">
        <v>3</v>
      </c>
      <c r="JR3" s="6" t="s">
        <v>4</v>
      </c>
      <c r="JS3" s="7" t="s">
        <v>5</v>
      </c>
      <c r="JT3" s="149"/>
      <c r="JU3" s="5" t="s">
        <v>2</v>
      </c>
      <c r="JV3" s="6" t="str">
        <f>+JU3</f>
        <v>Réel</v>
      </c>
      <c r="JW3" s="6" t="s">
        <v>3</v>
      </c>
      <c r="JX3" s="6" t="s">
        <v>4</v>
      </c>
      <c r="JY3" s="7" t="s">
        <v>5</v>
      </c>
      <c r="JZ3" s="149"/>
      <c r="KA3" s="5" t="s">
        <v>2</v>
      </c>
      <c r="KB3" s="6" t="str">
        <f>+KA3</f>
        <v>Réel</v>
      </c>
      <c r="KC3" s="6" t="s">
        <v>3</v>
      </c>
      <c r="KD3" s="6" t="s">
        <v>4</v>
      </c>
      <c r="KE3" s="7" t="s">
        <v>5</v>
      </c>
      <c r="KF3" s="149"/>
      <c r="KG3" s="5" t="s">
        <v>2</v>
      </c>
      <c r="KH3" s="6" t="str">
        <f>+KG3</f>
        <v>Réel</v>
      </c>
      <c r="KI3" s="6" t="s">
        <v>3</v>
      </c>
      <c r="KJ3" s="6" t="s">
        <v>25</v>
      </c>
      <c r="KK3" s="6" t="s">
        <v>4</v>
      </c>
      <c r="KL3" s="6" t="s">
        <v>4</v>
      </c>
      <c r="KM3" s="7" t="s">
        <v>5</v>
      </c>
      <c r="KN3" s="149"/>
      <c r="KO3" s="5" t="s">
        <v>2</v>
      </c>
      <c r="KP3" s="6" t="str">
        <f>+KO3</f>
        <v>Réel</v>
      </c>
      <c r="KQ3" s="6" t="s">
        <v>3</v>
      </c>
      <c r="KR3" s="6" t="s">
        <v>25</v>
      </c>
      <c r="KS3" s="6" t="s">
        <v>4</v>
      </c>
      <c r="KT3" s="6" t="s">
        <v>4</v>
      </c>
      <c r="KU3" s="7" t="s">
        <v>5</v>
      </c>
      <c r="KV3" s="149"/>
      <c r="KW3" s="5" t="s">
        <v>2</v>
      </c>
      <c r="KX3" s="6" t="str">
        <f>+KW3</f>
        <v>Réel</v>
      </c>
      <c r="KY3" s="6" t="s">
        <v>3</v>
      </c>
      <c r="KZ3" s="6" t="s">
        <v>25</v>
      </c>
      <c r="LA3" s="6" t="s">
        <v>4</v>
      </c>
      <c r="LB3" s="6" t="s">
        <v>4</v>
      </c>
      <c r="LC3" s="7" t="s">
        <v>5</v>
      </c>
      <c r="LD3" s="149"/>
      <c r="LE3" s="5" t="s">
        <v>2</v>
      </c>
      <c r="LF3" s="6" t="str">
        <f>+LE3</f>
        <v>Réel</v>
      </c>
      <c r="LG3" s="6" t="s">
        <v>3</v>
      </c>
      <c r="LH3" s="6" t="s">
        <v>25</v>
      </c>
      <c r="LI3" s="6" t="s">
        <v>4</v>
      </c>
      <c r="LJ3" s="6" t="s">
        <v>4</v>
      </c>
      <c r="LK3" s="7" t="s">
        <v>5</v>
      </c>
      <c r="LL3" s="5" t="s">
        <v>2</v>
      </c>
      <c r="LM3" s="6" t="s">
        <v>2</v>
      </c>
      <c r="LN3" s="6" t="s">
        <v>3</v>
      </c>
      <c r="LO3" s="6" t="s">
        <v>7</v>
      </c>
      <c r="LP3" s="6" t="s">
        <v>4</v>
      </c>
      <c r="LQ3" s="6" t="s">
        <v>4</v>
      </c>
      <c r="LR3" s="7" t="s">
        <v>5</v>
      </c>
      <c r="LS3" s="149"/>
      <c r="LT3" s="5" t="s">
        <v>2</v>
      </c>
      <c r="LU3" s="6" t="str">
        <f>+LT3</f>
        <v>Réel</v>
      </c>
      <c r="LV3" s="6" t="s">
        <v>3</v>
      </c>
      <c r="LW3" s="6" t="s">
        <v>27</v>
      </c>
      <c r="LX3" s="6" t="s">
        <v>4</v>
      </c>
      <c r="LY3" s="6" t="s">
        <v>4</v>
      </c>
      <c r="LZ3" s="7" t="s">
        <v>5</v>
      </c>
      <c r="MA3" s="149"/>
      <c r="MB3" s="5" t="s">
        <v>2</v>
      </c>
      <c r="MC3" s="6" t="str">
        <f>+MB3</f>
        <v>Réel</v>
      </c>
      <c r="MD3" s="6" t="s">
        <v>3</v>
      </c>
      <c r="ME3" s="6" t="s">
        <v>27</v>
      </c>
      <c r="MF3" s="6" t="s">
        <v>4</v>
      </c>
      <c r="MG3" s="6" t="s">
        <v>4</v>
      </c>
      <c r="MH3" s="7" t="s">
        <v>5</v>
      </c>
      <c r="MI3" s="149"/>
      <c r="MJ3" s="5" t="s">
        <v>2</v>
      </c>
      <c r="MK3" s="6" t="str">
        <f>+MJ3</f>
        <v>Réel</v>
      </c>
      <c r="ML3" s="6" t="s">
        <v>3</v>
      </c>
      <c r="MM3" s="6" t="s">
        <v>27</v>
      </c>
      <c r="MN3" s="6" t="s">
        <v>4</v>
      </c>
      <c r="MO3" s="6" t="s">
        <v>4</v>
      </c>
      <c r="MP3" s="7" t="s">
        <v>5</v>
      </c>
      <c r="MQ3" s="149"/>
      <c r="MR3" s="5" t="s">
        <v>2</v>
      </c>
      <c r="MS3" s="6" t="str">
        <f>+MR3</f>
        <v>Réel</v>
      </c>
      <c r="MT3" s="6" t="s">
        <v>3</v>
      </c>
      <c r="MU3" s="6" t="s">
        <v>27</v>
      </c>
      <c r="MV3" s="6" t="s">
        <v>4</v>
      </c>
      <c r="MW3" s="6" t="s">
        <v>4</v>
      </c>
      <c r="MX3" s="7" t="s">
        <v>5</v>
      </c>
      <c r="MY3" s="149"/>
      <c r="MZ3" s="5" t="s">
        <v>2</v>
      </c>
      <c r="NA3" s="6" t="str">
        <f>+MZ3</f>
        <v>Réel</v>
      </c>
      <c r="NB3" s="6" t="s">
        <v>3</v>
      </c>
      <c r="NC3" s="6" t="s">
        <v>4</v>
      </c>
      <c r="ND3" s="7" t="s">
        <v>5</v>
      </c>
      <c r="NE3" s="149"/>
      <c r="NF3" s="5" t="s">
        <v>2</v>
      </c>
      <c r="NG3" s="6" t="str">
        <f>+NF3</f>
        <v>Réel</v>
      </c>
      <c r="NH3" s="6" t="s">
        <v>3</v>
      </c>
      <c r="NI3" s="6" t="s">
        <v>4</v>
      </c>
      <c r="NJ3" s="7" t="s">
        <v>5</v>
      </c>
      <c r="NK3" s="149"/>
      <c r="NL3" s="5" t="s">
        <v>2</v>
      </c>
      <c r="NM3" s="6" t="str">
        <f>+NL3</f>
        <v>Réel</v>
      </c>
      <c r="NN3" s="6" t="s">
        <v>3</v>
      </c>
      <c r="NO3" s="6" t="s">
        <v>4</v>
      </c>
      <c r="NP3" s="7" t="s">
        <v>5</v>
      </c>
      <c r="NQ3" s="149"/>
      <c r="NR3" s="5" t="s">
        <v>2</v>
      </c>
      <c r="NS3" s="6" t="str">
        <f>+NR3</f>
        <v>Réel</v>
      </c>
      <c r="NT3" s="6" t="s">
        <v>3</v>
      </c>
      <c r="NU3" s="6" t="s">
        <v>25</v>
      </c>
      <c r="NV3" s="6" t="s">
        <v>4</v>
      </c>
      <c r="NW3" s="7" t="s">
        <v>5</v>
      </c>
      <c r="NX3" s="149"/>
      <c r="NY3" s="5" t="s">
        <v>2</v>
      </c>
      <c r="NZ3" s="6" t="str">
        <f>+NY3</f>
        <v>Réel</v>
      </c>
      <c r="OA3" s="6" t="s">
        <v>3</v>
      </c>
      <c r="OB3" s="6" t="s">
        <v>25</v>
      </c>
      <c r="OC3" s="6" t="s">
        <v>4</v>
      </c>
      <c r="OD3" s="7" t="s">
        <v>5</v>
      </c>
      <c r="OE3" s="149"/>
      <c r="OF3" s="5" t="s">
        <v>2</v>
      </c>
      <c r="OG3" s="6" t="str">
        <f>+OF3</f>
        <v>Réel</v>
      </c>
      <c r="OH3" s="6" t="s">
        <v>3</v>
      </c>
      <c r="OI3" s="6" t="s">
        <v>25</v>
      </c>
      <c r="OJ3" s="6" t="s">
        <v>4</v>
      </c>
      <c r="OK3" s="7" t="s">
        <v>5</v>
      </c>
      <c r="OL3" s="149"/>
      <c r="OM3" s="5" t="s">
        <v>2</v>
      </c>
      <c r="ON3" s="6" t="str">
        <f>+OM3</f>
        <v>Réel</v>
      </c>
      <c r="OO3" s="6" t="s">
        <v>3</v>
      </c>
      <c r="OP3" s="6" t="s">
        <v>26</v>
      </c>
      <c r="OQ3" s="6" t="s">
        <v>4</v>
      </c>
      <c r="OR3" s="7" t="s">
        <v>5</v>
      </c>
      <c r="OS3" s="149"/>
      <c r="OT3" s="149" t="s">
        <v>2</v>
      </c>
      <c r="OU3" s="149" t="s">
        <v>2</v>
      </c>
      <c r="OV3" s="149" t="s">
        <v>3</v>
      </c>
      <c r="OW3" s="149" t="s">
        <v>26</v>
      </c>
      <c r="OX3" s="149" t="s">
        <v>4</v>
      </c>
      <c r="OY3" s="149" t="s">
        <v>5</v>
      </c>
      <c r="OZ3" s="149"/>
      <c r="PA3" s="5" t="s">
        <v>2</v>
      </c>
      <c r="PB3" s="6" t="str">
        <f>+PA3</f>
        <v>Réel</v>
      </c>
      <c r="PC3" s="6" t="s">
        <v>3</v>
      </c>
      <c r="PD3" s="6" t="s">
        <v>27</v>
      </c>
      <c r="PE3" s="6" t="s">
        <v>4</v>
      </c>
      <c r="PF3" s="7" t="s">
        <v>5</v>
      </c>
      <c r="PG3" s="149"/>
      <c r="PH3" s="5" t="s">
        <v>2</v>
      </c>
      <c r="PI3" s="6" t="str">
        <f>+PH3</f>
        <v>Réel</v>
      </c>
      <c r="PJ3" s="6" t="s">
        <v>3</v>
      </c>
      <c r="PK3" s="6" t="s">
        <v>27</v>
      </c>
      <c r="PL3" s="6" t="s">
        <v>4</v>
      </c>
      <c r="PM3" s="7" t="s">
        <v>5</v>
      </c>
      <c r="PN3" s="149"/>
      <c r="PO3" s="5" t="s">
        <v>2</v>
      </c>
      <c r="PP3" s="6" t="str">
        <f>+PO3</f>
        <v>Réel</v>
      </c>
      <c r="PQ3" s="6" t="s">
        <v>3</v>
      </c>
      <c r="PR3" s="6" t="s">
        <v>27</v>
      </c>
      <c r="PS3" s="6" t="s">
        <v>4</v>
      </c>
      <c r="PT3" s="7" t="s">
        <v>5</v>
      </c>
      <c r="PU3" s="149"/>
      <c r="PV3" s="5" t="s">
        <v>2</v>
      </c>
      <c r="PW3" s="6" t="str">
        <f>+PV3</f>
        <v>Réel</v>
      </c>
      <c r="PX3" s="6" t="s">
        <v>3</v>
      </c>
      <c r="PY3" s="6" t="s">
        <v>27</v>
      </c>
      <c r="PZ3" s="6" t="s">
        <v>4</v>
      </c>
      <c r="QA3" s="7" t="s">
        <v>5</v>
      </c>
      <c r="QB3" s="149"/>
      <c r="QC3" s="5" t="s">
        <v>2</v>
      </c>
      <c r="QD3" s="6" t="str">
        <f>+QC3</f>
        <v>Réel</v>
      </c>
      <c r="QE3" s="6" t="s">
        <v>3</v>
      </c>
      <c r="QF3" s="6" t="s">
        <v>4</v>
      </c>
      <c r="QG3" s="7" t="s">
        <v>5</v>
      </c>
      <c r="QH3" s="149"/>
      <c r="QI3" s="5" t="s">
        <v>2</v>
      </c>
      <c r="QJ3" s="6" t="str">
        <f>+QI3</f>
        <v>Réel</v>
      </c>
      <c r="QK3" s="6" t="s">
        <v>3</v>
      </c>
      <c r="QL3" s="6" t="s">
        <v>4</v>
      </c>
      <c r="QM3" s="7" t="s">
        <v>5</v>
      </c>
      <c r="QN3" s="149"/>
      <c r="QO3" s="149"/>
      <c r="QP3" s="149"/>
      <c r="QQ3" s="149"/>
      <c r="QR3" s="149"/>
      <c r="QS3" s="149"/>
      <c r="QT3" s="149"/>
      <c r="QV3" s="8" t="s">
        <v>2</v>
      </c>
      <c r="QW3" s="8" t="s">
        <v>2</v>
      </c>
      <c r="QX3" s="8" t="s">
        <v>3</v>
      </c>
      <c r="QY3" s="9" t="s">
        <v>4</v>
      </c>
      <c r="QZ3" s="10" t="s">
        <v>5</v>
      </c>
      <c r="RB3" s="8" t="s">
        <v>3</v>
      </c>
      <c r="RC3" s="8" t="s">
        <v>6</v>
      </c>
      <c r="RD3" s="8" t="s">
        <v>7</v>
      </c>
      <c r="RE3" s="8" t="s">
        <v>8</v>
      </c>
      <c r="RF3" s="8" t="s">
        <v>2</v>
      </c>
      <c r="RG3" s="8" t="s">
        <v>9</v>
      </c>
    </row>
    <row r="4" spans="1:478" ht="15" thickBot="1" x14ac:dyDescent="0.35">
      <c r="A4" s="4"/>
      <c r="B4" s="11" t="s">
        <v>13</v>
      </c>
      <c r="C4" s="12"/>
      <c r="D4" s="14"/>
      <c r="E4" s="5">
        <v>2020</v>
      </c>
      <c r="F4" s="6">
        <v>2019</v>
      </c>
      <c r="G4" s="6">
        <v>2019</v>
      </c>
      <c r="H4" s="5" t="s">
        <v>3</v>
      </c>
      <c r="I4" s="13">
        <v>2019</v>
      </c>
      <c r="J4" s="14"/>
      <c r="K4" s="5">
        <v>2020</v>
      </c>
      <c r="L4" s="6">
        <v>2019</v>
      </c>
      <c r="M4" s="6">
        <v>2019</v>
      </c>
      <c r="N4" s="5" t="s">
        <v>3</v>
      </c>
      <c r="O4" s="13">
        <v>2019</v>
      </c>
      <c r="P4" s="14"/>
      <c r="Q4" s="5">
        <v>2020</v>
      </c>
      <c r="R4" s="6">
        <v>2019</v>
      </c>
      <c r="S4" s="6">
        <v>2019</v>
      </c>
      <c r="T4" s="5" t="s">
        <v>3</v>
      </c>
      <c r="U4" s="13">
        <v>2019</v>
      </c>
      <c r="V4" s="14"/>
      <c r="W4" s="5">
        <v>2020</v>
      </c>
      <c r="X4" s="6">
        <v>2019</v>
      </c>
      <c r="Y4" s="6">
        <v>2019</v>
      </c>
      <c r="Z4" s="5" t="s">
        <v>3</v>
      </c>
      <c r="AA4" s="13">
        <v>2019</v>
      </c>
      <c r="AB4" s="14"/>
      <c r="AC4" s="5">
        <v>2020</v>
      </c>
      <c r="AD4" s="6">
        <v>2019</v>
      </c>
      <c r="AE4" s="6">
        <v>2019</v>
      </c>
      <c r="AF4" s="5" t="s">
        <v>3</v>
      </c>
      <c r="AG4" s="13">
        <v>2019</v>
      </c>
      <c r="AH4" s="14"/>
      <c r="AI4" s="5">
        <v>2020</v>
      </c>
      <c r="AJ4" s="6">
        <v>2019</v>
      </c>
      <c r="AK4" s="6">
        <v>2020</v>
      </c>
      <c r="AL4" s="6">
        <v>2020</v>
      </c>
      <c r="AM4" s="5" t="s">
        <v>3</v>
      </c>
      <c r="AN4" s="13">
        <v>2020</v>
      </c>
      <c r="AO4" s="14"/>
      <c r="AP4" s="5">
        <v>2020</v>
      </c>
      <c r="AQ4" s="6">
        <v>2019</v>
      </c>
      <c r="AR4" s="6">
        <v>2020</v>
      </c>
      <c r="AS4" s="6">
        <v>2020</v>
      </c>
      <c r="AT4" s="5" t="s">
        <v>3</v>
      </c>
      <c r="AU4" s="13">
        <v>2020</v>
      </c>
      <c r="AV4" s="14"/>
      <c r="AW4" s="5">
        <v>2020</v>
      </c>
      <c r="AX4" s="6">
        <v>2019</v>
      </c>
      <c r="AY4" s="6">
        <v>2020</v>
      </c>
      <c r="AZ4" s="6">
        <v>2020</v>
      </c>
      <c r="BA4" s="5" t="s">
        <v>3</v>
      </c>
      <c r="BB4" s="13">
        <v>2020</v>
      </c>
      <c r="BC4" s="14"/>
      <c r="BD4" s="5">
        <v>2020</v>
      </c>
      <c r="BE4" s="6">
        <v>2019</v>
      </c>
      <c r="BF4" s="6">
        <v>2020</v>
      </c>
      <c r="BG4" s="6">
        <v>2020</v>
      </c>
      <c r="BH4" s="5" t="s">
        <v>3</v>
      </c>
      <c r="BI4" s="13">
        <v>2020</v>
      </c>
      <c r="BJ4" s="125">
        <v>44075</v>
      </c>
      <c r="BK4" s="14"/>
      <c r="BL4" s="14"/>
      <c r="BM4" s="14"/>
      <c r="BN4" s="5">
        <v>2020</v>
      </c>
      <c r="BO4" s="6">
        <v>2019</v>
      </c>
      <c r="BP4" s="6">
        <v>2020</v>
      </c>
      <c r="BQ4" s="6">
        <v>2020</v>
      </c>
      <c r="BR4" s="5" t="s">
        <v>3</v>
      </c>
      <c r="BS4" s="13">
        <v>2020</v>
      </c>
      <c r="BT4" s="14"/>
      <c r="BU4" s="5">
        <v>2020</v>
      </c>
      <c r="BV4" s="6">
        <v>2019</v>
      </c>
      <c r="BW4" s="6">
        <v>2020</v>
      </c>
      <c r="BX4" s="6">
        <v>2020</v>
      </c>
      <c r="BY4" s="5" t="s">
        <v>3</v>
      </c>
      <c r="BZ4" s="13">
        <v>2020</v>
      </c>
      <c r="CA4" s="14"/>
      <c r="CB4" s="5">
        <v>2020</v>
      </c>
      <c r="CC4" s="6">
        <v>2019</v>
      </c>
      <c r="CD4" s="6">
        <v>2020</v>
      </c>
      <c r="CE4" s="6">
        <v>2020</v>
      </c>
      <c r="CF4" s="5" t="s">
        <v>3</v>
      </c>
      <c r="CG4" s="13">
        <v>2020</v>
      </c>
      <c r="CH4" s="14"/>
      <c r="CI4" s="14"/>
      <c r="CJ4" s="15">
        <v>2020</v>
      </c>
      <c r="CK4" s="15">
        <v>2018</v>
      </c>
      <c r="CL4" s="15">
        <v>2019</v>
      </c>
      <c r="CM4" s="16" t="s">
        <v>3</v>
      </c>
      <c r="CN4" s="17">
        <v>2017</v>
      </c>
      <c r="CP4" s="15">
        <v>2020</v>
      </c>
      <c r="CQ4" s="15">
        <v>2018</v>
      </c>
      <c r="CR4" s="15">
        <v>2018</v>
      </c>
      <c r="CS4" s="15">
        <v>2018</v>
      </c>
      <c r="CT4" s="15">
        <v>2017</v>
      </c>
      <c r="CU4" s="15">
        <v>2017</v>
      </c>
      <c r="CV4" s="15">
        <v>2017</v>
      </c>
      <c r="CW4" s="15">
        <v>2017</v>
      </c>
      <c r="CX4" s="15">
        <v>2017</v>
      </c>
      <c r="CY4" s="5">
        <v>2020</v>
      </c>
      <c r="CZ4" s="6">
        <v>2019</v>
      </c>
      <c r="DA4" s="6">
        <v>2020</v>
      </c>
      <c r="DB4" s="6">
        <v>2020</v>
      </c>
      <c r="DC4" s="5" t="s">
        <v>3</v>
      </c>
      <c r="DD4" s="13">
        <v>2020</v>
      </c>
      <c r="DF4" s="5">
        <v>2021</v>
      </c>
      <c r="DG4" s="6">
        <v>2020</v>
      </c>
      <c r="DH4" s="6">
        <v>2021</v>
      </c>
      <c r="DI4" s="5" t="s">
        <v>3</v>
      </c>
      <c r="DJ4" s="13">
        <v>2020</v>
      </c>
      <c r="DK4" s="150"/>
      <c r="DL4" s="5">
        <v>2021</v>
      </c>
      <c r="DM4" s="6">
        <v>2020</v>
      </c>
      <c r="DN4" s="6">
        <v>2021</v>
      </c>
      <c r="DO4" s="5" t="s">
        <v>3</v>
      </c>
      <c r="DP4" s="13">
        <v>2020</v>
      </c>
      <c r="DQ4" s="150"/>
      <c r="DR4" s="5">
        <v>2021</v>
      </c>
      <c r="DS4" s="6">
        <v>2020</v>
      </c>
      <c r="DT4" s="6">
        <v>2021</v>
      </c>
      <c r="DU4" s="6">
        <v>2021</v>
      </c>
      <c r="DV4" s="5" t="s">
        <v>3</v>
      </c>
      <c r="DW4" s="13">
        <v>2020</v>
      </c>
      <c r="DX4" s="150"/>
      <c r="DY4" s="150"/>
      <c r="DZ4" s="5">
        <v>2021</v>
      </c>
      <c r="EA4" s="6">
        <v>2020</v>
      </c>
      <c r="EB4" s="6">
        <v>2021</v>
      </c>
      <c r="EC4" s="6">
        <v>2021</v>
      </c>
      <c r="ED4" s="5" t="s">
        <v>3</v>
      </c>
      <c r="EE4" s="5" t="s">
        <v>6</v>
      </c>
      <c r="EF4" s="13">
        <v>2020</v>
      </c>
      <c r="EG4" s="150"/>
      <c r="EH4" s="5">
        <v>2021</v>
      </c>
      <c r="EI4" s="6">
        <v>2020</v>
      </c>
      <c r="EJ4" s="6">
        <v>2021</v>
      </c>
      <c r="EK4" s="6">
        <v>2021</v>
      </c>
      <c r="EL4" s="5" t="s">
        <v>3</v>
      </c>
      <c r="EM4" s="5" t="s">
        <v>6</v>
      </c>
      <c r="EN4" s="13">
        <v>2020</v>
      </c>
      <c r="EO4" s="150"/>
      <c r="EP4" s="5">
        <v>2021</v>
      </c>
      <c r="EQ4" s="6">
        <v>2020</v>
      </c>
      <c r="ER4" s="6">
        <v>2021</v>
      </c>
      <c r="ES4" s="6">
        <v>2021</v>
      </c>
      <c r="ET4" s="5" t="s">
        <v>3</v>
      </c>
      <c r="EU4" s="5" t="s">
        <v>7</v>
      </c>
      <c r="EV4" s="13">
        <v>2020</v>
      </c>
      <c r="EW4" s="150"/>
      <c r="EX4" s="5">
        <v>2021</v>
      </c>
      <c r="EY4" s="6">
        <v>2020</v>
      </c>
      <c r="EZ4" s="6">
        <v>2021</v>
      </c>
      <c r="FA4" s="6">
        <v>2021</v>
      </c>
      <c r="FB4" s="5" t="s">
        <v>3</v>
      </c>
      <c r="FC4" s="5" t="s">
        <v>7</v>
      </c>
      <c r="FD4" s="13">
        <v>2020</v>
      </c>
      <c r="FE4" s="150"/>
      <c r="FF4" s="5">
        <v>2021</v>
      </c>
      <c r="FG4" s="6">
        <v>2020</v>
      </c>
      <c r="FH4" s="6">
        <v>2021</v>
      </c>
      <c r="FI4" s="6">
        <v>2021</v>
      </c>
      <c r="FJ4" s="5" t="s">
        <v>3</v>
      </c>
      <c r="FK4" s="5" t="s">
        <v>7</v>
      </c>
      <c r="FL4" s="13">
        <v>2020</v>
      </c>
      <c r="FM4" s="150"/>
      <c r="FN4" s="5">
        <v>2021</v>
      </c>
      <c r="FO4" s="6">
        <v>2020</v>
      </c>
      <c r="FP4" s="6">
        <v>2021</v>
      </c>
      <c r="FQ4" s="6">
        <v>2021</v>
      </c>
      <c r="FR4" s="5" t="s">
        <v>3</v>
      </c>
      <c r="FS4" s="5" t="s">
        <v>8</v>
      </c>
      <c r="FT4" s="13">
        <v>2020</v>
      </c>
      <c r="FU4" s="150"/>
      <c r="FV4" s="5">
        <v>2021</v>
      </c>
      <c r="FW4" s="6">
        <v>2020</v>
      </c>
      <c r="FX4" s="6">
        <v>2021</v>
      </c>
      <c r="FY4" s="6">
        <v>2021</v>
      </c>
      <c r="FZ4" s="5" t="s">
        <v>3</v>
      </c>
      <c r="GA4" s="5" t="s">
        <v>8</v>
      </c>
      <c r="GB4" s="13">
        <v>2020</v>
      </c>
      <c r="GC4" s="150"/>
      <c r="GD4" s="5">
        <v>2021</v>
      </c>
      <c r="GE4" s="6">
        <v>2020</v>
      </c>
      <c r="GF4" s="6">
        <v>2021</v>
      </c>
      <c r="GG4" s="6">
        <v>2021</v>
      </c>
      <c r="GH4" s="5" t="s">
        <v>3</v>
      </c>
      <c r="GI4" s="5" t="s">
        <v>8</v>
      </c>
      <c r="GJ4" s="13">
        <v>2020</v>
      </c>
      <c r="GK4" s="150"/>
      <c r="GL4" s="5">
        <v>2022</v>
      </c>
      <c r="GM4" s="6">
        <v>2021</v>
      </c>
      <c r="GN4" s="6">
        <v>2022</v>
      </c>
      <c r="GO4" s="5" t="s">
        <v>3</v>
      </c>
      <c r="GP4" s="13">
        <v>2021</v>
      </c>
      <c r="GQ4" s="150">
        <v>2022</v>
      </c>
      <c r="GR4" s="150">
        <v>2021</v>
      </c>
      <c r="GS4" s="150">
        <v>2022</v>
      </c>
      <c r="GT4" s="150" t="s">
        <v>3</v>
      </c>
      <c r="GU4" s="150">
        <v>2021</v>
      </c>
      <c r="GV4" s="150"/>
      <c r="GW4" s="5">
        <v>2022</v>
      </c>
      <c r="GX4" s="6">
        <v>2021</v>
      </c>
      <c r="GY4" s="6">
        <v>2022</v>
      </c>
      <c r="GZ4" s="5" t="s">
        <v>3</v>
      </c>
      <c r="HA4" s="13">
        <v>2021</v>
      </c>
      <c r="HB4" s="150"/>
      <c r="HC4" s="5">
        <v>2022</v>
      </c>
      <c r="HD4" s="6">
        <v>2021</v>
      </c>
      <c r="HE4" s="6">
        <v>2022</v>
      </c>
      <c r="HF4" s="6">
        <v>2022</v>
      </c>
      <c r="HG4" s="5" t="s">
        <v>3</v>
      </c>
      <c r="HH4" s="5" t="s">
        <v>6</v>
      </c>
      <c r="HI4" s="13">
        <v>2021</v>
      </c>
      <c r="HJ4" s="150"/>
      <c r="HK4" s="5">
        <v>2022</v>
      </c>
      <c r="HL4" s="6">
        <v>2021</v>
      </c>
      <c r="HM4" s="6">
        <v>2022</v>
      </c>
      <c r="HN4" s="6">
        <v>2022</v>
      </c>
      <c r="HO4" s="5" t="s">
        <v>3</v>
      </c>
      <c r="HP4" s="5" t="s">
        <v>6</v>
      </c>
      <c r="HQ4" s="13">
        <v>2021</v>
      </c>
      <c r="HR4" s="150"/>
      <c r="HS4" s="5">
        <v>2022</v>
      </c>
      <c r="HT4" s="6">
        <v>2021</v>
      </c>
      <c r="HU4" s="6">
        <v>2022</v>
      </c>
      <c r="HV4" s="6">
        <v>2022</v>
      </c>
      <c r="HW4" s="5" t="s">
        <v>3</v>
      </c>
      <c r="HX4" s="5" t="s">
        <v>6</v>
      </c>
      <c r="HY4" s="13">
        <v>2021</v>
      </c>
      <c r="HZ4" s="150"/>
      <c r="IA4" s="5">
        <v>2022</v>
      </c>
      <c r="IB4" s="6">
        <v>2021</v>
      </c>
      <c r="IC4" s="6">
        <v>2022</v>
      </c>
      <c r="ID4" s="6">
        <v>2022</v>
      </c>
      <c r="IE4" s="5" t="s">
        <v>3</v>
      </c>
      <c r="IF4" s="5" t="s">
        <v>6</v>
      </c>
      <c r="IG4" s="13">
        <v>2021</v>
      </c>
      <c r="IH4" s="150"/>
      <c r="II4" s="5">
        <v>2022</v>
      </c>
      <c r="IJ4" s="6">
        <v>2021</v>
      </c>
      <c r="IK4" s="6">
        <v>2022</v>
      </c>
      <c r="IL4" s="6">
        <v>2022</v>
      </c>
      <c r="IM4" s="5" t="s">
        <v>3</v>
      </c>
      <c r="IN4" s="5" t="s">
        <v>6</v>
      </c>
      <c r="IO4" s="13">
        <v>2021</v>
      </c>
      <c r="IP4" s="150"/>
      <c r="IQ4" s="5">
        <v>2022</v>
      </c>
      <c r="IR4" s="6">
        <v>2021</v>
      </c>
      <c r="IS4" s="6">
        <v>2022</v>
      </c>
      <c r="IT4" s="6">
        <v>2022</v>
      </c>
      <c r="IU4" s="5" t="s">
        <v>3</v>
      </c>
      <c r="IV4" s="5" t="s">
        <v>6</v>
      </c>
      <c r="IW4" s="13">
        <v>2021</v>
      </c>
      <c r="IX4" s="150"/>
      <c r="IY4" s="5">
        <v>2022</v>
      </c>
      <c r="IZ4" s="6">
        <v>2021</v>
      </c>
      <c r="JA4" s="6">
        <v>2022</v>
      </c>
      <c r="JB4" s="6">
        <v>2022</v>
      </c>
      <c r="JC4" s="5" t="s">
        <v>3</v>
      </c>
      <c r="JD4" s="5" t="s">
        <v>6</v>
      </c>
      <c r="JE4" s="13">
        <v>2021</v>
      </c>
      <c r="JF4" s="150"/>
      <c r="JG4" s="5">
        <v>2022</v>
      </c>
      <c r="JH4" s="6">
        <v>2021</v>
      </c>
      <c r="JI4" s="6">
        <v>2022</v>
      </c>
      <c r="JJ4" s="6">
        <v>2022</v>
      </c>
      <c r="JK4" s="5" t="s">
        <v>3</v>
      </c>
      <c r="JL4" s="5" t="s">
        <v>6</v>
      </c>
      <c r="JM4" s="13">
        <v>2021</v>
      </c>
      <c r="JN4" s="150"/>
      <c r="JO4" s="5">
        <v>2023</v>
      </c>
      <c r="JP4" s="6">
        <v>2022</v>
      </c>
      <c r="JQ4" s="6">
        <v>2023</v>
      </c>
      <c r="JR4" s="5" t="s">
        <v>3</v>
      </c>
      <c r="JS4" s="13">
        <v>2022</v>
      </c>
      <c r="JT4" s="150"/>
      <c r="JU4" s="5">
        <v>2023</v>
      </c>
      <c r="JV4" s="6">
        <v>2022</v>
      </c>
      <c r="JW4" s="6">
        <v>2023</v>
      </c>
      <c r="JX4" s="5" t="s">
        <v>3</v>
      </c>
      <c r="JY4" s="13">
        <v>2022</v>
      </c>
      <c r="JZ4" s="150"/>
      <c r="KA4" s="5">
        <v>2023</v>
      </c>
      <c r="KB4" s="6">
        <v>2022</v>
      </c>
      <c r="KC4" s="6">
        <v>2023</v>
      </c>
      <c r="KD4" s="5" t="s">
        <v>3</v>
      </c>
      <c r="KE4" s="13">
        <v>2022</v>
      </c>
      <c r="KF4" s="150"/>
      <c r="KG4" s="5">
        <v>2023</v>
      </c>
      <c r="KH4" s="6">
        <v>2022</v>
      </c>
      <c r="KI4" s="6">
        <v>2023</v>
      </c>
      <c r="KJ4" s="6">
        <v>2023</v>
      </c>
      <c r="KK4" s="5" t="s">
        <v>3</v>
      </c>
      <c r="KL4" s="5" t="s">
        <v>25</v>
      </c>
      <c r="KM4" s="13">
        <v>2022</v>
      </c>
      <c r="KN4" s="150"/>
      <c r="KO4" s="5">
        <v>2023</v>
      </c>
      <c r="KP4" s="6">
        <v>2022</v>
      </c>
      <c r="KQ4" s="6">
        <v>2023</v>
      </c>
      <c r="KR4" s="6">
        <v>2023</v>
      </c>
      <c r="KS4" s="5" t="s">
        <v>3</v>
      </c>
      <c r="KT4" s="5" t="s">
        <v>25</v>
      </c>
      <c r="KU4" s="13">
        <v>2022</v>
      </c>
      <c r="KV4" s="150"/>
      <c r="KW4" s="5">
        <v>2023</v>
      </c>
      <c r="KX4" s="6">
        <v>2022</v>
      </c>
      <c r="KY4" s="6">
        <v>2023</v>
      </c>
      <c r="KZ4" s="6">
        <v>2023</v>
      </c>
      <c r="LA4" s="5" t="s">
        <v>3</v>
      </c>
      <c r="LB4" s="5" t="s">
        <v>25</v>
      </c>
      <c r="LC4" s="13">
        <v>2022</v>
      </c>
      <c r="LD4" s="150"/>
      <c r="LE4" s="5">
        <v>2023</v>
      </c>
      <c r="LF4" s="6">
        <v>2022</v>
      </c>
      <c r="LG4" s="6">
        <v>2023</v>
      </c>
      <c r="LH4" s="6">
        <v>2023</v>
      </c>
      <c r="LI4" s="5" t="s">
        <v>3</v>
      </c>
      <c r="LJ4" s="5" t="s">
        <v>25</v>
      </c>
      <c r="LK4" s="13">
        <v>2022</v>
      </c>
      <c r="LL4" s="5">
        <v>2023</v>
      </c>
      <c r="LM4" s="6">
        <v>2022</v>
      </c>
      <c r="LN4" s="6">
        <v>2023</v>
      </c>
      <c r="LO4" s="6">
        <v>2023</v>
      </c>
      <c r="LP4" s="5" t="s">
        <v>3</v>
      </c>
      <c r="LQ4" s="5" t="s">
        <v>7</v>
      </c>
      <c r="LR4" s="13">
        <v>2023</v>
      </c>
      <c r="LS4" s="150"/>
      <c r="LT4" s="5">
        <v>2023</v>
      </c>
      <c r="LU4" s="6">
        <v>2022</v>
      </c>
      <c r="LV4" s="6">
        <v>2023</v>
      </c>
      <c r="LW4" s="6">
        <v>2023</v>
      </c>
      <c r="LX4" s="5" t="s">
        <v>3</v>
      </c>
      <c r="LY4" s="5" t="s">
        <v>26</v>
      </c>
      <c r="LZ4" s="13">
        <v>2022</v>
      </c>
      <c r="MA4" s="150"/>
      <c r="MB4" s="5">
        <v>2023</v>
      </c>
      <c r="MC4" s="6">
        <v>2022</v>
      </c>
      <c r="MD4" s="6">
        <v>2023</v>
      </c>
      <c r="ME4" s="6" t="e">
        <f>_xll.thinkcell.addin.TCROUNDDOWN(2023,0)</f>
        <v>#NAME?</v>
      </c>
      <c r="MF4" s="5" t="s">
        <v>3</v>
      </c>
      <c r="MG4" s="5" t="s">
        <v>27</v>
      </c>
      <c r="MH4" s="13">
        <v>2022</v>
      </c>
      <c r="MI4" s="150"/>
      <c r="MJ4" s="5">
        <v>2023</v>
      </c>
      <c r="MK4" s="6">
        <v>2022</v>
      </c>
      <c r="ML4" s="6">
        <v>2023</v>
      </c>
      <c r="MM4" s="6" t="e">
        <f>_xll.thinkcell.addin.TCROUNDDOWN(2023,0)</f>
        <v>#NAME?</v>
      </c>
      <c r="MN4" s="5" t="s">
        <v>3</v>
      </c>
      <c r="MO4" s="5" t="s">
        <v>27</v>
      </c>
      <c r="MP4" s="13">
        <v>2022</v>
      </c>
      <c r="MQ4" s="150"/>
      <c r="MR4" s="5">
        <v>2023</v>
      </c>
      <c r="MS4" s="6">
        <v>2022</v>
      </c>
      <c r="MT4" s="6">
        <v>2023</v>
      </c>
      <c r="MU4" s="6" t="e">
        <f>_xll.thinkcell.addin.TCROUNDDOWN(2023,0)</f>
        <v>#NAME?</v>
      </c>
      <c r="MV4" s="5" t="s">
        <v>3</v>
      </c>
      <c r="MW4" s="5" t="s">
        <v>27</v>
      </c>
      <c r="MX4" s="13">
        <v>2022</v>
      </c>
      <c r="MY4" s="150"/>
      <c r="MZ4" s="5">
        <v>2024</v>
      </c>
      <c r="NA4" s="6">
        <v>2023</v>
      </c>
      <c r="NB4" s="6">
        <v>2024</v>
      </c>
      <c r="NC4" s="5" t="s">
        <v>3</v>
      </c>
      <c r="ND4" s="13">
        <v>2023</v>
      </c>
      <c r="NE4" s="150"/>
      <c r="NF4" s="5">
        <v>2024</v>
      </c>
      <c r="NG4" s="6">
        <v>2023</v>
      </c>
      <c r="NH4" s="6">
        <v>2024</v>
      </c>
      <c r="NI4" s="5" t="s">
        <v>3</v>
      </c>
      <c r="NJ4" s="13">
        <v>2023</v>
      </c>
      <c r="NK4" s="150"/>
      <c r="NL4" s="5">
        <v>2024</v>
      </c>
      <c r="NM4" s="6">
        <v>2023</v>
      </c>
      <c r="NN4" s="6">
        <v>2024</v>
      </c>
      <c r="NO4" s="5" t="s">
        <v>3</v>
      </c>
      <c r="NP4" s="13">
        <v>2023</v>
      </c>
      <c r="NQ4" s="150"/>
      <c r="NR4" s="5">
        <v>2024</v>
      </c>
      <c r="NS4" s="6">
        <v>2023</v>
      </c>
      <c r="NT4" s="6">
        <v>2024</v>
      </c>
      <c r="NU4" s="6">
        <v>2024</v>
      </c>
      <c r="NV4" s="5" t="s">
        <v>3</v>
      </c>
      <c r="NW4" s="13">
        <v>2023</v>
      </c>
      <c r="NX4" s="150"/>
      <c r="NY4" s="5">
        <v>2024</v>
      </c>
      <c r="NZ4" s="6">
        <v>2023</v>
      </c>
      <c r="OA4" s="6">
        <v>2024</v>
      </c>
      <c r="OB4" s="6">
        <v>2024</v>
      </c>
      <c r="OC4" s="5" t="s">
        <v>3</v>
      </c>
      <c r="OD4" s="13">
        <v>2023</v>
      </c>
      <c r="OE4" s="150"/>
      <c r="OF4" s="5">
        <v>2024</v>
      </c>
      <c r="OG4" s="6">
        <v>2023</v>
      </c>
      <c r="OH4" s="6">
        <v>2024</v>
      </c>
      <c r="OI4" s="6">
        <v>2024</v>
      </c>
      <c r="OJ4" s="5" t="s">
        <v>3</v>
      </c>
      <c r="OK4" s="13">
        <v>2023</v>
      </c>
      <c r="OL4" s="150"/>
      <c r="OM4" s="5">
        <v>2024</v>
      </c>
      <c r="ON4" s="6">
        <v>2023</v>
      </c>
      <c r="OO4" s="6">
        <v>2024</v>
      </c>
      <c r="OP4" s="6">
        <v>2024</v>
      </c>
      <c r="OQ4" s="5" t="s">
        <v>3</v>
      </c>
      <c r="OR4" s="13">
        <v>2023</v>
      </c>
      <c r="OS4" s="150"/>
      <c r="OT4" s="150">
        <v>2024</v>
      </c>
      <c r="OU4" s="150">
        <v>2023</v>
      </c>
      <c r="OV4" s="150">
        <v>2024</v>
      </c>
      <c r="OW4" s="150">
        <v>2024</v>
      </c>
      <c r="OX4" s="150" t="s">
        <v>3</v>
      </c>
      <c r="OY4" s="150">
        <v>2023</v>
      </c>
      <c r="OZ4" s="150"/>
      <c r="PA4" s="5">
        <v>2024</v>
      </c>
      <c r="PB4" s="6">
        <v>2023</v>
      </c>
      <c r="PC4" s="6">
        <v>2024</v>
      </c>
      <c r="PD4" s="6">
        <v>2024</v>
      </c>
      <c r="PE4" s="5" t="s">
        <v>3</v>
      </c>
      <c r="PF4" s="13">
        <v>2023</v>
      </c>
      <c r="PG4" s="150"/>
      <c r="PH4" s="5">
        <v>2024</v>
      </c>
      <c r="PI4" s="6">
        <v>2023</v>
      </c>
      <c r="PJ4" s="6">
        <v>2024</v>
      </c>
      <c r="PK4" s="6">
        <v>2024</v>
      </c>
      <c r="PL4" s="5" t="s">
        <v>3</v>
      </c>
      <c r="PM4" s="13">
        <v>2023</v>
      </c>
      <c r="PN4" s="150"/>
      <c r="PO4" s="5">
        <v>2024</v>
      </c>
      <c r="PP4" s="6">
        <v>2023</v>
      </c>
      <c r="PQ4" s="6">
        <v>2024</v>
      </c>
      <c r="PR4" s="6">
        <v>2024</v>
      </c>
      <c r="PS4" s="5" t="s">
        <v>3</v>
      </c>
      <c r="PT4" s="13">
        <v>2023</v>
      </c>
      <c r="PU4" s="150"/>
      <c r="PV4" s="5">
        <v>2024</v>
      </c>
      <c r="PW4" s="6">
        <v>2023</v>
      </c>
      <c r="PX4" s="6">
        <v>2024</v>
      </c>
      <c r="PY4" s="6">
        <v>2024</v>
      </c>
      <c r="PZ4" s="5" t="s">
        <v>3</v>
      </c>
      <c r="QA4" s="13">
        <v>2023</v>
      </c>
      <c r="QB4" s="150"/>
      <c r="QC4" s="5">
        <v>2025</v>
      </c>
      <c r="QD4" s="6">
        <v>2024</v>
      </c>
      <c r="QE4" s="6">
        <v>2025</v>
      </c>
      <c r="QF4" s="5" t="s">
        <v>3</v>
      </c>
      <c r="QG4" s="13">
        <v>2024</v>
      </c>
      <c r="QH4" s="150"/>
      <c r="QI4" s="5">
        <v>2025</v>
      </c>
      <c r="QJ4" s="6">
        <v>2024</v>
      </c>
      <c r="QK4" s="6">
        <v>2025</v>
      </c>
      <c r="QL4" s="5" t="s">
        <v>3</v>
      </c>
      <c r="QM4" s="13">
        <v>2024</v>
      </c>
      <c r="QN4" s="150"/>
      <c r="QO4" s="150"/>
      <c r="QP4" s="149"/>
      <c r="QQ4" s="149"/>
      <c r="QR4" s="149"/>
      <c r="QS4" s="150"/>
      <c r="QT4" s="150"/>
      <c r="QV4" s="15">
        <v>2021</v>
      </c>
      <c r="QW4" s="15">
        <v>2020</v>
      </c>
      <c r="QX4" s="15">
        <v>2021</v>
      </c>
      <c r="QY4" s="16" t="s">
        <v>3</v>
      </c>
      <c r="QZ4" s="17">
        <v>2019</v>
      </c>
      <c r="RB4" s="15">
        <v>2021</v>
      </c>
      <c r="RC4" s="15">
        <v>2020</v>
      </c>
      <c r="RD4" s="15">
        <v>2020</v>
      </c>
      <c r="RE4" s="15">
        <v>2020</v>
      </c>
      <c r="RF4" s="15">
        <v>2020</v>
      </c>
      <c r="RG4" s="15">
        <v>2020</v>
      </c>
    </row>
    <row r="5" spans="1:478" s="26" customFormat="1" ht="15" thickBot="1" x14ac:dyDescent="0.35">
      <c r="A5" s="4"/>
      <c r="B5" s="2"/>
      <c r="C5" s="2"/>
      <c r="D5" s="22"/>
      <c r="E5" s="18"/>
      <c r="F5" s="113"/>
      <c r="G5" s="19"/>
      <c r="H5" s="21"/>
      <c r="I5" s="20"/>
      <c r="J5" s="22"/>
      <c r="K5" s="18"/>
      <c r="L5" s="113"/>
      <c r="M5" s="19"/>
      <c r="N5" s="21"/>
      <c r="O5" s="2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122"/>
      <c r="AX5" s="22"/>
      <c r="AY5" s="22"/>
      <c r="AZ5" s="22"/>
      <c r="BA5" s="22"/>
      <c r="BB5" s="22"/>
      <c r="BC5" s="22"/>
      <c r="BD5" s="123"/>
      <c r="BE5" s="22"/>
      <c r="BF5" s="22"/>
      <c r="BG5" s="22"/>
      <c r="BH5" s="22"/>
      <c r="BI5" s="22"/>
      <c r="BJ5" s="22"/>
      <c r="BK5" s="22"/>
      <c r="BL5" s="22"/>
      <c r="BM5" s="22"/>
      <c r="BN5" s="123"/>
      <c r="BO5" s="22"/>
      <c r="BP5" s="22"/>
      <c r="BQ5" s="22"/>
      <c r="BR5" s="22"/>
      <c r="BS5" s="22"/>
      <c r="BT5" s="22"/>
      <c r="BU5" s="123"/>
      <c r="BV5" s="22"/>
      <c r="BW5" s="22"/>
      <c r="BX5" s="22"/>
      <c r="BY5" s="22"/>
      <c r="BZ5" s="22"/>
      <c r="CA5" s="22"/>
      <c r="CB5" s="123"/>
      <c r="CC5" s="22"/>
      <c r="CD5" s="22"/>
      <c r="CE5" s="22"/>
      <c r="CF5" s="22"/>
      <c r="CG5" s="22"/>
      <c r="CH5" s="22"/>
      <c r="CI5" s="22"/>
      <c r="CJ5" s="23"/>
      <c r="CK5" s="24"/>
      <c r="CL5" s="24"/>
      <c r="CM5" s="24"/>
      <c r="CN5" s="25"/>
      <c r="CP5" s="24"/>
      <c r="CQ5" s="24"/>
      <c r="CR5" s="24"/>
      <c r="CS5" s="24"/>
      <c r="CT5" s="24"/>
      <c r="CU5" s="24"/>
      <c r="CV5" s="24"/>
      <c r="CW5" s="24"/>
      <c r="CX5" s="24"/>
      <c r="CY5" s="123"/>
      <c r="CZ5" s="22"/>
      <c r="DA5" s="22"/>
      <c r="DB5" s="22"/>
      <c r="DC5" s="22"/>
      <c r="DD5" s="22"/>
      <c r="DF5" s="123"/>
      <c r="DG5" s="22"/>
      <c r="DH5" s="22"/>
      <c r="DI5" s="22"/>
      <c r="DJ5" s="22"/>
      <c r="DK5" s="22"/>
      <c r="DL5" s="123"/>
      <c r="DM5" s="22"/>
      <c r="DN5" s="22"/>
      <c r="DO5" s="22"/>
      <c r="DP5" s="22"/>
      <c r="DQ5" s="22"/>
      <c r="DR5" s="123"/>
      <c r="DS5" s="22"/>
      <c r="DT5" s="22"/>
      <c r="DU5" s="22"/>
      <c r="DV5" s="22"/>
      <c r="DW5" s="22"/>
      <c r="DX5" s="22"/>
      <c r="DY5" s="22"/>
      <c r="DZ5" s="123"/>
      <c r="EA5" s="22"/>
      <c r="EB5" s="22"/>
      <c r="EC5" s="22"/>
      <c r="ED5" s="22"/>
      <c r="EE5" s="22"/>
      <c r="EF5" s="22"/>
      <c r="EG5" s="22"/>
      <c r="EH5" s="123"/>
      <c r="EI5" s="22"/>
      <c r="EJ5" s="22"/>
      <c r="EK5" s="22"/>
      <c r="EL5" s="22"/>
      <c r="EM5" s="22"/>
      <c r="EN5" s="22"/>
      <c r="EO5" s="22"/>
      <c r="EP5" s="123"/>
      <c r="EQ5" s="22"/>
      <c r="ER5" s="22"/>
      <c r="ES5" s="22"/>
      <c r="ET5" s="22"/>
      <c r="EU5" s="22"/>
      <c r="EV5" s="22"/>
      <c r="EW5" s="22"/>
      <c r="EX5" s="122"/>
      <c r="EY5" s="22"/>
      <c r="EZ5" s="22"/>
      <c r="FA5" s="22"/>
      <c r="FB5" s="22"/>
      <c r="FC5" s="22"/>
      <c r="FD5" s="22"/>
      <c r="FE5" s="22"/>
      <c r="FF5" s="123"/>
      <c r="FG5" s="122"/>
      <c r="FH5" s="22"/>
      <c r="FI5" s="22"/>
      <c r="FJ5" s="22"/>
      <c r="FK5" s="22"/>
      <c r="FL5" s="22"/>
      <c r="FM5" s="22"/>
      <c r="FN5" s="123"/>
      <c r="FO5" s="122"/>
      <c r="FP5" s="22"/>
      <c r="FQ5" s="22"/>
      <c r="FR5" s="22"/>
      <c r="FS5" s="22"/>
      <c r="FT5" s="22"/>
      <c r="FU5" s="22"/>
      <c r="FV5" s="123"/>
      <c r="FW5" s="122"/>
      <c r="FX5" s="22"/>
      <c r="FY5" s="22"/>
      <c r="FZ5" s="22"/>
      <c r="GA5" s="22"/>
      <c r="GB5" s="22"/>
      <c r="GC5" s="22"/>
      <c r="GD5" s="123"/>
      <c r="GE5" s="122"/>
      <c r="GF5" s="22"/>
      <c r="GG5" s="22"/>
      <c r="GH5" s="22"/>
      <c r="GI5" s="22"/>
      <c r="GJ5" s="22"/>
      <c r="GK5" s="22"/>
      <c r="GL5" s="123"/>
      <c r="GM5" s="122"/>
      <c r="GN5" s="22"/>
      <c r="GO5" s="22"/>
      <c r="GP5" s="22"/>
      <c r="GQ5" s="22"/>
      <c r="GR5" s="22"/>
      <c r="GS5" s="22"/>
      <c r="GT5" s="22"/>
      <c r="GU5" s="22"/>
      <c r="GV5" s="22"/>
      <c r="GW5" s="123"/>
      <c r="GX5" s="122"/>
      <c r="GY5" s="22"/>
      <c r="GZ5" s="22"/>
      <c r="HA5" s="22"/>
      <c r="HB5" s="22"/>
      <c r="HC5" s="123"/>
      <c r="HD5" s="122"/>
      <c r="HE5" s="22"/>
      <c r="HF5" s="22"/>
      <c r="HG5" s="22"/>
      <c r="HH5" s="22"/>
      <c r="HI5" s="22"/>
      <c r="HJ5" s="22"/>
      <c r="HK5" s="123"/>
      <c r="HL5" s="122"/>
      <c r="HM5" s="22"/>
      <c r="HN5" s="22"/>
      <c r="HO5" s="22"/>
      <c r="HP5" s="22"/>
      <c r="HQ5" s="22"/>
      <c r="HR5" s="22"/>
      <c r="HS5" s="123"/>
      <c r="HT5" s="122"/>
      <c r="HU5" s="22"/>
      <c r="HV5" s="22"/>
      <c r="HW5" s="22"/>
      <c r="HX5" s="22"/>
      <c r="HY5" s="22"/>
      <c r="HZ5" s="22"/>
      <c r="IA5" s="123"/>
      <c r="IB5" s="122"/>
      <c r="IC5" s="22"/>
      <c r="ID5" s="22"/>
      <c r="IE5" s="22"/>
      <c r="IF5" s="22"/>
      <c r="IG5" s="22"/>
      <c r="IH5" s="22"/>
      <c r="II5" s="123"/>
      <c r="IJ5" s="122"/>
      <c r="IK5" s="22"/>
      <c r="IL5" s="22"/>
      <c r="IM5" s="22"/>
      <c r="IN5" s="22"/>
      <c r="IO5" s="22"/>
      <c r="IP5" s="22"/>
      <c r="IQ5" s="123"/>
      <c r="IR5" s="122"/>
      <c r="IS5" s="22"/>
      <c r="IT5" s="22"/>
      <c r="IU5" s="22"/>
      <c r="IV5" s="22"/>
      <c r="IW5" s="22"/>
      <c r="IX5" s="22"/>
      <c r="IY5" s="123"/>
      <c r="IZ5" s="122"/>
      <c r="JA5" s="22"/>
      <c r="JB5" s="22"/>
      <c r="JC5" s="22"/>
      <c r="JD5" s="22"/>
      <c r="JE5" s="22"/>
      <c r="JF5" s="22"/>
      <c r="JG5" s="123"/>
      <c r="JH5" s="122"/>
      <c r="JI5" s="22"/>
      <c r="JJ5" s="22"/>
      <c r="JK5" s="22"/>
      <c r="JL5" s="22"/>
      <c r="JM5" s="22"/>
      <c r="JN5" s="22"/>
      <c r="JO5" s="123"/>
      <c r="JP5" s="122"/>
      <c r="JQ5" s="22"/>
      <c r="JR5" s="22"/>
      <c r="JS5" s="22"/>
      <c r="JT5" s="22"/>
      <c r="JU5" s="123"/>
      <c r="JV5" s="122"/>
      <c r="JW5" s="22"/>
      <c r="JX5" s="22"/>
      <c r="JY5" s="22"/>
      <c r="JZ5" s="22"/>
      <c r="KA5" s="123"/>
      <c r="KB5" s="122"/>
      <c r="KC5" s="22"/>
      <c r="KD5" s="22"/>
      <c r="KE5" s="22"/>
      <c r="KF5" s="22"/>
      <c r="KG5" s="123"/>
      <c r="KH5" s="122"/>
      <c r="KI5" s="22"/>
      <c r="KJ5" s="22"/>
      <c r="KK5" s="22"/>
      <c r="KL5" s="22"/>
      <c r="KM5" s="22"/>
      <c r="KN5" s="22"/>
      <c r="KO5" s="123"/>
      <c r="KP5" s="122"/>
      <c r="KQ5" s="22"/>
      <c r="KR5" s="22"/>
      <c r="KS5" s="22"/>
      <c r="KT5" s="22"/>
      <c r="KU5" s="22"/>
      <c r="KV5" s="22"/>
      <c r="KW5" s="123"/>
      <c r="KX5" s="122"/>
      <c r="KY5" s="22"/>
      <c r="KZ5" s="22"/>
      <c r="LA5" s="22"/>
      <c r="LB5" s="22"/>
      <c r="LC5" s="22"/>
      <c r="LD5" s="22"/>
      <c r="LE5" s="123"/>
      <c r="LF5" s="122"/>
      <c r="LG5" s="22"/>
      <c r="LH5" s="22"/>
      <c r="LI5" s="22"/>
      <c r="LJ5" s="22"/>
      <c r="LK5" s="22"/>
      <c r="LL5" s="18"/>
      <c r="LM5" s="19"/>
      <c r="LN5" s="19"/>
      <c r="LO5" s="19"/>
      <c r="LP5" s="21"/>
      <c r="LQ5" s="21"/>
      <c r="LR5" s="21"/>
      <c r="LS5" s="22"/>
      <c r="LT5" s="123"/>
      <c r="LU5" s="122"/>
      <c r="LV5" s="22"/>
      <c r="LW5" s="22"/>
      <c r="LX5" s="22"/>
      <c r="LY5" s="22"/>
      <c r="LZ5" s="22"/>
      <c r="MA5" s="22"/>
      <c r="MB5" s="123"/>
      <c r="MC5" s="122"/>
      <c r="MD5" s="22"/>
      <c r="ME5" s="22"/>
      <c r="MF5" s="22"/>
      <c r="MG5" s="22"/>
      <c r="MH5" s="22"/>
      <c r="MI5" s="22" t="s">
        <v>28</v>
      </c>
      <c r="MJ5" s="123"/>
      <c r="MK5" s="122"/>
      <c r="ML5" s="22"/>
      <c r="MM5" s="22"/>
      <c r="MN5" s="22"/>
      <c r="MO5" s="22"/>
      <c r="MP5" s="22"/>
      <c r="MQ5" s="22"/>
      <c r="MR5" s="123"/>
      <c r="MS5" s="122"/>
      <c r="MT5" s="22"/>
      <c r="MU5" s="22"/>
      <c r="MV5" s="22"/>
      <c r="MW5" s="22"/>
      <c r="MX5" s="22"/>
      <c r="MY5" s="22"/>
      <c r="MZ5" s="123"/>
      <c r="NA5" s="122"/>
      <c r="NB5" s="22"/>
      <c r="NC5" s="22"/>
      <c r="ND5" s="22"/>
      <c r="NE5" s="22"/>
      <c r="NF5" s="123"/>
      <c r="NG5" s="122"/>
      <c r="NH5" s="22"/>
      <c r="NI5" s="22"/>
      <c r="NJ5" s="22"/>
      <c r="NK5" s="22"/>
      <c r="NL5" s="123"/>
      <c r="NM5" s="122"/>
      <c r="NN5" s="22"/>
      <c r="NO5" s="22"/>
      <c r="NP5" s="22"/>
      <c r="NQ5" s="22"/>
      <c r="NR5" s="123"/>
      <c r="NS5" s="122"/>
      <c r="NT5" s="22"/>
      <c r="NU5" s="22"/>
      <c r="NV5" s="22"/>
      <c r="NW5" s="22"/>
      <c r="NX5" s="22"/>
      <c r="NY5" s="123"/>
      <c r="NZ5" s="122"/>
      <c r="OA5" s="22"/>
      <c r="OB5" s="22"/>
      <c r="OC5" s="22"/>
      <c r="OD5" s="22"/>
      <c r="OE5" s="22"/>
      <c r="OF5" s="123"/>
      <c r="OG5" s="122"/>
      <c r="OH5" s="22"/>
      <c r="OI5" s="22"/>
      <c r="OJ5" s="22"/>
      <c r="OK5" s="22"/>
      <c r="OL5" s="22"/>
      <c r="OM5" s="123"/>
      <c r="ON5" s="1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123"/>
      <c r="PB5" s="122"/>
      <c r="PC5" s="22"/>
      <c r="PD5" s="22"/>
      <c r="PE5" s="22"/>
      <c r="PF5" s="22"/>
      <c r="PG5" s="22"/>
      <c r="PH5" s="123"/>
      <c r="PI5" s="122"/>
      <c r="PJ5" s="22"/>
      <c r="PK5" s="22"/>
      <c r="PL5" s="22"/>
      <c r="PM5" s="22"/>
      <c r="PN5" s="22"/>
      <c r="PO5" s="123"/>
      <c r="PP5" s="122"/>
      <c r="PQ5" s="22"/>
      <c r="PR5" s="22"/>
      <c r="PS5" s="22"/>
      <c r="PT5" s="22"/>
      <c r="PU5" s="22"/>
      <c r="PV5" s="123"/>
      <c r="PW5" s="122"/>
      <c r="PX5" s="22"/>
      <c r="PY5" s="22"/>
      <c r="PZ5" s="22"/>
      <c r="QA5" s="22"/>
      <c r="QB5" s="22"/>
      <c r="QC5" s="123"/>
      <c r="QD5" s="122"/>
      <c r="QE5" s="22"/>
      <c r="QF5" s="22"/>
      <c r="QG5" s="22"/>
      <c r="QH5" s="22"/>
      <c r="QI5" s="123"/>
      <c r="QJ5" s="122"/>
      <c r="QK5" s="22"/>
      <c r="QL5" s="22"/>
      <c r="QM5" s="22"/>
      <c r="QN5" s="22"/>
      <c r="QO5" s="22"/>
      <c r="QP5" s="22"/>
      <c r="QQ5" s="22"/>
      <c r="QR5" s="22"/>
      <c r="QS5" s="22"/>
      <c r="QT5" s="22"/>
      <c r="QV5" s="23"/>
      <c r="QW5" s="24"/>
      <c r="QX5" s="24"/>
      <c r="QY5" s="24"/>
      <c r="QZ5" s="25"/>
      <c r="RB5" s="24"/>
      <c r="RC5" s="24"/>
      <c r="RD5" s="24"/>
      <c r="RE5" s="24"/>
      <c r="RF5" s="24"/>
      <c r="RG5" s="24"/>
      <c r="RJ5" s="153"/>
    </row>
    <row r="6" spans="1:478" ht="15" thickBot="1" x14ac:dyDescent="0.35">
      <c r="A6" s="191" t="s">
        <v>24</v>
      </c>
      <c r="B6" s="192"/>
      <c r="C6" s="2"/>
      <c r="D6" s="32"/>
      <c r="E6" s="27">
        <f>E7+E9+E8</f>
        <v>2019027</v>
      </c>
      <c r="F6" s="28">
        <f>F7+F9+F8</f>
        <v>2074084</v>
      </c>
      <c r="G6" s="29">
        <f>G7+G9+G8</f>
        <v>2043730.0441303547</v>
      </c>
      <c r="H6" s="30">
        <f>E6-G6</f>
        <v>-24703.044130354654</v>
      </c>
      <c r="I6" s="31">
        <f>IFERROR(E6/F6-1,"-")</f>
        <v>-2.6545212247912842E-2</v>
      </c>
      <c r="J6" s="32"/>
      <c r="K6" s="27">
        <f>K7+K9+K8</f>
        <v>2035337</v>
      </c>
      <c r="L6" s="28">
        <f>L7+L9+L8</f>
        <v>1992665</v>
      </c>
      <c r="M6" s="29">
        <f>M7+M9+M8</f>
        <v>2053710.1265988406</v>
      </c>
      <c r="N6" s="30">
        <f>K6-M6</f>
        <v>-18373.126598840579</v>
      </c>
      <c r="O6" s="31">
        <f>IFERROR(K6/L6-1,"-")</f>
        <v>2.1414537817445511E-2</v>
      </c>
      <c r="P6" s="32"/>
      <c r="Q6" s="27">
        <f>Q7+Q9+Q8</f>
        <v>2175705.0689655175</v>
      </c>
      <c r="R6" s="28">
        <f>R7+R9+R8</f>
        <v>2057132</v>
      </c>
      <c r="S6" s="29">
        <f>S7+S9+S8</f>
        <v>2064060.7637146306</v>
      </c>
      <c r="T6" s="30">
        <f>Q6-S6</f>
        <v>111644.30525088683</v>
      </c>
      <c r="U6" s="31">
        <f>IFERROR(Q6/R6-1,"-")</f>
        <v>5.7639990513743244E-2</v>
      </c>
      <c r="V6" s="32"/>
      <c r="W6" s="27">
        <f>W7+W9+W8</f>
        <v>2116761</v>
      </c>
      <c r="X6" s="28">
        <f>X7+X9+X8</f>
        <v>2074019</v>
      </c>
      <c r="Y6" s="29">
        <f>Y7+Y9+Y8</f>
        <v>2074789.7143351049</v>
      </c>
      <c r="Z6" s="30">
        <f>W6-Y6</f>
        <v>41971.285664895084</v>
      </c>
      <c r="AA6" s="31">
        <f>IFERROR(W6/X6-1,"-")</f>
        <v>2.0608297223892347E-2</v>
      </c>
      <c r="AB6" s="32"/>
      <c r="AC6" s="27">
        <f>AC7+AC9+AC8</f>
        <v>2273178</v>
      </c>
      <c r="AD6" s="28">
        <f>AD7+AD9+AD8</f>
        <v>2101268</v>
      </c>
      <c r="AE6" s="29">
        <f>AE7+AE9+AE8</f>
        <v>2085904.9416473284</v>
      </c>
      <c r="AF6" s="30">
        <f>AC6-AE6</f>
        <v>187273.05835267156</v>
      </c>
      <c r="AG6" s="31">
        <f>IFERROR(AC6/AD6-1,"-")</f>
        <v>8.1812505591861706E-2</v>
      </c>
      <c r="AH6" s="32"/>
      <c r="AI6" s="27">
        <f>AI7+AI9+AI8</f>
        <v>2296574</v>
      </c>
      <c r="AJ6" s="28" t="e">
        <f>AJ7+AJ9+AJ8</f>
        <v>#REF!</v>
      </c>
      <c r="AK6" s="29">
        <f>AK7+AK9+AK8</f>
        <v>2097414.6189642237</v>
      </c>
      <c r="AL6" s="29">
        <f>AL7+AL9+AL8</f>
        <v>2059272.6538568744</v>
      </c>
      <c r="AM6" s="30">
        <f>AI6-AK6</f>
        <v>199159.38103577634</v>
      </c>
      <c r="AN6" s="31" t="str">
        <f>IFERROR(AI6/AJ6-1,"-")</f>
        <v>-</v>
      </c>
      <c r="AO6" s="32"/>
      <c r="AP6" s="27">
        <f>AP7+AP9+AP8</f>
        <v>2329335</v>
      </c>
      <c r="AQ6" s="28" t="e">
        <f>AQ7+AQ9+AQ8</f>
        <v>#REF!</v>
      </c>
      <c r="AR6" s="29">
        <f>AR7+AR9+AR8</f>
        <v>2109327.1356997024</v>
      </c>
      <c r="AS6" s="29">
        <f>AS7+AS9+AS8</f>
        <v>2308591.9343954679</v>
      </c>
      <c r="AT6" s="30">
        <f>AP6-AR6</f>
        <v>220007.86430029757</v>
      </c>
      <c r="AU6" s="31" t="str">
        <f>IFERROR(AP6/AQ6-1,"-")</f>
        <v>-</v>
      </c>
      <c r="AV6" s="32"/>
      <c r="AW6" s="27" t="e">
        <f>AW7+AW9+AW8</f>
        <v>#REF!</v>
      </c>
      <c r="AX6" s="28" t="e">
        <f>AX7+AX9+AX8</f>
        <v>#REF!</v>
      </c>
      <c r="AY6" s="29">
        <f>AY7+AY9+AY8</f>
        <v>2121651.1035285825</v>
      </c>
      <c r="AZ6" s="29">
        <f>AZ7+AZ9+AZ8</f>
        <v>2320785.2405150849</v>
      </c>
      <c r="BA6" s="30" t="e">
        <f>AW6-AY6</f>
        <v>#REF!</v>
      </c>
      <c r="BB6" s="31" t="str">
        <f>IFERROR(AW6/AX6-1,"-")</f>
        <v>-</v>
      </c>
      <c r="BC6" s="32"/>
      <c r="BD6" s="27">
        <f>BD7+BD9+BD8</f>
        <v>2444762</v>
      </c>
      <c r="BE6" s="28" t="e">
        <f>BE7+BE9+BE8</f>
        <v>#REF!</v>
      </c>
      <c r="BF6" s="29">
        <f>BF7+BF9+BF8</f>
        <v>2134395.3627373218</v>
      </c>
      <c r="BG6" s="29">
        <f>BG7+BG9+BG8</f>
        <v>2359624.6404170459</v>
      </c>
      <c r="BH6" s="30">
        <f>BD6-BF6</f>
        <v>310366.63726267824</v>
      </c>
      <c r="BI6" s="31" t="str">
        <f>IFERROR(BD6/BE6-1,"-")</f>
        <v>-</v>
      </c>
      <c r="BJ6" s="32"/>
      <c r="BK6" s="32"/>
      <c r="BL6" s="32"/>
      <c r="BM6" s="32"/>
      <c r="BN6" s="27">
        <f>BN7+BN9+BN8</f>
        <v>2462778</v>
      </c>
      <c r="BO6" s="28" t="e">
        <f>BO7+BO9+BO8</f>
        <v>#REF!</v>
      </c>
      <c r="BP6" s="29">
        <f>BP7+BP9+BP8</f>
        <v>2147568.9887717878</v>
      </c>
      <c r="BQ6" s="29">
        <f>BQ7+BQ9+BQ8</f>
        <v>2383015.7683196012</v>
      </c>
      <c r="BR6" s="30">
        <f>BN6-BP6</f>
        <v>315209.01122821216</v>
      </c>
      <c r="BS6" s="31" t="str">
        <f>IFERROR(BN6/BO6-1,"-")</f>
        <v>-</v>
      </c>
      <c r="BT6" s="124"/>
      <c r="BU6" s="27">
        <f>BU7+BU9+BU8</f>
        <v>2432677</v>
      </c>
      <c r="BV6" s="28" t="e">
        <f>BV7+BV9+BV8</f>
        <v>#REF!</v>
      </c>
      <c r="BW6" s="29">
        <f>BW7+BW9+BW8</f>
        <v>2161181.2989885043</v>
      </c>
      <c r="BX6" s="29">
        <f>BX7+BX9+BX8</f>
        <v>2406714.5088352687</v>
      </c>
      <c r="BY6" s="30">
        <f>BU6-BW6</f>
        <v>271495.70101149566</v>
      </c>
      <c r="BZ6" s="31" t="str">
        <f>IFERROR(BU6/BV6-1,"-")</f>
        <v>-</v>
      </c>
      <c r="CA6" s="124"/>
      <c r="CB6" s="27">
        <f>CB7+CB9+CB8</f>
        <v>2432677</v>
      </c>
      <c r="CC6" s="28" t="e">
        <f>CC7+CC9+CC8</f>
        <v>#REF!</v>
      </c>
      <c r="CD6" s="29">
        <f>CD7+CD9+CD8</f>
        <v>2161181.2989885043</v>
      </c>
      <c r="CE6" s="29">
        <f>CE7+CE9+CE8</f>
        <v>2406714.5088352687</v>
      </c>
      <c r="CF6" s="30">
        <f>CB6-CD6</f>
        <v>271495.70101149566</v>
      </c>
      <c r="CG6" s="31" t="str">
        <f>IFERROR(CB6/CC6-1,"-")</f>
        <v>-</v>
      </c>
      <c r="CH6" s="124"/>
      <c r="CI6" s="124"/>
      <c r="CJ6" s="33">
        <f>+E6</f>
        <v>2019027</v>
      </c>
      <c r="CK6" s="33" t="e">
        <f>+#REF!</f>
        <v>#REF!</v>
      </c>
      <c r="CL6" s="33" t="e">
        <f>+#REF!</f>
        <v>#REF!</v>
      </c>
      <c r="CM6" s="35" t="e">
        <f>CJ6-CL6</f>
        <v>#REF!</v>
      </c>
      <c r="CN6" s="36" t="str">
        <f>IFERROR(CJ6/CK6-1,"-")</f>
        <v>-</v>
      </c>
      <c r="CP6" s="109">
        <v>2175241.8596160342</v>
      </c>
      <c r="CQ6" s="33">
        <f t="shared" ref="CQ6:CS6" si="0">CQ7+CQ9+CQ8</f>
        <v>0</v>
      </c>
      <c r="CR6" s="33">
        <f t="shared" si="0"/>
        <v>0</v>
      </c>
      <c r="CS6" s="33">
        <f t="shared" si="0"/>
        <v>0</v>
      </c>
      <c r="CT6" s="37">
        <v>1799589</v>
      </c>
      <c r="CU6" s="38">
        <f>CP6/$CT6-1</f>
        <v>0.20874369626399925</v>
      </c>
      <c r="CV6" s="38">
        <f t="shared" ref="CV6:CX9" si="1">CQ6/$CT6-1</f>
        <v>-1</v>
      </c>
      <c r="CW6" s="38">
        <f t="shared" si="1"/>
        <v>-1</v>
      </c>
      <c r="CX6" s="38">
        <f t="shared" si="1"/>
        <v>-1</v>
      </c>
      <c r="CY6" s="27">
        <f>CY7+CY9+CY8</f>
        <v>3791063</v>
      </c>
      <c r="CZ6" s="28" t="e">
        <f>CZ7+CZ9+CZ8</f>
        <v>#REF!</v>
      </c>
      <c r="DA6" s="29">
        <f>DA7+DA9+DA8</f>
        <v>2175241.8596160342</v>
      </c>
      <c r="DB6" s="29">
        <f>DB7+DB9+DB8</f>
        <v>2430726.0900113573</v>
      </c>
      <c r="DC6" s="30">
        <f>CY6-DA6</f>
        <v>1615821.1403839658</v>
      </c>
      <c r="DD6" s="31" t="str">
        <f>IFERROR(CY6/CZ6-1,"-")</f>
        <v>-</v>
      </c>
      <c r="DF6" s="27">
        <f>DF7+DF9+DF8</f>
        <v>3856309</v>
      </c>
      <c r="DG6" s="28">
        <f>DG7+DG9+DG8</f>
        <v>2019027</v>
      </c>
      <c r="DH6" s="29">
        <f>DH7+DH9+DH8</f>
        <v>2457878.893513062</v>
      </c>
      <c r="DI6" s="30">
        <f>DF6-DH6</f>
        <v>1398430.106486938</v>
      </c>
      <c r="DJ6" s="31">
        <f>IFERROR(DF6/DG6-1,"-")</f>
        <v>0.90998386846733603</v>
      </c>
      <c r="DK6" s="124"/>
      <c r="DL6" s="27">
        <f>DL7+DL9+DL8</f>
        <v>3895430</v>
      </c>
      <c r="DM6" s="28">
        <f>DM7+DM9+DM8</f>
        <v>1992665</v>
      </c>
      <c r="DN6" s="29">
        <f>DN7+DN9+DN8</f>
        <v>2485467.0429330384</v>
      </c>
      <c r="DO6" s="30">
        <f>DL6-DN6</f>
        <v>1409962.9570669616</v>
      </c>
      <c r="DP6" s="31">
        <f>IFERROR(DL6/DM6-1,"-")</f>
        <v>0.95488453904695469</v>
      </c>
      <c r="DQ6" s="124"/>
      <c r="DR6" s="27">
        <f>DR7+DR9+DR8</f>
        <v>2678244</v>
      </c>
      <c r="DS6" s="28">
        <f>DS7+DS9+DS8</f>
        <v>2116761</v>
      </c>
      <c r="DT6" s="29">
        <f>DT7+DT9+DT8</f>
        <v>2541986.64567217</v>
      </c>
      <c r="DU6" s="29">
        <f>DU7+DU9+DU8</f>
        <v>3995796.5281781098</v>
      </c>
      <c r="DV6" s="30">
        <f>DR6-DT6</f>
        <v>136257.35432783002</v>
      </c>
      <c r="DW6" s="31">
        <f>IFERROR(DR6/DS6-1,"-")</f>
        <v>0.26525573742146613</v>
      </c>
      <c r="DX6" s="124"/>
      <c r="DY6" s="124"/>
      <c r="DZ6" s="27">
        <f>DZ7+DZ9+DZ8</f>
        <v>2693256</v>
      </c>
      <c r="EA6" s="28">
        <f>EA7+EA9+EA8</f>
        <v>2273178</v>
      </c>
      <c r="EB6" s="29">
        <f>EB7+EB9+EB8</f>
        <v>2570937.31627467</v>
      </c>
      <c r="EC6" s="29">
        <f>EC7+EC9+EC8</f>
        <v>4048125.2808659878</v>
      </c>
      <c r="ED6" s="30">
        <f>DZ6-EB6</f>
        <v>122318.68372533005</v>
      </c>
      <c r="EE6" s="30">
        <f>DZ6-EC6</f>
        <v>-1354869.2808659878</v>
      </c>
      <c r="EF6" s="31">
        <f>IFERROR(DZ6/EA6-1,"-")</f>
        <v>0.18479767092590205</v>
      </c>
      <c r="EG6" s="124"/>
      <c r="EH6" s="27">
        <f>EH7+EH9+EH8</f>
        <v>2647950</v>
      </c>
      <c r="EI6" s="28" t="e">
        <f>EI7+EI9+EI8</f>
        <v>#REF!</v>
      </c>
      <c r="EJ6" s="29">
        <f>EJ7+EJ9+EJ8</f>
        <v>2600361.7800424607</v>
      </c>
      <c r="EK6" s="29">
        <f>EK7+EK9+EK8</f>
        <v>4121077.3793451134</v>
      </c>
      <c r="EL6" s="30">
        <f>EH6-EJ6</f>
        <v>47588.219957539346</v>
      </c>
      <c r="EM6" s="30">
        <f>EH6-EK6</f>
        <v>-1473127.3793451134</v>
      </c>
      <c r="EN6" s="31" t="str">
        <f>IFERROR(EH6/EI6-1,"-")</f>
        <v>-</v>
      </c>
      <c r="EO6" s="124"/>
      <c r="EP6" s="27">
        <f>EP7+EP9+EP8</f>
        <v>2607454</v>
      </c>
      <c r="EQ6" s="28">
        <f>EQ7+EQ9+EQ8</f>
        <v>2329335</v>
      </c>
      <c r="ER6" s="29">
        <f>ER7+ER9+ER8</f>
        <v>2630270.2586717703</v>
      </c>
      <c r="ES6" s="29">
        <f>ES7+ES9+ES8</f>
        <v>2669693.829053334</v>
      </c>
      <c r="ET6" s="30">
        <f>EP6-ER6</f>
        <v>-22816.258671770338</v>
      </c>
      <c r="EU6" s="30">
        <f>EP6-ES6</f>
        <v>-62239.82905333396</v>
      </c>
      <c r="EV6" s="31">
        <f>IFERROR(EP6/EQ6-1,"-")</f>
        <v>0.11939845492383028</v>
      </c>
      <c r="EW6" s="124"/>
      <c r="EX6" s="27">
        <f>EX7+EX9+EX8</f>
        <v>2683955</v>
      </c>
      <c r="EY6" s="28" t="e">
        <f>EY7+EY9+EY8</f>
        <v>#REF!</v>
      </c>
      <c r="EZ6" s="29">
        <f>EZ7+EZ9+EZ8</f>
        <v>2660673.2311264523</v>
      </c>
      <c r="FA6" s="29">
        <f>FA7+FA9+FA8</f>
        <v>2692143.9047054467</v>
      </c>
      <c r="FB6" s="30">
        <f>EX6-EZ6</f>
        <v>23281.76887354767</v>
      </c>
      <c r="FC6" s="30">
        <f>EX6-FA6</f>
        <v>-8188.9047054466791</v>
      </c>
      <c r="FD6" s="31" t="str">
        <f>IFERROR(EX6/EY6-1,"-")</f>
        <v>-</v>
      </c>
      <c r="FE6" s="124"/>
      <c r="FF6" s="27">
        <f>FF7+FF9+FF8</f>
        <v>2655490</v>
      </c>
      <c r="FG6" s="28">
        <f>FG7+FG9+FG8</f>
        <v>2444762</v>
      </c>
      <c r="FH6" s="29">
        <f>FH7+FH9+FH8</f>
        <v>2691581.4406241835</v>
      </c>
      <c r="FI6" s="29">
        <f>FI7+FI9+FI8</f>
        <v>2717626.0742876818</v>
      </c>
      <c r="FJ6" s="30">
        <f>FF6-FH6</f>
        <v>-36091.440624183509</v>
      </c>
      <c r="FK6" s="30">
        <f>FF6-FI6</f>
        <v>-62136.07428768184</v>
      </c>
      <c r="FL6" s="31">
        <f>IFERROR(FF6/FG6-1,"-")</f>
        <v>8.619571148438987E-2</v>
      </c>
      <c r="FM6" s="124"/>
      <c r="FN6" s="27">
        <f>FN7+FN9+FN8</f>
        <v>2691540</v>
      </c>
      <c r="FO6" s="28">
        <f>FO7+FO9+FO8</f>
        <v>2462778</v>
      </c>
      <c r="FP6" s="29">
        <f>FP7+FP9+FP8</f>
        <v>2691581.4406241835</v>
      </c>
      <c r="FQ6" s="29">
        <f>FQ7+FQ9+FQ8</f>
        <v>2680274.5677504782</v>
      </c>
      <c r="FR6" s="30">
        <f>FN6-FP6</f>
        <v>-41.440624183509499</v>
      </c>
      <c r="FS6" s="30">
        <f>FN6-FQ6</f>
        <v>11265.432249521837</v>
      </c>
      <c r="FT6" s="31">
        <f>IFERROR(FN6/FO6-1,"-")</f>
        <v>9.2887787693409551E-2</v>
      </c>
      <c r="FU6" s="124"/>
      <c r="FV6" s="27">
        <f>FV7+FV9+FV8</f>
        <v>2671207</v>
      </c>
      <c r="FW6" s="28">
        <f>FW7+FW9+FW8</f>
        <v>2432677</v>
      </c>
      <c r="FX6" s="29">
        <f>FX7+FX9+FX8</f>
        <v>2754957.9081891691</v>
      </c>
      <c r="FY6" s="29">
        <f>FY7+FY9+FY8</f>
        <v>2706114.5019256421</v>
      </c>
      <c r="FZ6" s="30">
        <f>FV6-FX6</f>
        <v>-83750.908189169131</v>
      </c>
      <c r="GA6" s="30">
        <f>FV6-FY6</f>
        <v>-34907.501925642136</v>
      </c>
      <c r="GB6" s="31">
        <f>IFERROR(FV6/FW6-1,"-")</f>
        <v>9.8052474701737946E-2</v>
      </c>
      <c r="GC6" s="124"/>
      <c r="GD6" s="27">
        <f>GD7+GD9+GD8</f>
        <v>2788839</v>
      </c>
      <c r="GE6" s="28">
        <f>GE7+GE9+GE8</f>
        <v>3791063</v>
      </c>
      <c r="GF6" s="29">
        <f>GF7+GF9+GF8</f>
        <v>2787449.0396261411</v>
      </c>
      <c r="GG6" s="29">
        <f>GG7+GG9+GG8</f>
        <v>2732790.1907475358</v>
      </c>
      <c r="GH6" s="30">
        <f>GD6-GF6</f>
        <v>1389.9603738589212</v>
      </c>
      <c r="GI6" s="30">
        <f>GD6-GG6</f>
        <v>56048.809252464212</v>
      </c>
      <c r="GJ6" s="31">
        <f>IFERROR(GD6/GE6-1,"-")</f>
        <v>-0.26436490240336286</v>
      </c>
      <c r="GK6" s="124"/>
      <c r="GL6" s="27">
        <f>GL7+GL9+GL8</f>
        <v>2850136</v>
      </c>
      <c r="GM6" s="28">
        <f>GM7+GM9+GM8</f>
        <v>3856309</v>
      </c>
      <c r="GN6" s="29">
        <f>GN7+GN9+GN8</f>
        <v>2770280.6017424483</v>
      </c>
      <c r="GO6" s="30">
        <f>GL6-GN6</f>
        <v>79855.398257551715</v>
      </c>
      <c r="GP6" s="31">
        <f>IFERROR(GL6/GM6-1,"-")</f>
        <v>-0.26091607285619489</v>
      </c>
      <c r="GQ6" s="27">
        <v>2818005</v>
      </c>
      <c r="GR6" s="28">
        <v>3895430</v>
      </c>
      <c r="GS6" s="29">
        <v>2808578.9129840545</v>
      </c>
      <c r="GT6" s="30">
        <v>9426.0870159454644</v>
      </c>
      <c r="GU6" s="31">
        <v>-0.2765869236515609</v>
      </c>
      <c r="GV6" s="124"/>
      <c r="GW6" s="27">
        <f>GW7+GW9+GW8</f>
        <v>2918096</v>
      </c>
      <c r="GX6" s="28">
        <f>GX7+GX9+GX8</f>
        <v>3808265</v>
      </c>
      <c r="GY6" s="29">
        <f>GY7+GY9+GY8</f>
        <v>2847708.7180617033</v>
      </c>
      <c r="GZ6" s="30">
        <f>GW6-GY6</f>
        <v>70387.281938296743</v>
      </c>
      <c r="HA6" s="31">
        <f>IFERROR(GW6/GX6-1,"-")</f>
        <v>-0.233746601142515</v>
      </c>
      <c r="HB6" s="124"/>
      <c r="HC6" s="27">
        <f>HC7+HC9+HC8</f>
        <v>2909245</v>
      </c>
      <c r="HD6" s="28">
        <f>HD7+HD9+HD8</f>
        <v>2678244</v>
      </c>
      <c r="HE6" s="29">
        <f>HE7+HE9+HE8</f>
        <v>2887694.3856338244</v>
      </c>
      <c r="HF6" s="29">
        <f>HF7+HF9+HF8</f>
        <v>2910634.5434231739</v>
      </c>
      <c r="HG6" s="30">
        <f>HC6-HE6</f>
        <v>21550.614366175607</v>
      </c>
      <c r="HH6" s="30">
        <f>HC6-HF6</f>
        <v>-1389.5434231739491</v>
      </c>
      <c r="HI6" s="31">
        <f>IFERROR(HC6/HD6-1,"-")</f>
        <v>8.6250916645383979E-2</v>
      </c>
      <c r="HJ6" s="124"/>
      <c r="HK6" s="27">
        <f>HK7+HK9+HK8</f>
        <v>2909292</v>
      </c>
      <c r="HL6" s="28">
        <f>HL7+HL9+HL8</f>
        <v>2693256</v>
      </c>
      <c r="HM6" s="29">
        <f>HM7+HM9+HM8</f>
        <v>2928561.0858034268</v>
      </c>
      <c r="HN6" s="29">
        <f>HN7+HN9+HN8</f>
        <v>2952074.7356032059</v>
      </c>
      <c r="HO6" s="30">
        <f>HK6-HM6</f>
        <v>-19269.085803426802</v>
      </c>
      <c r="HP6" s="30">
        <f>HK6-HN6</f>
        <v>-42782.73560320586</v>
      </c>
      <c r="HQ6" s="31">
        <f>IFERROR(HK6/HL6-1,"-")</f>
        <v>8.0213689303950231E-2</v>
      </c>
      <c r="HR6" s="124"/>
      <c r="HS6" s="27">
        <f>HS7+HS9+HS8</f>
        <v>2892233</v>
      </c>
      <c r="HT6" s="28">
        <f>HT7+HT9+HT8</f>
        <v>2647950</v>
      </c>
      <c r="HU6" s="29">
        <f>HU7+HU9+HU8</f>
        <v>2970334.8174000639</v>
      </c>
      <c r="HV6" s="29">
        <f>HV7+HV9+HV8</f>
        <v>2927691.5627521644</v>
      </c>
      <c r="HW6" s="30">
        <f>HS6-HU6</f>
        <v>-78101.817400063854</v>
      </c>
      <c r="HX6" s="30">
        <f>HS6-HV6</f>
        <v>-35458.562752164435</v>
      </c>
      <c r="HY6" s="31">
        <f>IFERROR(HS6/HT6-1,"-")</f>
        <v>9.2253630166732714E-2</v>
      </c>
      <c r="HZ6" s="124"/>
      <c r="IA6" s="27">
        <f>IA7+IA9+IA8</f>
        <v>2938659</v>
      </c>
      <c r="IB6" s="28">
        <f>IB7+IB9+IB8</f>
        <v>2607454</v>
      </c>
      <c r="IC6" s="29">
        <f>IC7+IC9+IC8</f>
        <v>3013042.4361994984</v>
      </c>
      <c r="ID6" s="29">
        <f>ID7+ID9+ID8</f>
        <v>2946373.9702262143</v>
      </c>
      <c r="IE6" s="30">
        <f>IA6-IC6</f>
        <v>-74383.436199498363</v>
      </c>
      <c r="IF6" s="30">
        <f>IA6-ID6</f>
        <v>-7714.9702262142673</v>
      </c>
      <c r="IG6" s="31">
        <f>IFERROR(IA6/IB6-1,"-")</f>
        <v>0.12702237508312697</v>
      </c>
      <c r="IH6" s="124"/>
      <c r="II6" s="27">
        <f>II7+II9+II8</f>
        <v>2948194</v>
      </c>
      <c r="IJ6" s="28">
        <f>IJ7+IJ9+IJ8</f>
        <v>2655490</v>
      </c>
      <c r="IK6" s="29">
        <f>IK7+IK9+IK8</f>
        <v>3101371.2193824043</v>
      </c>
      <c r="IL6" s="29">
        <f>IL7+IL9+IL8</f>
        <v>2969741.1595897363</v>
      </c>
      <c r="IM6" s="30">
        <f>II6-IK6</f>
        <v>-153177.21938240435</v>
      </c>
      <c r="IN6" s="30">
        <f>II6-IL6</f>
        <v>-21547.159589736257</v>
      </c>
      <c r="IO6" s="31">
        <f>IFERROR(II6/IJ6-1,"-")</f>
        <v>0.11022598465819877</v>
      </c>
      <c r="IP6" s="124"/>
      <c r="IQ6" s="27">
        <f>IQ7+IQ9+IQ8</f>
        <v>2944980</v>
      </c>
      <c r="IR6" s="28">
        <f>IR7+IR9+IR8</f>
        <v>2691540</v>
      </c>
      <c r="IS6" s="29">
        <f>IS7+IS9+IS8</f>
        <v>3147050.6478074333</v>
      </c>
      <c r="IT6" s="29">
        <f>IT7+IT9+IT8</f>
        <v>2985909.4675040636</v>
      </c>
      <c r="IU6" s="30">
        <f>IQ6-IS6</f>
        <v>-202070.64780743327</v>
      </c>
      <c r="IV6" s="30">
        <f>IQ6-IT6</f>
        <v>-40929.467504063621</v>
      </c>
      <c r="IW6" s="31">
        <f>IFERROR(IQ6/IR6-1,"-")</f>
        <v>9.4161706680933488E-2</v>
      </c>
      <c r="IX6" s="124"/>
      <c r="IY6" s="27">
        <f>IY7+IY9+IY8</f>
        <v>2890319</v>
      </c>
      <c r="IZ6" s="28">
        <f>IZ7+IZ9+IZ8</f>
        <v>2671207</v>
      </c>
      <c r="JA6" s="29">
        <f>JA7+JA9+JA8</f>
        <v>3193780.555054524</v>
      </c>
      <c r="JB6" s="29">
        <f>JB7+JB9+JB8</f>
        <v>3002507.7882392369</v>
      </c>
      <c r="JC6" s="30">
        <f>IY6-JA6</f>
        <v>-303461.55505452398</v>
      </c>
      <c r="JD6" s="30">
        <f>IY6-JB6</f>
        <v>-112188.78823923692</v>
      </c>
      <c r="JE6" s="31">
        <f>IFERROR(IY6/IZ6-1,"-")</f>
        <v>8.2027338203291666E-2</v>
      </c>
      <c r="JF6" s="124"/>
      <c r="JG6" s="27">
        <f>JG7+JG9+JG8</f>
        <v>2879291</v>
      </c>
      <c r="JH6" s="28">
        <f>JH7+JH9+JH8</f>
        <v>2788839</v>
      </c>
      <c r="JI6" s="29">
        <f>JI7+JI9+JI8</f>
        <v>3241592.540070706</v>
      </c>
      <c r="JJ6" s="29">
        <f>JJ7+JJ9+JJ8</f>
        <v>3019545.2771113031</v>
      </c>
      <c r="JK6" s="30">
        <f>JG6-JI6</f>
        <v>-362301.54007070605</v>
      </c>
      <c r="JL6" s="30">
        <f>JG6-JJ6</f>
        <v>-140254.27711130306</v>
      </c>
      <c r="JM6" s="31">
        <f>IFERROR(JG6/JH6-1,"-")</f>
        <v>3.2433568233949606E-2</v>
      </c>
      <c r="JN6" s="124"/>
      <c r="JO6" s="27">
        <f>JO7+JO9+JO8</f>
        <v>2886837</v>
      </c>
      <c r="JP6" s="28">
        <f>JP7+JP9+JP8</f>
        <v>2850136</v>
      </c>
      <c r="JQ6" s="29">
        <f>JQ7+JQ9+JQ8</f>
        <v>3037031.3030521907</v>
      </c>
      <c r="JR6" s="30">
        <f>JO6-JQ6</f>
        <v>-150194.30305219069</v>
      </c>
      <c r="JS6" s="31">
        <f>IFERROR(JO6/JP6-1,"-")</f>
        <v>1.2876929381615554E-2</v>
      </c>
      <c r="JT6" s="32"/>
      <c r="JU6" s="27">
        <f>JU7+JU9+JU8</f>
        <v>2870325</v>
      </c>
      <c r="JV6" s="28">
        <f>JV7+JV9+JV8</f>
        <v>2818005</v>
      </c>
      <c r="JW6" s="29">
        <f>JW7+JW9+JW8</f>
        <v>3054975.4535813956</v>
      </c>
      <c r="JX6" s="30">
        <f>JU6-JW6</f>
        <v>-184650.45358139556</v>
      </c>
      <c r="JY6" s="31">
        <f>IFERROR(JU6/JV6-1,"-")</f>
        <v>1.8566326177561709E-2</v>
      </c>
      <c r="JZ6" s="32"/>
      <c r="KA6" s="27">
        <f>KA7+KA9+KA8</f>
        <v>2908552</v>
      </c>
      <c r="KB6" s="28">
        <f>KB7+KB9+KB8</f>
        <v>2918096</v>
      </c>
      <c r="KC6" s="29">
        <f>KC7+KC9+KC8</f>
        <v>3073387.5398937361</v>
      </c>
      <c r="KD6" s="30">
        <f>KA6-KC6</f>
        <v>-164835.53989373613</v>
      </c>
      <c r="KE6" s="31">
        <f>IFERROR(KA6/KB6-1,"-")</f>
        <v>-3.2706257779044901E-3</v>
      </c>
      <c r="KF6" s="32"/>
      <c r="KG6" s="27">
        <f>KG7+KG9+KG8</f>
        <v>2867281</v>
      </c>
      <c r="KH6" s="28">
        <f>KH7+KH9+KH8</f>
        <v>2909245</v>
      </c>
      <c r="KI6" s="29">
        <f>KI7+KI9+KI8</f>
        <v>3092277.6020658705</v>
      </c>
      <c r="KJ6" s="29">
        <f>KJ7+KJ9+KJ8</f>
        <v>2916704.7214985993</v>
      </c>
      <c r="KK6" s="30">
        <f>KG6-KI6</f>
        <v>-224996.60206587054</v>
      </c>
      <c r="KL6" s="30">
        <f>KG6-KJ6</f>
        <v>-49423.721498599276</v>
      </c>
      <c r="KM6" s="31">
        <f>IFERROR(KG6/KH6-1,"-")</f>
        <v>-1.44243609596304E-2</v>
      </c>
      <c r="KN6" s="32"/>
      <c r="KO6" s="27">
        <f>KO7+KO9+KO8</f>
        <v>2909382</v>
      </c>
      <c r="KP6" s="28">
        <f>KP7+KP9+KP8</f>
        <v>2909292</v>
      </c>
      <c r="KQ6" s="29">
        <f>KQ7+KQ9+KQ8</f>
        <v>3111655.9143843595</v>
      </c>
      <c r="KR6" s="29">
        <f>KR7+KR9+KR8</f>
        <v>2928060.5735906838</v>
      </c>
      <c r="KS6" s="30">
        <f>KO6-KQ6</f>
        <v>-202273.91438435949</v>
      </c>
      <c r="KT6" s="30">
        <f>KO6-KR6</f>
        <v>-18678.573590683751</v>
      </c>
      <c r="KU6" s="31">
        <f>IFERROR(KO6/KP6-1,"-")</f>
        <v>3.0935361593042998E-5</v>
      </c>
      <c r="KV6" s="32"/>
      <c r="KW6" s="27">
        <f>KW7+KW9+KW8</f>
        <v>2925618</v>
      </c>
      <c r="KX6" s="28">
        <f>KX7+KX9+KX8</f>
        <v>2892233</v>
      </c>
      <c r="KY6" s="29">
        <f>KY7+KY9+KY8</f>
        <v>3131532.9907981157</v>
      </c>
      <c r="KZ6" s="29">
        <f>KZ7+KZ9+KZ8</f>
        <v>2939502.3613923872</v>
      </c>
      <c r="LA6" s="30">
        <f>KW6-KY6</f>
        <v>-205914.99079811573</v>
      </c>
      <c r="LB6" s="30">
        <f>KW6-KZ6</f>
        <v>-13884.361392387189</v>
      </c>
      <c r="LC6" s="31">
        <f>IFERROR(KW6/KX6-1,"-")</f>
        <v>1.1542984261641465E-2</v>
      </c>
      <c r="LD6" s="32"/>
      <c r="LE6" s="27">
        <f>LE7+LE9+LE8</f>
        <v>2977472</v>
      </c>
      <c r="LF6" s="28">
        <f>LF7+LF9+LF8</f>
        <v>2938659</v>
      </c>
      <c r="LG6" s="29">
        <f>LG7+LG9+LG8</f>
        <v>3151919.5904981256</v>
      </c>
      <c r="LH6" s="29">
        <f>LH7+LH9+LH8</f>
        <v>2954262.7659380594</v>
      </c>
      <c r="LI6" s="30">
        <f>LE6-LG6</f>
        <v>-174447.59049812565</v>
      </c>
      <c r="LJ6" s="30">
        <f>LE6-LH6</f>
        <v>23209.234061940573</v>
      </c>
      <c r="LK6" s="31">
        <f>IFERROR(LE6/LF6-1,"-")</f>
        <v>1.320772502015366E-2</v>
      </c>
      <c r="LL6" s="27">
        <v>3022594</v>
      </c>
      <c r="LM6" s="28">
        <f>SUM(LM7:LM9)</f>
        <v>2941737</v>
      </c>
      <c r="LN6" s="29">
        <v>3172826.7236274397</v>
      </c>
      <c r="LO6" s="29">
        <f>SUM(LO7:LO9)</f>
        <v>2943515.3652046891</v>
      </c>
      <c r="LP6" s="35">
        <f>LL6-LN6</f>
        <v>-150232.7236274397</v>
      </c>
      <c r="LQ6" s="35">
        <f>LL6-LO6</f>
        <v>79078.634795310907</v>
      </c>
      <c r="LR6" s="36">
        <f>IFERROR(LL6/LM6-1,"-")</f>
        <v>2.7486141691116517E-2</v>
      </c>
      <c r="LS6" s="32"/>
      <c r="LT6" s="27">
        <f>LT7+LT9+LT8</f>
        <v>3014380</v>
      </c>
      <c r="LU6" s="28">
        <f>LU7+LU9+LU8</f>
        <v>2948194</v>
      </c>
      <c r="LV6" s="29">
        <f>LV7+LV9+LV8</f>
        <v>3194265.6571244514</v>
      </c>
      <c r="LW6" s="29">
        <f>LW7+LW9+LW8</f>
        <v>3053307.6283444306</v>
      </c>
      <c r="LX6" s="30">
        <f>LT6-LV6</f>
        <v>-179885.65712445136</v>
      </c>
      <c r="LY6" s="30">
        <f>LT6-LW6</f>
        <v>-38927.628344430588</v>
      </c>
      <c r="LZ6" s="31">
        <f>IFERROR(LT6/LU6-1,"-")</f>
        <v>2.2449675971119909E-2</v>
      </c>
      <c r="MA6" s="32"/>
      <c r="MB6" s="27">
        <f>MB7+MB9+MB8</f>
        <v>3064259</v>
      </c>
      <c r="MC6" s="28">
        <f>MC7+MC9+MC8</f>
        <v>2944980</v>
      </c>
      <c r="MD6" s="29">
        <f>MD7+MD9+MD8</f>
        <v>3216247.9207025906</v>
      </c>
      <c r="ME6" s="29">
        <f>ME7+ME9+ME8</f>
        <v>3089358.1463842331</v>
      </c>
      <c r="MF6" s="30">
        <f>MB6-MD6</f>
        <v>-151988.92070259061</v>
      </c>
      <c r="MG6" s="30">
        <f>MB6-ME6</f>
        <v>-25099.146384233143</v>
      </c>
      <c r="MH6" s="31">
        <f>IFERROR(MB6/MC6-1,"-")</f>
        <v>4.0502482190031941E-2</v>
      </c>
      <c r="MI6" s="32"/>
      <c r="MJ6" s="27">
        <f>MJ7+MJ9+MJ8</f>
        <v>3033514</v>
      </c>
      <c r="MK6" s="28">
        <f>MK7+MK9+MK8</f>
        <v>2890319</v>
      </c>
      <c r="ML6" s="29">
        <f>ML7+ML9+ML8</f>
        <v>3238785.3129696068</v>
      </c>
      <c r="MM6" s="29">
        <f>MM7+MM9+MM8</f>
        <v>3127178.1976083345</v>
      </c>
      <c r="MN6" s="30">
        <f>MJ6-ML6</f>
        <v>-205271.31296960684</v>
      </c>
      <c r="MO6" s="30">
        <f>MJ6-MM6</f>
        <v>-93664.197608334478</v>
      </c>
      <c r="MP6" s="31">
        <f>IFERROR(MJ6/MK6-1,"-")</f>
        <v>4.9542974322211553E-2</v>
      </c>
      <c r="MQ6" s="32"/>
      <c r="MR6" s="27">
        <f>MR7+MR9+MR8</f>
        <v>3132408</v>
      </c>
      <c r="MS6" s="28">
        <f>MS7+MS9+MS8</f>
        <v>2879291</v>
      </c>
      <c r="MT6" s="29">
        <f>MT7+MT9+MT8</f>
        <v>3261889.9076897078</v>
      </c>
      <c r="MU6" s="29">
        <f>MU7+MU9+MU8</f>
        <v>3166841.0833025458</v>
      </c>
      <c r="MV6" s="30">
        <f>MR6-MT6</f>
        <v>-129481.90768970782</v>
      </c>
      <c r="MW6" s="30">
        <f>MR6-MU6</f>
        <v>-34433.083302545827</v>
      </c>
      <c r="MX6" s="31">
        <f>IFERROR(MR6/MS6-1,"-")</f>
        <v>8.7909488829020832E-2</v>
      </c>
      <c r="MY6" s="32"/>
      <c r="MZ6" s="27">
        <f>MZ7+MZ9+MZ8</f>
        <v>3153985</v>
      </c>
      <c r="NA6" s="28">
        <f>NA7+NA9+NA8</f>
        <v>2886837</v>
      </c>
      <c r="NB6" s="29">
        <f>NB7+NB9+NB8</f>
        <v>3208423.1746828067</v>
      </c>
      <c r="NC6" s="30">
        <f>MZ6-NB6</f>
        <v>-54438.174682806712</v>
      </c>
      <c r="ND6" s="31">
        <f>IFERROR(MZ6/NA6-1,"-")</f>
        <v>9.2540036032515927E-2</v>
      </c>
      <c r="NE6" s="32"/>
      <c r="NF6" s="27">
        <f>NF7+NF9+NF8</f>
        <v>3166976</v>
      </c>
      <c r="NG6" s="28">
        <f>NG7+NG9+NG8</f>
        <v>2870325</v>
      </c>
      <c r="NH6" s="29">
        <f>NH7+NH9+NH8</f>
        <v>3246086.8871656768</v>
      </c>
      <c r="NI6" s="30">
        <f>NF6-NH6</f>
        <v>-79110.887165676802</v>
      </c>
      <c r="NJ6" s="31">
        <f>IFERROR(NF6/NG6-1,"-")</f>
        <v>0.10335101425796722</v>
      </c>
      <c r="NK6" s="32"/>
      <c r="NL6" s="27">
        <f>NL7+NL9+NL8</f>
        <v>3359318</v>
      </c>
      <c r="NM6" s="28">
        <f>NM7+NM9+NM8</f>
        <v>2908552</v>
      </c>
      <c r="NN6" s="29">
        <f>NN7+NN9+NN8</f>
        <v>3285238.6351167448</v>
      </c>
      <c r="NO6" s="30">
        <f>NL6-NN6</f>
        <v>74079.364883255213</v>
      </c>
      <c r="NP6" s="31">
        <f>IFERROR(NL6/NM6-1,"-")</f>
        <v>0.15497952245653512</v>
      </c>
      <c r="NQ6" s="32"/>
      <c r="NR6" s="27">
        <f>NR7+NR9+NR8</f>
        <v>3336572</v>
      </c>
      <c r="NS6" s="28">
        <f>NS7+NS9+NS8</f>
        <v>2867281</v>
      </c>
      <c r="NT6" s="29">
        <f>NT7+NT9+NT8</f>
        <v>3325930.1699625528</v>
      </c>
      <c r="NU6" s="29">
        <f>NU7+NU9+NU8</f>
        <v>3447458.3923329958</v>
      </c>
      <c r="NV6" s="30">
        <f>NR6-NT6</f>
        <v>10641.830037447158</v>
      </c>
      <c r="NW6" s="31">
        <f>IFERROR(NR6/NS6-1,"-")</f>
        <v>0.16367108769597394</v>
      </c>
      <c r="NX6" s="32"/>
      <c r="NY6" s="27">
        <f>NY7+NY9+NY8</f>
        <v>3465946</v>
      </c>
      <c r="NZ6" s="28">
        <f>NZ7+NZ9+NZ8</f>
        <v>2909382</v>
      </c>
      <c r="OA6" s="29">
        <f>OA7+OA9+OA8</f>
        <v>3361673.5641410332</v>
      </c>
      <c r="OB6" s="29">
        <f>OB7+OB9+OB8</f>
        <v>3555016.2193421074</v>
      </c>
      <c r="OC6" s="30">
        <f>NY6-OA6</f>
        <v>104272.43585896678</v>
      </c>
      <c r="OD6" s="31">
        <f>IFERROR(NY6/NZ6-1,"-")</f>
        <v>0.19129973307045955</v>
      </c>
      <c r="OE6" s="32"/>
      <c r="OF6" s="27">
        <f>OF7+OF9+OF8</f>
        <v>3305768</v>
      </c>
      <c r="OG6" s="28">
        <f>OG7+OG9+OG8</f>
        <v>2925618</v>
      </c>
      <c r="OH6" s="29">
        <f>OH7+OH9+OH8</f>
        <v>3398636.7807698958</v>
      </c>
      <c r="OI6" s="29">
        <f>OI7+OI9+OI8</f>
        <v>3646226.4168647686</v>
      </c>
      <c r="OJ6" s="30">
        <f>OF6-OH6</f>
        <v>-92868.780769895762</v>
      </c>
      <c r="OK6" s="31">
        <f>IFERROR(OF6/OG6-1,"-")</f>
        <v>0.12993835832292522</v>
      </c>
      <c r="OL6" s="32"/>
      <c r="OM6" s="27">
        <f>OM7+OM9+OM8</f>
        <v>3200461</v>
      </c>
      <c r="ON6" s="28">
        <f>ON7+ON9+ON8</f>
        <v>2977472</v>
      </c>
      <c r="OO6" s="29">
        <f>OO7+OO9+OO8</f>
        <v>3436856.1117309574</v>
      </c>
      <c r="OP6" s="29">
        <f>OP7+OP9+OP8</f>
        <v>3746969.8475528462</v>
      </c>
      <c r="OQ6" s="30">
        <f>OM6-OO6</f>
        <v>-236395.1117309574</v>
      </c>
      <c r="OR6" s="31">
        <f>IFERROR(OM6/ON6-1,"-")</f>
        <v>7.4892056079788549E-2</v>
      </c>
      <c r="OS6" s="32"/>
      <c r="OT6" s="27">
        <v>3242983</v>
      </c>
      <c r="OU6" s="28">
        <v>3022594</v>
      </c>
      <c r="OV6" s="29">
        <v>3469214.7842481993</v>
      </c>
      <c r="OW6" s="29">
        <v>3375990.1685698954</v>
      </c>
      <c r="OX6" s="30">
        <v>-226231.78424819931</v>
      </c>
      <c r="OY6" s="31">
        <v>7.2913861405137448E-2</v>
      </c>
      <c r="OZ6" s="32"/>
      <c r="PA6" s="27">
        <f>PA7+PA9+PA8</f>
        <v>3171843</v>
      </c>
      <c r="PB6" s="28">
        <f>PB7+PB9+PB8</f>
        <v>3014380</v>
      </c>
      <c r="PC6" s="29">
        <f>PC7+PC9+PC8</f>
        <v>3502507.8349135448</v>
      </c>
      <c r="PD6" s="29">
        <f>PD7+PD9+PD8</f>
        <v>3245055.8864091397</v>
      </c>
      <c r="PE6" s="30">
        <f>PA6-PC6</f>
        <v>-330664.83491354482</v>
      </c>
      <c r="PF6" s="31">
        <f>IFERROR(PA6/PB6-1,"-")</f>
        <v>5.2237275990419274E-2</v>
      </c>
      <c r="PG6" s="32"/>
      <c r="PH6" s="27">
        <f>PH7+PH9+PH8</f>
        <v>3031143</v>
      </c>
      <c r="PI6" s="28">
        <f>PI7+PI9+PI8</f>
        <v>3064259</v>
      </c>
      <c r="PJ6" s="29">
        <f>PJ7+PJ9+PJ8</f>
        <v>3529237.7088130154</v>
      </c>
      <c r="PK6" s="29">
        <f>PK7+PK9+PK8</f>
        <v>3260077.987093702</v>
      </c>
      <c r="PL6" s="30">
        <f>PH6-PJ6</f>
        <v>-498094.70881301537</v>
      </c>
      <c r="PM6" s="31">
        <f>IFERROR(PH6/PI6-1,"-")</f>
        <v>-1.0807180463531352E-2</v>
      </c>
      <c r="PN6" s="32"/>
      <c r="PO6" s="27">
        <f>PO7+PO9+PO8</f>
        <v>2897869</v>
      </c>
      <c r="PP6" s="28">
        <f>PP7+PP9+PP8</f>
        <v>3033514</v>
      </c>
      <c r="PQ6" s="29">
        <f>PQ7+PQ9+PQ8</f>
        <v>3556605.8769156304</v>
      </c>
      <c r="PR6" s="29">
        <f>PR7+PR9+PR8</f>
        <v>3282971.1902961098</v>
      </c>
      <c r="PS6" s="30">
        <f>PO6-PQ6</f>
        <v>-658736.87691563042</v>
      </c>
      <c r="PT6" s="31">
        <f>IFERROR(PO6/PP6-1,"-")</f>
        <v>-4.4715468595167174E-2</v>
      </c>
      <c r="PU6" s="32"/>
      <c r="PV6" s="27">
        <f>PV7+PV9+PV8</f>
        <v>2925666</v>
      </c>
      <c r="PW6" s="28">
        <f>PW7+PW9+PW8</f>
        <v>3132408</v>
      </c>
      <c r="PX6" s="29">
        <f>PX7+PX9+PX8</f>
        <v>3584624.8344766665</v>
      </c>
      <c r="PY6" s="29">
        <f>PY7+PY9+PY8</f>
        <v>3327959.1266241334</v>
      </c>
      <c r="PZ6" s="30">
        <f>PV6-PX6</f>
        <v>-658958.83447666653</v>
      </c>
      <c r="QA6" s="31">
        <f>IFERROR(PV6/PW6-1,"-")</f>
        <v>-6.6000980715155921E-2</v>
      </c>
      <c r="QB6" s="32"/>
      <c r="QC6" s="27">
        <f>QC7+QC9+QC8</f>
        <v>3017908</v>
      </c>
      <c r="QD6" s="28">
        <f>QD7+QD9+QD8</f>
        <v>3153985</v>
      </c>
      <c r="QE6" s="29">
        <f>QE7+QE9+QE8</f>
        <v>3341888.9797179936</v>
      </c>
      <c r="QF6" s="30">
        <f>QC6-QE6</f>
        <v>-323980.97971799364</v>
      </c>
      <c r="QG6" s="31">
        <f>IFERROR(QC6/QD6-1,"-")</f>
        <v>-4.3144466444830942E-2</v>
      </c>
      <c r="QH6" s="32"/>
      <c r="QI6" s="27">
        <f>QI7+QI9+QI8</f>
        <v>2884703</v>
      </c>
      <c r="QJ6" s="28">
        <f>QJ7+QJ9+QJ8</f>
        <v>3166976</v>
      </c>
      <c r="QK6" s="29">
        <f>QK7+QK9+QK8</f>
        <v>3356365.6847287565</v>
      </c>
      <c r="QL6" s="30">
        <f>QI6-QK6</f>
        <v>-471662.68472875655</v>
      </c>
      <c r="QM6" s="31">
        <f>IFERROR(QI6/QJ6-1,"-")</f>
        <v>-8.9130135498342922E-2</v>
      </c>
      <c r="QN6" s="32"/>
      <c r="QO6" s="32"/>
      <c r="QP6" s="99">
        <f>QP7+QP9+QP8</f>
        <v>3700561.8813589211</v>
      </c>
      <c r="QQ6" s="169"/>
      <c r="QR6" s="169"/>
      <c r="QS6" s="124"/>
      <c r="QT6" s="124"/>
      <c r="QV6" s="33"/>
      <c r="QW6" s="33"/>
      <c r="QX6" s="33"/>
      <c r="QY6" s="35"/>
      <c r="QZ6" s="36"/>
      <c r="RB6" s="37"/>
      <c r="RC6" s="33"/>
      <c r="RD6" s="33"/>
      <c r="RE6" s="33"/>
      <c r="RF6" s="37"/>
      <c r="RG6" s="38"/>
      <c r="RI6" s="160"/>
    </row>
    <row r="7" spans="1:478" ht="15" thickBot="1" x14ac:dyDescent="0.35">
      <c r="A7" s="193" t="s">
        <v>14</v>
      </c>
      <c r="B7" s="194"/>
      <c r="C7" s="2"/>
      <c r="D7" s="42"/>
      <c r="E7" s="39">
        <f>+'[145]data mobile Jan 20'!$B$49</f>
        <v>1238400.3</v>
      </c>
      <c r="F7" s="39">
        <f>'[145]data mobile Janvier 19'!$B$49</f>
        <v>1397073.5</v>
      </c>
      <c r="G7" s="39">
        <f>+'[146]Budget data splité 2015 2106'!$BN$230</f>
        <v>1237581.2600507992</v>
      </c>
      <c r="H7" s="40">
        <f>E7-G7</f>
        <v>819.03994920081459</v>
      </c>
      <c r="I7" s="41">
        <f>IFERROR(E7/F7-1,"-")</f>
        <v>-0.1135754131761858</v>
      </c>
      <c r="J7" s="42"/>
      <c r="K7" s="39">
        <f>'[145]data mobile Fev 20'!$B$49</f>
        <v>1245536.2</v>
      </c>
      <c r="L7" s="39">
        <f>'[145]data mobile Février 19 '!$B$49</f>
        <v>1339914.3</v>
      </c>
      <c r="M7" s="39">
        <f>+'[146]Budget data splité 2015 2106'!$BO$230</f>
        <v>1231507.1621702623</v>
      </c>
      <c r="N7" s="40">
        <f>K7-M7</f>
        <v>14029.037829737645</v>
      </c>
      <c r="O7" s="41">
        <f>IFERROR(K7/L7-1,"-")</f>
        <v>-7.0435922655650463E-2</v>
      </c>
      <c r="P7" s="42"/>
      <c r="Q7" s="39">
        <v>1331435.2482758621</v>
      </c>
      <c r="R7" s="39">
        <v>1379872.6</v>
      </c>
      <c r="S7" s="39">
        <v>1225462.876202893</v>
      </c>
      <c r="T7" s="40">
        <f>Q7-S7</f>
        <v>105972.3720729691</v>
      </c>
      <c r="U7" s="41">
        <f>IFERROR(Q7/R7-1,"-")</f>
        <v>-3.5102770881991541E-2</v>
      </c>
      <c r="V7" s="42"/>
      <c r="W7" s="39">
        <f>'[147]data mobile Mars20'!$B$50</f>
        <v>1315008.7</v>
      </c>
      <c r="X7" s="39">
        <f>'[148]data mobile Avril19 '!$B$49</f>
        <v>1391350.6</v>
      </c>
      <c r="Y7" s="39">
        <f>+'[146]Budget data splité 2015 2106'!$BQ$230</f>
        <v>1219448.2558306395</v>
      </c>
      <c r="Z7" s="40">
        <f>W7-Y7</f>
        <v>95560.444169360446</v>
      </c>
      <c r="AA7" s="41">
        <f>IFERROR(W7/X7-1,"-")</f>
        <v>-5.4868916576454652E-2</v>
      </c>
      <c r="AB7" s="42"/>
      <c r="AC7" s="39">
        <f>'[147]data mobile Mai 20'!$B$50</f>
        <v>1424261.9</v>
      </c>
      <c r="AD7" s="39">
        <f>'[147]data mobile Mai 19 '!$B$49</f>
        <v>1407140.3</v>
      </c>
      <c r="AE7" s="39">
        <f>+'[146]Budget data splité 2015 2106'!$BR$230</f>
        <v>1213463.1554535853</v>
      </c>
      <c r="AF7" s="40">
        <f>AC7-AE7</f>
        <v>210798.74454641459</v>
      </c>
      <c r="AG7" s="41">
        <f>IFERROR(AC7/AD7-1,"-")</f>
        <v>1.2167656629548551E-2</v>
      </c>
      <c r="AH7" s="42"/>
      <c r="AI7" s="39">
        <v>1409888.9</v>
      </c>
      <c r="AJ7" s="39" t="e">
        <f>#REF!</f>
        <v>#REF!</v>
      </c>
      <c r="AK7" s="39">
        <f>+'[146]Budget data splité 2015 2106'!$BS$230</f>
        <v>1207507.4301864237</v>
      </c>
      <c r="AL7" s="39">
        <f>+'[149]Budget data splité 2015 2106'!$BT$230</f>
        <v>1251537.2195324739</v>
      </c>
      <c r="AM7" s="40">
        <f>AI7-AK7</f>
        <v>202381.4698135762</v>
      </c>
      <c r="AN7" s="41" t="str">
        <f>IFERROR(AI7/AJ7-1,"-")</f>
        <v>-</v>
      </c>
      <c r="AO7" s="42"/>
      <c r="AP7" s="39">
        <f>+'[147]data mobile Juillet 20'!$B$37</f>
        <v>1418110</v>
      </c>
      <c r="AQ7" s="39" t="e">
        <f>#REF!</f>
        <v>#REF!</v>
      </c>
      <c r="AR7" s="39">
        <f>+'[146]Budget data splité 2015 2106'!$BT$230</f>
        <v>1201580.9358549512</v>
      </c>
      <c r="AS7" s="39">
        <f>'[150]Budget data splité 2015 2106'!$BT$230</f>
        <v>1410667.8418567975</v>
      </c>
      <c r="AT7" s="40">
        <f>AP7-AR7</f>
        <v>216529.06414504885</v>
      </c>
      <c r="AU7" s="41" t="str">
        <f>IFERROR(AP7/AQ7-1,"-")</f>
        <v>-</v>
      </c>
      <c r="AV7" s="42"/>
      <c r="AW7" s="39" t="e">
        <f>+'[147]data mobile Octobre 20 '!$B$50</f>
        <v>#REF!</v>
      </c>
      <c r="AX7" s="39" t="e">
        <f>#REF!</f>
        <v>#REF!</v>
      </c>
      <c r="AY7" s="39">
        <f>+'[146]Budget data splité 2015 2106'!$BU$230</f>
        <v>1195683.5289925763</v>
      </c>
      <c r="AZ7" s="39">
        <f>+'[151]Budget data splité 2015 2106'!$BU$230</f>
        <v>1411447.2140669485</v>
      </c>
      <c r="BA7" s="40" t="e">
        <f>AW7-AY7</f>
        <v>#REF!</v>
      </c>
      <c r="BB7" s="41" t="str">
        <f>IFERROR(AW7/AX7-1,"-")</f>
        <v>-</v>
      </c>
      <c r="BC7" s="42"/>
      <c r="BD7" s="39">
        <v>1474584</v>
      </c>
      <c r="BE7" s="39" t="e">
        <f>#REF!</f>
        <v>#REF!</v>
      </c>
      <c r="BF7" s="39">
        <f>+'[146]Budget data splité 2015 2106'!$BV$230</f>
        <v>1189815.0668368479</v>
      </c>
      <c r="BG7" s="39">
        <f>'[152]Budget data splité 2015 2106'!$BV$230</f>
        <v>1405596.9827091051</v>
      </c>
      <c r="BH7" s="40">
        <f>BD7-BF7</f>
        <v>284768.93316315208</v>
      </c>
      <c r="BI7" s="41" t="str">
        <f>IFERROR(BD7/BE7-1,"-")</f>
        <v>-</v>
      </c>
      <c r="BJ7" s="129">
        <f>'[147]data mobile Septembre20'!$B$50</f>
        <v>1474584</v>
      </c>
      <c r="BK7" s="129">
        <f>BJ7-BD7</f>
        <v>0</v>
      </c>
      <c r="BL7" s="129"/>
      <c r="BM7" s="42"/>
      <c r="BN7" s="39">
        <f>'[147]data mobile Octobre 20'!$B$50+BK7</f>
        <v>1472374.7</v>
      </c>
      <c r="BO7" s="39" t="e">
        <f>#REF!</f>
        <v>#REF!</v>
      </c>
      <c r="BP7" s="39">
        <f>+'[146]Budget data splité 2015 2106'!$BW$230</f>
        <v>1183975.4073259986</v>
      </c>
      <c r="BQ7" s="39">
        <f>'[152]Budget data splité 2015 2106'!$BW$230</f>
        <v>1414248.9962232157</v>
      </c>
      <c r="BR7" s="40">
        <f>BN7-BP7</f>
        <v>288399.29267400131</v>
      </c>
      <c r="BS7" s="41" t="str">
        <f>IFERROR(BN7/BO7-1,"-")</f>
        <v>-</v>
      </c>
      <c r="BT7" s="54"/>
      <c r="BU7" s="133">
        <v>1446849</v>
      </c>
      <c r="BV7" s="133" t="e">
        <f>#REF!</f>
        <v>#REF!</v>
      </c>
      <c r="BW7" s="133">
        <v>1178164.4090955055</v>
      </c>
      <c r="BX7" s="133">
        <v>1422954.2663526786</v>
      </c>
      <c r="BY7" s="40">
        <f>BU7-BW7</f>
        <v>268684.59090449451</v>
      </c>
      <c r="BZ7" s="41" t="str">
        <f>IFERROR(BU7/BV7-1,"-")</f>
        <v>-</v>
      </c>
      <c r="CA7" s="54"/>
      <c r="CB7" s="133">
        <v>1446849</v>
      </c>
      <c r="CC7" s="133" t="e">
        <f>#REF!</f>
        <v>#REF!</v>
      </c>
      <c r="CD7" s="133">
        <v>1178164.4090955055</v>
      </c>
      <c r="CE7" s="133">
        <v>1422954.2663526786</v>
      </c>
      <c r="CF7" s="40">
        <f>CB7-CD7</f>
        <v>268684.59090449451</v>
      </c>
      <c r="CG7" s="41" t="str">
        <f>IFERROR(CB7/CC7-1,"-")</f>
        <v>-</v>
      </c>
      <c r="CH7" s="54"/>
      <c r="CI7" s="54"/>
      <c r="CJ7" s="43">
        <f>+E7</f>
        <v>1238400.3</v>
      </c>
      <c r="CK7" s="43" t="e">
        <f>#REF!</f>
        <v>#REF!</v>
      </c>
      <c r="CL7" s="43" t="e">
        <f>+#REF!</f>
        <v>#REF!</v>
      </c>
      <c r="CM7" s="45" t="e">
        <f t="shared" ref="CM7:CM15" si="2">CJ7-CL7</f>
        <v>#REF!</v>
      </c>
      <c r="CN7" s="46" t="str">
        <f t="shared" ref="CN7:CN8" si="3">IFERROR(CJ7/CK7-1,"-")</f>
        <v>-</v>
      </c>
      <c r="CP7" s="43">
        <f>CJ7/CJ$6*CP$6</f>
        <v>1334217.0122148218</v>
      </c>
      <c r="CQ7" s="43"/>
      <c r="CR7" s="43"/>
      <c r="CS7" s="43"/>
      <c r="CT7" s="47"/>
      <c r="CU7" s="48" t="e">
        <f t="shared" ref="CU7:CU9" si="4">CP7/$CT7-1</f>
        <v>#DIV/0!</v>
      </c>
      <c r="CV7" s="48" t="e">
        <f t="shared" si="1"/>
        <v>#DIV/0!</v>
      </c>
      <c r="CW7" s="48" t="e">
        <f t="shared" si="1"/>
        <v>#DIV/0!</v>
      </c>
      <c r="CX7" s="48" t="e">
        <f t="shared" si="1"/>
        <v>#DIV/0!</v>
      </c>
      <c r="CY7" s="133">
        <f>'[147]data mobile Decembre 20 '!$B$50</f>
        <v>2754944.9</v>
      </c>
      <c r="CZ7" s="133" t="e">
        <f>#REF!</f>
        <v>#REF!</v>
      </c>
      <c r="DA7" s="133">
        <f>'[146]Budget data splité 2015 2106'!$BY$230</f>
        <v>1172381.9314746684</v>
      </c>
      <c r="DB7" s="133">
        <f>'[152]Budget data splité 2015 2106'!$BY$230</f>
        <v>1431713.120913334</v>
      </c>
      <c r="DC7" s="40">
        <f>CY7-DA7</f>
        <v>1582562.9685253315</v>
      </c>
      <c r="DD7" s="41" t="str">
        <f>IFERROR(CY7/CZ7-1,"-")</f>
        <v>-</v>
      </c>
      <c r="DF7" s="133">
        <f>'[147]data mobile Janvier21'!$B$50</f>
        <v>2785287.1</v>
      </c>
      <c r="DG7" s="133">
        <f>E7</f>
        <v>1238400.3</v>
      </c>
      <c r="DH7" s="133">
        <f>+'[152]Budget data splité 2015 2106'!$BZ$230</f>
        <v>1440525.8897388596</v>
      </c>
      <c r="DI7" s="40">
        <f>DF7-DH7</f>
        <v>1344761.2102611405</v>
      </c>
      <c r="DJ7" s="41">
        <f>IFERROR(DF7/DG7-1,"-")</f>
        <v>1.2491007955989675</v>
      </c>
      <c r="DK7" s="54"/>
      <c r="DL7" s="133">
        <f>'[147]data mobile Fev21'!$B$50</f>
        <v>2830488.3</v>
      </c>
      <c r="DM7" s="133">
        <f>L7</f>
        <v>1339914.3</v>
      </c>
      <c r="DN7" s="133">
        <f>+'[152]Budget data splité 2015 2106'!$CA$230</f>
        <v>1449392.9046931926</v>
      </c>
      <c r="DO7" s="40">
        <f>DL7-DN7</f>
        <v>1381095.3953068072</v>
      </c>
      <c r="DP7" s="41">
        <f>IFERROR(DL7/DM7-1,"-")</f>
        <v>1.1124398030530758</v>
      </c>
      <c r="DQ7" s="54"/>
      <c r="DR7" s="133">
        <f>+'[147]data mobile Avril21'!$B$50</f>
        <v>1539858.3</v>
      </c>
      <c r="DS7" s="133">
        <f>W7</f>
        <v>1315008.7</v>
      </c>
      <c r="DT7" s="133">
        <f>+'[152]Budget data splité 2015 2106'!$CC$230</f>
        <v>1467291.0106703802</v>
      </c>
      <c r="DU7" s="133">
        <f>'[153]Budget data splité 2015 2106'!$CC$230</f>
        <v>2876963.4226242909</v>
      </c>
      <c r="DV7" s="40">
        <f>DR7-DT7</f>
        <v>72567.289329619845</v>
      </c>
      <c r="DW7" s="41">
        <f>IFERROR(DR7/DS7-1,"-")</f>
        <v>0.17098715772754969</v>
      </c>
      <c r="DX7" s="54"/>
      <c r="DY7" s="54"/>
      <c r="DZ7" s="133">
        <f>'[154]data mobile Mai 21'!$B$49</f>
        <v>1530987.4</v>
      </c>
      <c r="EA7" s="133">
        <f>AC7</f>
        <v>1424261.9</v>
      </c>
      <c r="EB7" s="133">
        <f>+'[152]Budget data splité 2015 2106'!$CD$230</f>
        <v>1476322.7756852603</v>
      </c>
      <c r="EC7" s="133">
        <f>'[155]Budget data splité 2015 2106'!$CD$230</f>
        <v>2900486.3669767468</v>
      </c>
      <c r="ED7" s="40">
        <f>DZ7-EB7</f>
        <v>54664.624314739602</v>
      </c>
      <c r="EE7" s="40">
        <f>DZ7-EC7</f>
        <v>-1369498.9669767469</v>
      </c>
      <c r="EF7" s="41">
        <f>IFERROR(DZ7/EA7-1,"-")</f>
        <v>7.4933900850679303E-2</v>
      </c>
      <c r="EG7" s="54"/>
      <c r="EH7" s="133">
        <f>+'[156]data mobile Juin 21'!$B$49</f>
        <v>1468376.9</v>
      </c>
      <c r="EI7" s="133" t="e">
        <f>AJ7</f>
        <v>#REF!</v>
      </c>
      <c r="EJ7" s="133">
        <f>+'[152]Budget data splité 2015 2106'!$CE$230</f>
        <v>1485410.1348383795</v>
      </c>
      <c r="EK7" s="133">
        <f>'[155]Budget data splité 2015 2106'!$CE$230</f>
        <v>2924201.6422106652</v>
      </c>
      <c r="EL7" s="40">
        <f>EH7-EJ7</f>
        <v>-17033.234838379547</v>
      </c>
      <c r="EM7" s="40">
        <f>EH7-EK7</f>
        <v>-1455824.7422106653</v>
      </c>
      <c r="EN7" s="41" t="str">
        <f>IFERROR(EH7/EI7-1,"-")</f>
        <v>-</v>
      </c>
      <c r="EO7" s="54"/>
      <c r="EP7" s="133">
        <f>+'[156]data mobile Juillet 21'!$B$49</f>
        <v>1413337.9</v>
      </c>
      <c r="EQ7" s="133">
        <f>AP7</f>
        <v>1418110</v>
      </c>
      <c r="ER7" s="133">
        <f>+'[152]Budget data splité 2015 2106'!$CF$230</f>
        <v>1494553.4303339692</v>
      </c>
      <c r="ES7" s="133">
        <f>'[157]Budget data splité 2015 2106'!$CF$230</f>
        <v>1468990.9740833554</v>
      </c>
      <c r="ET7" s="40">
        <f>EP7-ER7</f>
        <v>-81215.530333969276</v>
      </c>
      <c r="EU7" s="40">
        <f>EP7-ES7</f>
        <v>-55653.074083355488</v>
      </c>
      <c r="EV7" s="41">
        <f>IFERROR(EP7/EQ7-1,"-")</f>
        <v>-3.3651127204519238E-3</v>
      </c>
      <c r="EW7" s="54"/>
      <c r="EX7" s="133">
        <f>'[158]data mobile Août 21'!$B$49</f>
        <v>1448835.5</v>
      </c>
      <c r="EY7" s="133" t="e">
        <f>AW7</f>
        <v>#REF!</v>
      </c>
      <c r="EZ7" s="133">
        <f>+'[152]Budget data splité 2015 2106'!$CG$230</f>
        <v>1503753.0064826654</v>
      </c>
      <c r="FA7" s="133">
        <f>+'[159]Budget data splité 2015 2106'!$CG$230</f>
        <v>1469605.3049720174</v>
      </c>
      <c r="FB7" s="40">
        <f>EX7-EZ7</f>
        <v>-54917.506482665427</v>
      </c>
      <c r="FC7" s="40">
        <f>EX7-FA7</f>
        <v>-20769.804972017417</v>
      </c>
      <c r="FD7" s="41" t="str">
        <f>IFERROR(EX7/EY7-1,"-")</f>
        <v>-</v>
      </c>
      <c r="FE7" s="54"/>
      <c r="FF7" s="133">
        <f>+'[160]data mobile Sept 21'!$B$36</f>
        <v>1407507</v>
      </c>
      <c r="FG7" s="133">
        <f>BD7</f>
        <v>1474584</v>
      </c>
      <c r="FH7" s="133">
        <f>+'[152]Budget data splité 2015 2106'!$CH$230</f>
        <v>1513009.2097144742</v>
      </c>
      <c r="FI7" s="133">
        <f>+'[159]Budget data splité 2015 2106'!$CH$230</f>
        <v>1470219.8927733817</v>
      </c>
      <c r="FJ7" s="40">
        <f>FF7-FH7</f>
        <v>-105502.20971447416</v>
      </c>
      <c r="FK7" s="40">
        <f>FF7-FI7</f>
        <v>-62712.892773381667</v>
      </c>
      <c r="FL7" s="41">
        <f>IFERROR(FF7/FG7-1,"-")</f>
        <v>-4.5488761576146231E-2</v>
      </c>
      <c r="FM7" s="54"/>
      <c r="FN7" s="133">
        <f>'[160]data mobile Oct 21'!$B$49</f>
        <v>1394837.6</v>
      </c>
      <c r="FO7" s="133">
        <f>BN7</f>
        <v>1472374.7</v>
      </c>
      <c r="FP7" s="133">
        <f>+'[152]Budget data splité 2015 2106'!$CH$230</f>
        <v>1513009.2097144742</v>
      </c>
      <c r="FQ7" s="133">
        <f>'[161]Budget data splité 2015 2106'!$CI$230</f>
        <v>1424037.395986693</v>
      </c>
      <c r="FR7" s="40">
        <f>FN7-FP7</f>
        <v>-118171.60971447406</v>
      </c>
      <c r="FS7" s="40">
        <f>FN7-FQ7</f>
        <v>-29199.795986692887</v>
      </c>
      <c r="FT7" s="41">
        <f>IFERROR(FN7/FO7-1,"-")</f>
        <v>-5.2661255317684952E-2</v>
      </c>
      <c r="FU7" s="54"/>
      <c r="FV7" s="133">
        <f>'[160]data mobile Nov 21'!$B$49</f>
        <v>1379679.9</v>
      </c>
      <c r="FW7" s="133">
        <f>BU7</f>
        <v>1446849</v>
      </c>
      <c r="FX7" s="133">
        <f>+'[152]Budget data splité 2015 2106'!$CJ$230</f>
        <v>1531692.8938226579</v>
      </c>
      <c r="FY7" s="133">
        <f>'[161]Budget data splité 2015 2106'!$CJ$230</f>
        <v>1427621.8642811812</v>
      </c>
      <c r="FZ7" s="40">
        <f>FV7-FX7</f>
        <v>-152012.99382265797</v>
      </c>
      <c r="GA7" s="40">
        <f>FV7-FY7</f>
        <v>-47941.964281181339</v>
      </c>
      <c r="GB7" s="41">
        <f>IFERROR(FV7/FW7-1,"-")</f>
        <v>-4.6424402270036524E-2</v>
      </c>
      <c r="GC7" s="54"/>
      <c r="GD7" s="133">
        <f>+'[160]data mobile Déc 21'!$B$49</f>
        <v>1422087.1</v>
      </c>
      <c r="GE7" s="133">
        <f>CY7</f>
        <v>2754944.9</v>
      </c>
      <c r="GF7" s="133">
        <f>+'[152]Budget data splité 2015 2106'!$CK$230</f>
        <v>1541121.078273708</v>
      </c>
      <c r="GG7" s="133">
        <f>'[161]Budget data splité 2015 2106'!$CK$230</f>
        <v>1431215.3551006329</v>
      </c>
      <c r="GH7" s="40">
        <f>GD7-GF7</f>
        <v>-119033.97827370791</v>
      </c>
      <c r="GI7" s="40">
        <f>GD7-GG7</f>
        <v>-9128.2551006327849</v>
      </c>
      <c r="GJ7" s="41">
        <f>IFERROR(GD7/GE7-1,"-")</f>
        <v>-0.48380561077646234</v>
      </c>
      <c r="GK7" s="54"/>
      <c r="GL7" s="133">
        <f>'[162]data mobile Jan 22'!$B$49</f>
        <v>1446786.1</v>
      </c>
      <c r="GM7" s="133">
        <f>DF7</f>
        <v>2785287.1</v>
      </c>
      <c r="GN7" s="133">
        <f>+'[163]Budget data splité 2015 2106'!$CL$230</f>
        <v>1441973.9679312995</v>
      </c>
      <c r="GO7" s="40">
        <f>GL7-GN7</f>
        <v>4812.1320687006228</v>
      </c>
      <c r="GP7" s="41">
        <f>IFERROR(GL7/GM7-1,"-")</f>
        <v>-0.48056123191034772</v>
      </c>
      <c r="GQ7" s="133">
        <v>1412148.5</v>
      </c>
      <c r="GR7" s="133">
        <v>2830488.3</v>
      </c>
      <c r="GS7" s="133">
        <v>1452813.4545100206</v>
      </c>
      <c r="GT7" s="40">
        <v>-40664.954510020558</v>
      </c>
      <c r="GU7" s="41">
        <v>-0.50109368054974823</v>
      </c>
      <c r="GV7" s="54"/>
      <c r="GW7" s="133">
        <f>'[164]data mobile Estimé_Mars 22'!$B$49</f>
        <v>1438235.7</v>
      </c>
      <c r="GX7" s="133">
        <f>+'[165]Data Mobile'!$CJ$7</f>
        <v>2717406.3</v>
      </c>
      <c r="GY7" s="133">
        <f>+'[166]Budget data splité 2015 2106'!$CN$230</f>
        <v>1463734.4227741973</v>
      </c>
      <c r="GZ7" s="40">
        <f>GW7-GY7</f>
        <v>-25498.722774197347</v>
      </c>
      <c r="HA7" s="41">
        <f>IFERROR(GW7/GX7-1,"-")</f>
        <v>-0.47073218311152065</v>
      </c>
      <c r="HB7" s="54"/>
      <c r="HC7" s="133">
        <f>+'[164]data mobile Estimé_Avril_ 22'!$B$49</f>
        <v>1425645</v>
      </c>
      <c r="HD7" s="133">
        <f>+DR7</f>
        <v>1539858.3</v>
      </c>
      <c r="HE7" s="133">
        <f>+'[166]Budget data splité 2015 2106'!$CO$230</f>
        <v>1474737.4852311674</v>
      </c>
      <c r="HF7" s="154">
        <f>+'[167]Budget data splité 2015 2106'!$CO$230</f>
        <v>1423063.6221499189</v>
      </c>
      <c r="HG7" s="40">
        <f>HC7-HE7</f>
        <v>-49092.485231167404</v>
      </c>
      <c r="HH7" s="40">
        <f t="shared" ref="HH7:HH9" si="5">HC7-HF7</f>
        <v>2581.3778500810731</v>
      </c>
      <c r="HI7" s="41">
        <f>IFERROR(HC7/HD7-1,"-")</f>
        <v>-7.4171305242826557E-2</v>
      </c>
      <c r="HJ7" s="54"/>
      <c r="HK7" s="133">
        <f>+'[164]data mobile Estimé_Mai22'!$B$49</f>
        <v>1408655.2</v>
      </c>
      <c r="HL7" s="133">
        <f>+DZ7</f>
        <v>1530987.4</v>
      </c>
      <c r="HM7" s="133">
        <f>+'[166]Budget data splité 2015 2106'!$CP$230</f>
        <v>1485823.2589925574</v>
      </c>
      <c r="HN7" s="154">
        <f>+'[167]Budget data splité 2015 2106'!$CP$230</f>
        <v>1433760.9574527815</v>
      </c>
      <c r="HO7" s="40">
        <f>HK7-HM7</f>
        <v>-77168.05899255746</v>
      </c>
      <c r="HP7" s="40">
        <f>HK7-HN7</f>
        <v>-25105.757452781545</v>
      </c>
      <c r="HQ7" s="41">
        <f>IFERROR(HK7/HL7-1,"-")</f>
        <v>-7.9904119393797712E-2</v>
      </c>
      <c r="HR7" s="54"/>
      <c r="HS7" s="133">
        <f>'[168]data mobile_Juin22'!$B$49</f>
        <v>1372190.1</v>
      </c>
      <c r="HT7" s="133">
        <f>+EH7</f>
        <v>1468376.9</v>
      </c>
      <c r="HU7" s="133">
        <f>+'[166]Budget data splité 2015 2106'!$CQ$230</f>
        <v>1496992.3658088942</v>
      </c>
      <c r="HV7" s="154">
        <f>+'[169]Budget data splité 2015 2106'!$CQ$230</f>
        <v>1409806.4853979719</v>
      </c>
      <c r="HW7" s="40">
        <f>HS7-HU7</f>
        <v>-124802.26580889407</v>
      </c>
      <c r="HX7" s="40">
        <f>HS7-HV7</f>
        <v>-37616.385397971841</v>
      </c>
      <c r="HY7" s="41">
        <f>IFERROR(HS7/HT7-1,"-")</f>
        <v>-6.5505525182260604E-2</v>
      </c>
      <c r="HZ7" s="54"/>
      <c r="IA7" s="133">
        <f>+'[168]data mobile_Juillet 22_'!$B$49</f>
        <v>1363731.6</v>
      </c>
      <c r="IB7" s="133">
        <f>+EP7</f>
        <v>1413337.9</v>
      </c>
      <c r="IC7" s="133">
        <f>+'[166]Budget data splité 2015 2106'!$CR$230</f>
        <v>1508245.4321044756</v>
      </c>
      <c r="ID7" s="154">
        <f>+'[169]Budget data splité 2015 2106'!$CR$230</f>
        <v>1410958.711734555</v>
      </c>
      <c r="IE7" s="40">
        <f>IA7-IC7</f>
        <v>-144513.83210447547</v>
      </c>
      <c r="IF7" s="40">
        <f>IA7-ID7</f>
        <v>-47227.11173455487</v>
      </c>
      <c r="IG7" s="41">
        <f>IFERROR(IA7/IB7-1,"-")</f>
        <v>-3.5098683761328298E-2</v>
      </c>
      <c r="IH7" s="54"/>
      <c r="II7" s="133">
        <f>'[168]data mobile_Septembre 22'!$B$49</f>
        <v>1307723.5</v>
      </c>
      <c r="IJ7" s="133">
        <f>+FF7</f>
        <v>1407507</v>
      </c>
      <c r="IK7" s="133">
        <f>+'[166]Budget data splité 2015 2106'!$CT$230</f>
        <v>1531005.9724104849</v>
      </c>
      <c r="IL7" s="154">
        <f>+'[170]Budget data splité 2015 2106'!$CT$230</f>
        <v>1353778.7268509255</v>
      </c>
      <c r="IM7" s="40">
        <f>II7-IK7</f>
        <v>-223282.47241048492</v>
      </c>
      <c r="IN7" s="40">
        <f>II7-IL7</f>
        <v>-46055.226850925479</v>
      </c>
      <c r="IO7" s="41">
        <f>IFERROR(II7/IJ7-1,"-")</f>
        <v>-7.0893785963409117E-2</v>
      </c>
      <c r="IP7" s="54"/>
      <c r="IQ7" s="133">
        <f>'[168]data mobile_Octobre 22 '!$B$49</f>
        <v>1286655.3999999999</v>
      </c>
      <c r="IR7" s="133">
        <f>+FN7</f>
        <v>1394837.6</v>
      </c>
      <c r="IS7" s="133">
        <f>+'[166]Budget data splité 2015 2106'!$CU$230</f>
        <v>1542514.7229558872</v>
      </c>
      <c r="IT7" s="154">
        <f>+'[170]Budget data splité 2015 2106'!$CU$230</f>
        <v>1348829.563011596</v>
      </c>
      <c r="IU7" s="40">
        <f>IQ7-IS7</f>
        <v>-255859.3229558873</v>
      </c>
      <c r="IV7" s="40">
        <f>IQ7-IT7</f>
        <v>-62174.163011596072</v>
      </c>
      <c r="IW7" s="41">
        <f>IFERROR(IQ7/IR7-1,"-")</f>
        <v>-7.7558993247672792E-2</v>
      </c>
      <c r="IX7" s="54"/>
      <c r="IY7" s="133">
        <f>+'[168]data mobile_Novembre 22 '!$B$49</f>
        <v>1245858.3</v>
      </c>
      <c r="IZ7" s="133">
        <f>+FV7</f>
        <v>1379679.9</v>
      </c>
      <c r="JA7" s="133">
        <f>+'[166]Budget data splité 2015 2106'!$CV$230</f>
        <v>1554109.9861220783</v>
      </c>
      <c r="JB7" s="154">
        <f>+'[170]Budget data splité 2015 2106'!$CV$230</f>
        <v>1343898.4923969735</v>
      </c>
      <c r="JC7" s="40">
        <f>IY7-JA7</f>
        <v>-308251.68612207822</v>
      </c>
      <c r="JD7" s="40">
        <f>IY7-JB7</f>
        <v>-98040.192396973493</v>
      </c>
      <c r="JE7" s="41">
        <f>IFERROR(IY7/IZ7-1,"-")</f>
        <v>-9.699467245989446E-2</v>
      </c>
      <c r="JF7" s="54"/>
      <c r="JG7" s="133">
        <f>+'[168]data mobile_Décembre 22'!$B$49</f>
        <v>1221789.7</v>
      </c>
      <c r="JH7" s="133">
        <f>+GD7</f>
        <v>1422087.1</v>
      </c>
      <c r="JI7" s="133">
        <f>+'[166]Budget data splité 2015 2106'!$CW$230</f>
        <v>1565792.4122345233</v>
      </c>
      <c r="JJ7" s="154">
        <f>+'[170]Budget data splité 2015 2106'!$CW$230</f>
        <v>1338985.4488615857</v>
      </c>
      <c r="JK7" s="40">
        <f>JG7-JI7</f>
        <v>-344002.71223452338</v>
      </c>
      <c r="JL7" s="40">
        <f>JG7-JJ7</f>
        <v>-117195.74886158574</v>
      </c>
      <c r="JM7" s="41">
        <f>IFERROR(JG7/JH7-1,"-")</f>
        <v>-0.14084749098701488</v>
      </c>
      <c r="JN7" s="54"/>
      <c r="JO7" s="133">
        <f>+'[168]data mobile_Janvier 23'!$B$49</f>
        <v>1223025.3999999999</v>
      </c>
      <c r="JP7" s="133">
        <f>+GL7</f>
        <v>1446786.1</v>
      </c>
      <c r="JQ7" s="133">
        <f>+'[171]Budget data splité 2015 2106'!$CX$230</f>
        <v>1334090.3665017756</v>
      </c>
      <c r="JR7" s="40">
        <f>JO7-JQ7</f>
        <v>-111064.96650177566</v>
      </c>
      <c r="JS7" s="41">
        <f>IFERROR(JO7/JP7-1,"-")</f>
        <v>-0.15466052652842055</v>
      </c>
      <c r="JT7" s="41"/>
      <c r="JU7" s="133">
        <f>+'[168]data mobile_Février 23'!$B$49</f>
        <v>1211713.8999999999</v>
      </c>
      <c r="JV7" s="133">
        <f>+GQ7</f>
        <v>1412148.5</v>
      </c>
      <c r="JW7" s="133">
        <f>+'[172]Budget data splité 2015 2106'!$CY$230</f>
        <v>1329213.179654818</v>
      </c>
      <c r="JX7" s="40">
        <f>JU7-JW7</f>
        <v>-117499.27965481812</v>
      </c>
      <c r="JY7" s="41">
        <f>IFERROR(JU7/JV7-1,"-")</f>
        <v>-0.14193592246141262</v>
      </c>
      <c r="JZ7" s="41"/>
      <c r="KA7" s="133">
        <f>+'[173]data mobile_Mars 23'!$B$49</f>
        <v>1224064.6000000001</v>
      </c>
      <c r="KB7" s="133">
        <f>+GW7</f>
        <v>1438235.7</v>
      </c>
      <c r="KC7" s="133">
        <f>+'[172]Budget data splité 2015 2106'!$CZ$230</f>
        <v>1324353.8228980382</v>
      </c>
      <c r="KD7" s="40">
        <f>KA7-KC7</f>
        <v>-100289.2228980381</v>
      </c>
      <c r="KE7" s="41">
        <f>IFERROR(KA7/KB7-1,"-")</f>
        <v>-0.14891237924354117</v>
      </c>
      <c r="KF7" s="41"/>
      <c r="KG7" s="133">
        <f>+'[173]data mobile_Avril 23'!$B$49</f>
        <v>1204769.3999999999</v>
      </c>
      <c r="KH7" s="133">
        <f>+HC7</f>
        <v>1425645</v>
      </c>
      <c r="KI7" s="133">
        <f>+'[172]Budget data splité 2015 2106'!$DA$230</f>
        <v>1319512.2310479349</v>
      </c>
      <c r="KJ7" s="154">
        <f>+'[174]Budget data splité 2015 2106'!$DA$230</f>
        <v>1225302.6008001543</v>
      </c>
      <c r="KK7" s="40">
        <f>KG7-KI7</f>
        <v>-114742.83104793495</v>
      </c>
      <c r="KL7" s="40">
        <f>KG7-KJ7</f>
        <v>-20533.200800154358</v>
      </c>
      <c r="KM7" s="41">
        <f>IFERROR(KG7/KH7-1,"-")</f>
        <v>-0.15493029470871089</v>
      </c>
      <c r="KN7" s="41"/>
      <c r="KO7" s="133">
        <f>+'[173]data mobile_Mai 23'!$B$49</f>
        <v>1190837.3</v>
      </c>
      <c r="KP7" s="133">
        <f>+HK7</f>
        <v>1408655.2</v>
      </c>
      <c r="KQ7" s="133">
        <f>+'[175]Budget data splité 2015 2106'!$DB$230</f>
        <v>1314688.3391593052</v>
      </c>
      <c r="KR7" s="154">
        <f>'[176]Budget data splité 2015 2106'!$DB$230</f>
        <v>1226541.8536959749</v>
      </c>
      <c r="KS7" s="40">
        <f>KO7-KQ7</f>
        <v>-123851.03915930516</v>
      </c>
      <c r="KT7" s="40">
        <f>KO7-KR7</f>
        <v>-35704.553695974872</v>
      </c>
      <c r="KU7" s="41">
        <f>IFERROR(KO7/KP7-1,"-")</f>
        <v>-0.15462825821393333</v>
      </c>
      <c r="KV7" s="41"/>
      <c r="KW7" s="133">
        <f>'[173]data mobile_Juin 23'!$B$49</f>
        <v>1186279.1000000001</v>
      </c>
      <c r="KX7" s="133">
        <v>1372190.1</v>
      </c>
      <c r="KY7" s="133">
        <f>+'[175]Budget data splité 2015 2106'!$DC$230</f>
        <v>1309882.0825243744</v>
      </c>
      <c r="KZ7" s="154">
        <f>'[176]Budget data splité 2015 2106'!$DC$230</f>
        <v>1227782.359953813</v>
      </c>
      <c r="LA7" s="40">
        <f>KW7-KY7</f>
        <v>-123602.98252437427</v>
      </c>
      <c r="LB7" s="40">
        <f>KW7-KZ7</f>
        <v>-41503.259953812929</v>
      </c>
      <c r="LC7" s="41">
        <f>IFERROR(KW7/KX7-1,"-")</f>
        <v>-0.13548487195760994</v>
      </c>
      <c r="LD7" s="41"/>
      <c r="LE7" s="133">
        <f>+'[173]data mobile_Juillet 23'!$B$49</f>
        <v>1193264.8999999999</v>
      </c>
      <c r="LF7" s="133">
        <f>+IA7</f>
        <v>1363731.6</v>
      </c>
      <c r="LG7" s="133">
        <f>+'[175]Budget data splité 2015 2106'!$DD$230</f>
        <v>1305093.3966719271</v>
      </c>
      <c r="LH7" s="154">
        <f>'[176]Budget data splité 2015 2106'!$DD$230</f>
        <v>1229024.1208413003</v>
      </c>
      <c r="LI7" s="40">
        <f>LE7-LG7</f>
        <v>-111828.49667192716</v>
      </c>
      <c r="LJ7" s="40">
        <f>LE7-LH7</f>
        <v>-35759.220841300441</v>
      </c>
      <c r="LK7" s="41">
        <f>IFERROR(LE7/LF7-1,"-")</f>
        <v>-0.12500018332053031</v>
      </c>
      <c r="LL7" s="39">
        <v>1158241.6000000001</v>
      </c>
      <c r="LM7" s="39">
        <v>1363731.6</v>
      </c>
      <c r="LN7" s="39">
        <v>1300322.2173664425</v>
      </c>
      <c r="LO7" s="39">
        <v>1180664.1533712815</v>
      </c>
      <c r="LP7" s="45">
        <f>LL7-LN7</f>
        <v>-142080.61736644246</v>
      </c>
      <c r="LQ7" s="45">
        <f>LL7-LO7</f>
        <v>-22422.553371281363</v>
      </c>
      <c r="LR7" s="46">
        <f>IFERROR(LL7/LM7-1,"-")</f>
        <v>-0.15068214302579774</v>
      </c>
      <c r="LS7" s="41"/>
      <c r="LT7" s="133">
        <f>+'[173]data mobile_Septembre 23'!$B$49</f>
        <v>1165403.8999999999</v>
      </c>
      <c r="LU7" s="133">
        <f>+II7</f>
        <v>1307723.5</v>
      </c>
      <c r="LV7" s="133">
        <f>+'[175]Budget data splité 2015 2106'!$DF$230</f>
        <v>1295568.4806072332</v>
      </c>
      <c r="LW7" s="154">
        <f>+'[177]Budget data splité 2015 2106'!$DF$230</f>
        <v>1185717.1303662201</v>
      </c>
      <c r="LX7" s="40">
        <f>LT7-LV7</f>
        <v>-130164.58060723334</v>
      </c>
      <c r="LY7" s="40">
        <f>LT7-LW7</f>
        <v>-20313.230366220232</v>
      </c>
      <c r="LZ7" s="41">
        <f>IFERROR(LT7/LU7-1,"-")</f>
        <v>-0.10883003937759017</v>
      </c>
      <c r="MA7" s="41"/>
      <c r="MB7" s="133">
        <f>+'[173]data mobile_Octobre 23'!$B$49</f>
        <v>1135246.8999999999</v>
      </c>
      <c r="MC7" s="133">
        <f>+IQ7</f>
        <v>1286655.3999999999</v>
      </c>
      <c r="MD7" s="133">
        <f>+'[175]Budget data splité 2015 2106'!$DG$230</f>
        <v>1290832.1226275866</v>
      </c>
      <c r="ME7" s="154">
        <f>+'[177]Budget data splité 2015 2106'!$DG$230</f>
        <v>1181961.1677098647</v>
      </c>
      <c r="MF7" s="40">
        <f>MB7-MD7</f>
        <v>-155585.22262758669</v>
      </c>
      <c r="MG7" s="40">
        <f>MB7-ME7</f>
        <v>-46714.267709864769</v>
      </c>
      <c r="MH7" s="41">
        <f>IFERROR(MB7/MC7-1,"-")</f>
        <v>-0.1176760304274167</v>
      </c>
      <c r="MI7" s="41"/>
      <c r="MJ7" s="133">
        <f>+'[173]data mobile_Novembre 23'!$B$49</f>
        <v>1143701</v>
      </c>
      <c r="MK7" s="133">
        <f>+IY7</f>
        <v>1245858.3</v>
      </c>
      <c r="ML7" s="133">
        <f>'[172]Budget data splité 2015 2106'!$DH$230</f>
        <v>1286113.0798939089</v>
      </c>
      <c r="MM7" s="154">
        <f>'[178]Budget data splité 2015 2106'!$DH$230</f>
        <v>1178217.1027103066</v>
      </c>
      <c r="MN7" s="40">
        <f>MJ7-ML7</f>
        <v>-142412.07989390893</v>
      </c>
      <c r="MO7" s="40">
        <f>MJ7-MM7</f>
        <v>-34516.102710306644</v>
      </c>
      <c r="MP7" s="41">
        <f>IFERROR(MJ7/MK7-1,"-")</f>
        <v>-8.1997527327144715E-2</v>
      </c>
      <c r="MQ7" s="41"/>
      <c r="MR7" s="133">
        <f>+'[173]data mobile_Décembre 23'!$B$49</f>
        <v>1176956.8</v>
      </c>
      <c r="MS7" s="133">
        <f>+JG7</f>
        <v>1221789.7</v>
      </c>
      <c r="MT7" s="133">
        <f>+'[175]Budget data splité 2015 2106'!$DI$230</f>
        <v>1281411.2891048735</v>
      </c>
      <c r="MU7" s="154">
        <f>+'[177]Budget data splité 2015 2106'!$DI$230</f>
        <v>1174484.8976796747</v>
      </c>
      <c r="MV7" s="40">
        <f>MR7-MT7</f>
        <v>-104454.4891048735</v>
      </c>
      <c r="MW7" s="40">
        <f>MR7-MU7</f>
        <v>2471.9023203253746</v>
      </c>
      <c r="MX7" s="41">
        <f>IFERROR(MR7/MS7-1,"-")</f>
        <v>-3.6694449134740514E-2</v>
      </c>
      <c r="MY7" s="41"/>
      <c r="MZ7" s="133">
        <v>1193666.7</v>
      </c>
      <c r="NA7" s="133">
        <f>+JO7</f>
        <v>1223025.3999999999</v>
      </c>
      <c r="NB7" s="133">
        <f>+'[179]Budget data splité 2015 2106'!$DJ$230</f>
        <v>1170764.5150494804</v>
      </c>
      <c r="NC7" s="40">
        <f>MZ7-NB7</f>
        <v>22902.184950519586</v>
      </c>
      <c r="ND7" s="41">
        <f>IFERROR(MZ7/NA7-1,"-")</f>
        <v>-2.4004979782104252E-2</v>
      </c>
      <c r="NE7" s="41"/>
      <c r="NF7" s="133">
        <f>+'[180]data mobile_Février 24'!$B$49</f>
        <v>1190267.1000000001</v>
      </c>
      <c r="NG7" s="133">
        <f>+JU7</f>
        <v>1211713.8999999999</v>
      </c>
      <c r="NH7" s="133">
        <f>+'[179]Budget data splité 2015 2106'!$DK$230</f>
        <v>1166064.2507335751</v>
      </c>
      <c r="NI7" s="40">
        <f>NF7-NH7</f>
        <v>24202.849266425008</v>
      </c>
      <c r="NJ7" s="41">
        <f>IFERROR(NF7/NG7-1,"-")</f>
        <v>-1.7699557626598028E-2</v>
      </c>
      <c r="NK7" s="41"/>
      <c r="NL7" s="133">
        <f>+'[180]data mobile_Mars 24'!$B$49</f>
        <v>1202743.1000000001</v>
      </c>
      <c r="NM7" s="133">
        <f>+KA7</f>
        <v>1224064.6000000001</v>
      </c>
      <c r="NN7" s="133">
        <f>+'[179]Budget data splité 2015 2106'!$DL$230</f>
        <v>1161382.8565528297</v>
      </c>
      <c r="NO7" s="40">
        <f>NL7-NN7</f>
        <v>41360.24344717036</v>
      </c>
      <c r="NP7" s="41">
        <f>IFERROR(NL7/NM7-1,"-")</f>
        <v>-1.7418606828430439E-2</v>
      </c>
      <c r="NQ7" s="41"/>
      <c r="NR7" s="133">
        <f>+'[180]data mobile_Avril 24'!$B$49</f>
        <v>1175524.1000000001</v>
      </c>
      <c r="NS7" s="133">
        <f>+KG7</f>
        <v>1204769.3999999999</v>
      </c>
      <c r="NT7" s="133">
        <f>+'[179]Budget data splité 2015 2106'!$DM$230</f>
        <v>1156720.2567493767</v>
      </c>
      <c r="NU7" s="154">
        <f>+'[181]Budget data splité 2015 2106'!$DM$230</f>
        <v>1189313.9335486896</v>
      </c>
      <c r="NV7" s="40">
        <f>NR7-NT7</f>
        <v>18803.843250623439</v>
      </c>
      <c r="NW7" s="41">
        <f>IFERROR(NR7/NS7-1,"-")</f>
        <v>-2.4274603920052984E-2</v>
      </c>
      <c r="NX7" s="41"/>
      <c r="NY7" s="133">
        <f>+'[180]data mobile_Mai 24'!$B$49</f>
        <v>1190845.2</v>
      </c>
      <c r="NZ7" s="133">
        <f>+KO7</f>
        <v>1190837.3</v>
      </c>
      <c r="OA7" s="133">
        <f>+'[179]Budget data splité 2015 2106'!$DN$230</f>
        <v>1152076.3758694935</v>
      </c>
      <c r="OB7" s="154">
        <f>+'[181]Budget data splité 2015 2106'!$DN$230</f>
        <v>1170088.1400995017</v>
      </c>
      <c r="OC7" s="40">
        <f>NY7-OA7</f>
        <v>38768.824130506488</v>
      </c>
      <c r="OD7" s="41">
        <f>IFERROR(NY7/NZ7-1,"-")</f>
        <v>6.6339876991783342E-6</v>
      </c>
      <c r="OE7" s="41"/>
      <c r="OF7" s="133">
        <f>+'[180]data mobile_Juin 24'!$B$49</f>
        <v>1068688.2</v>
      </c>
      <c r="OG7" s="133">
        <f>+KW7</f>
        <v>1186279.1000000001</v>
      </c>
      <c r="OH7" s="133">
        <f>+'[179]Budget data splité 2015 2106'!$DO$230</f>
        <v>1147451.1387623814</v>
      </c>
      <c r="OI7" s="154">
        <f>+'[181]Budget data splité 2015 2106'!$DO$230</f>
        <v>1139472.258828141</v>
      </c>
      <c r="OJ7" s="40">
        <f>OF7-OH7</f>
        <v>-78762.93876238144</v>
      </c>
      <c r="OK7" s="41">
        <f>IFERROR(OF7/OG7-1,"-")</f>
        <v>-9.9125829663525344E-2</v>
      </c>
      <c r="OL7" s="41"/>
      <c r="OM7" s="133">
        <f>+'[180]data mobile_Juillet 24'!$B$49</f>
        <v>1106724.3</v>
      </c>
      <c r="ON7" s="133">
        <f>+LE7</f>
        <v>1193264.8999999999</v>
      </c>
      <c r="OO7" s="133">
        <f>+'[179]Budget data splité 2015 2106'!$DP$230</f>
        <v>1142844.4705789494</v>
      </c>
      <c r="OP7" s="154">
        <f>+'[181]Budget data splité 2015 2106'!$DP$230</f>
        <v>1109657.4558293475</v>
      </c>
      <c r="OQ7" s="40">
        <f>OM7-OO7</f>
        <v>-36120.170578949386</v>
      </c>
      <c r="OR7" s="41">
        <f>IFERROR(OM7/ON7-1,"-")</f>
        <v>-7.2524214866288128E-2</v>
      </c>
      <c r="OS7" s="41"/>
      <c r="OT7" s="133">
        <v>1118729.6000000001</v>
      </c>
      <c r="OU7" s="133">
        <v>1158241.6000000001</v>
      </c>
      <c r="OV7" s="133">
        <v>1138256.2967706027</v>
      </c>
      <c r="OW7" s="154">
        <v>1187402.6253763607</v>
      </c>
      <c r="OX7" s="40">
        <v>-19526.696770602604</v>
      </c>
      <c r="OY7" s="41">
        <v>-3.4113780751787837E-2</v>
      </c>
      <c r="OZ7" s="42"/>
      <c r="PA7" s="133">
        <f>+'[180]data mobile_Août 24 '!$B$49</f>
        <v>1110953.6000000001</v>
      </c>
      <c r="PB7" s="133">
        <f>+LT7</f>
        <v>1165403.8999999999</v>
      </c>
      <c r="PC7" s="133">
        <f>+'[179]Budget data splité 2015 2106'!$DR$230</f>
        <v>1133686.5430880364</v>
      </c>
      <c r="PD7" s="154">
        <f>+'[182]Budget data splité 2015 2106'!$DR$230</f>
        <v>1108019.7163421954</v>
      </c>
      <c r="PE7" s="40">
        <f>PA7-PC7</f>
        <v>-22732.943088036263</v>
      </c>
      <c r="PF7" s="41">
        <f>IFERROR(PA7/PB7-1,"-")</f>
        <v>-4.6722256549853514E-2</v>
      </c>
      <c r="PG7" s="41"/>
      <c r="PH7" s="133">
        <f>'[180]data mobile_Octobre 24'!$B$49</f>
        <v>1052796.7</v>
      </c>
      <c r="PI7" s="133">
        <f>+MB7</f>
        <v>1135246.8999999999</v>
      </c>
      <c r="PJ7" s="133">
        <f>+'[179]Budget data splité 2015 2106'!$DS$230</f>
        <v>1129135.1355800342</v>
      </c>
      <c r="PK7" s="154">
        <f>+'[182]Budget data splité 2015 2106'!$DS$230</f>
        <v>1102952.4597126215</v>
      </c>
      <c r="PL7" s="40">
        <f>PH7-PJ7</f>
        <v>-76338.435580034275</v>
      </c>
      <c r="PM7" s="41">
        <f>IFERROR(PH7/PI7-1,"-")</f>
        <v>-7.262754912609759E-2</v>
      </c>
      <c r="PN7" s="41"/>
      <c r="PO7" s="133">
        <f>+'[180]data mobile_Novembre 24'!$B$49</f>
        <v>997151.9</v>
      </c>
      <c r="PP7" s="133">
        <f>+MJ7</f>
        <v>1143701</v>
      </c>
      <c r="PQ7" s="133">
        <f>+'[179]Budget data splité 2015 2106'!$DT$230</f>
        <v>1124602.0005922716</v>
      </c>
      <c r="PR7" s="154">
        <f>'[183]Budget data splité 2015 2106'!$DT$230</f>
        <v>1097908.3769394071</v>
      </c>
      <c r="PS7" s="40">
        <f>PO7-PQ7</f>
        <v>-127450.10059227154</v>
      </c>
      <c r="PT7" s="41">
        <f>IFERROR(PO7/PP7-1,"-")</f>
        <v>-0.12813585019161478</v>
      </c>
      <c r="PU7" s="41"/>
      <c r="PV7" s="133">
        <f>+'[180]data mobile_Décembre 24'!$B$49</f>
        <v>967403.9</v>
      </c>
      <c r="PW7" s="133">
        <f>+MR7</f>
        <v>1176956.8</v>
      </c>
      <c r="PX7" s="133">
        <f>+'[179]Budget data splité 2015 2106'!$DU$230</f>
        <v>1120087.0647661237</v>
      </c>
      <c r="PY7" s="154">
        <f>'[183]Budget data splité 2015 2106'!$DU$230</f>
        <v>1092887.3620425994</v>
      </c>
      <c r="PZ7" s="40">
        <f>PV7-PX7</f>
        <v>-152683.16476612363</v>
      </c>
      <c r="QA7" s="41">
        <f>IFERROR(PV7/PW7-1,"-")</f>
        <v>-0.17804638199125067</v>
      </c>
      <c r="QB7" s="41"/>
      <c r="QC7" s="133">
        <v>995308</v>
      </c>
      <c r="QD7" s="133">
        <f>+MZ7</f>
        <v>1193666.7</v>
      </c>
      <c r="QE7" s="133">
        <f>+'[183]Budget data splité 2015 2106'!$DV$230</f>
        <v>1090388.3357847589</v>
      </c>
      <c r="QF7" s="40">
        <f>QC7-QE7</f>
        <v>-95080.335784758907</v>
      </c>
      <c r="QG7" s="41">
        <f>IFERROR(QC7/QD7-1,"-")</f>
        <v>-0.16617595179625932</v>
      </c>
      <c r="QH7" s="42"/>
      <c r="QI7" s="133">
        <f>'[185]data mobile_Février 2025'!$B$49</f>
        <v>963137</v>
      </c>
      <c r="QJ7" s="133">
        <f>+NF7</f>
        <v>1190267.1000000001</v>
      </c>
      <c r="QK7" s="133">
        <f>+'[186]Budget data splité 2015 2106'!$DW$230</f>
        <v>1087895.0238689946</v>
      </c>
      <c r="QL7" s="40">
        <f>QI7-QK7</f>
        <v>-124758.02386899455</v>
      </c>
      <c r="QM7" s="41">
        <f>IFERROR(QI7/QJ7-1,"-")</f>
        <v>-0.19082279935318724</v>
      </c>
      <c r="QN7" s="42"/>
      <c r="QO7" s="42"/>
      <c r="QP7" s="154">
        <f>+'[183]Budget data splité 2015 2106'!$EG$230</f>
        <v>1063273.3336156334</v>
      </c>
      <c r="QQ7" s="155"/>
      <c r="QR7" s="155"/>
      <c r="QS7" s="54"/>
      <c r="QT7" s="54"/>
      <c r="QU7" s="110"/>
      <c r="QV7" s="43"/>
      <c r="QW7" s="43"/>
      <c r="QX7" s="43"/>
      <c r="QY7" s="45"/>
      <c r="QZ7" s="46"/>
      <c r="RB7" s="43"/>
      <c r="RC7" s="43"/>
      <c r="RD7" s="43"/>
      <c r="RE7" s="43"/>
      <c r="RF7" s="47"/>
      <c r="RG7" s="48"/>
      <c r="RI7" s="160"/>
    </row>
    <row r="8" spans="1:478" ht="15" thickBot="1" x14ac:dyDescent="0.35">
      <c r="A8" s="49" t="s">
        <v>15</v>
      </c>
      <c r="B8" s="50"/>
      <c r="C8" s="2"/>
      <c r="D8" s="54"/>
      <c r="E8" s="51">
        <f>+'[145]data mobile Jan 20'!$B$48</f>
        <v>675144.5</v>
      </c>
      <c r="F8" s="51">
        <f>'[145]data mobile Janvier 19'!$B$48</f>
        <v>617179.5</v>
      </c>
      <c r="G8" s="51">
        <f>+'[146]Budget data splité 2015 2106'!$BN$231</f>
        <v>723643.70833353745</v>
      </c>
      <c r="H8" s="52">
        <f>E8-G8</f>
        <v>-48499.208333537448</v>
      </c>
      <c r="I8" s="53">
        <f>IFERROR(E8/F8-1,"-")</f>
        <v>9.3919192066489465E-2</v>
      </c>
      <c r="J8" s="54"/>
      <c r="K8" s="51">
        <f>'[145]data mobile Fev 20'!$B$48</f>
        <v>682809</v>
      </c>
      <c r="L8" s="51">
        <f>'[145]data mobile Février 19 '!$B$48</f>
        <v>595243.5</v>
      </c>
      <c r="M8" s="51">
        <f>+'[146]Budget data splité 2015 2106'!$BO$231</f>
        <v>736806.85233229061</v>
      </c>
      <c r="N8" s="52">
        <f>K8-M8</f>
        <v>-53997.852332290611</v>
      </c>
      <c r="O8" s="53">
        <f>IFERROR(K8/L8-1,"-")</f>
        <v>0.14710870425296529</v>
      </c>
      <c r="P8" s="54"/>
      <c r="Q8" s="51">
        <v>729899.27586206899</v>
      </c>
      <c r="R8" s="51">
        <v>618038</v>
      </c>
      <c r="S8" s="51">
        <v>750209.43510172132</v>
      </c>
      <c r="T8" s="52">
        <f>Q8-S8</f>
        <v>-20310.159239652334</v>
      </c>
      <c r="U8" s="53">
        <f>IFERROR(Q8/R8-1,"-")</f>
        <v>0.18099417165622333</v>
      </c>
      <c r="V8" s="54"/>
      <c r="W8" s="51">
        <f>'[147]data mobile Mars20'!$B$49</f>
        <v>695272.5</v>
      </c>
      <c r="X8" s="51">
        <f>'[148]data mobile Avril19 '!$B$48</f>
        <v>619099</v>
      </c>
      <c r="Y8" s="51">
        <f>+'[146]Budget data splité 2015 2106'!$BQ$231</f>
        <v>763855.81205455679</v>
      </c>
      <c r="Z8" s="52">
        <f>W8-Y8</f>
        <v>-68583.312054556794</v>
      </c>
      <c r="AA8" s="53">
        <f>IFERROR(W8/X8-1,"-")</f>
        <v>0.12303928773911776</v>
      </c>
      <c r="AB8" s="54"/>
      <c r="AC8" s="51">
        <f>'[147]data mobile Mai 20'!$B$49</f>
        <v>736562.5</v>
      </c>
      <c r="AD8" s="51">
        <f>'[147]data mobile Mai 19 '!$B$48</f>
        <v>629966.5</v>
      </c>
      <c r="AE8" s="51">
        <f>+'[146]Budget data splité 2015 2106'!$BR$231</f>
        <v>777750.4178288728</v>
      </c>
      <c r="AF8" s="52">
        <f>AC8-AE8</f>
        <v>-41187.9178288728</v>
      </c>
      <c r="AG8" s="53">
        <f>IFERROR(AC8/AD8-1,"-")</f>
        <v>0.16920899762130204</v>
      </c>
      <c r="AH8" s="54"/>
      <c r="AI8" s="51">
        <v>768090.5</v>
      </c>
      <c r="AJ8" s="51" t="e">
        <f>#REF!</f>
        <v>#REF!</v>
      </c>
      <c r="AK8" s="51">
        <f>+'[146]Budget data splité 2015 2106'!$BS$231</f>
        <v>791897.76772920962</v>
      </c>
      <c r="AL8" s="51">
        <f>+'[149]Budget data splité 2015 2106'!$BS$231</f>
        <v>700182.01847455371</v>
      </c>
      <c r="AM8" s="52">
        <f>AI8-AK8</f>
        <v>-23807.26772920962</v>
      </c>
      <c r="AN8" s="53" t="str">
        <f>IFERROR(AI8/AJ8-1,"-")</f>
        <v>-</v>
      </c>
      <c r="AO8" s="54"/>
      <c r="AP8" s="51">
        <f>+'[147]data mobile Juillet 20'!$B$36</f>
        <v>692512</v>
      </c>
      <c r="AQ8" s="51" t="e">
        <f>#REF!</f>
        <v>#REF!</v>
      </c>
      <c r="AR8" s="51">
        <f>+'[146]Budget data splité 2015 2106'!$BT$231</f>
        <v>806302.45919390244</v>
      </c>
      <c r="AS8" s="51">
        <f>'[150]Budget data splité 2015 2106'!$BT$231</f>
        <v>775999.48501490231</v>
      </c>
      <c r="AT8" s="52">
        <f>AP8-AR8</f>
        <v>-113790.45919390244</v>
      </c>
      <c r="AU8" s="53" t="str">
        <f>IFERROR(AP8/AQ8-1,"-")</f>
        <v>-</v>
      </c>
      <c r="AV8" s="54"/>
      <c r="AW8" s="51">
        <f>+'[147]data mobile Août 20 '!$B$49</f>
        <v>689592.5</v>
      </c>
      <c r="AX8" s="51" t="e">
        <f>#REF!</f>
        <v>#REF!</v>
      </c>
      <c r="AY8" s="51">
        <f>+'[146]Budget data splité 2015 2106'!$BU$231</f>
        <v>820969.17328910215</v>
      </c>
      <c r="AZ8" s="51">
        <f>+'[151]Budget data splité 2015 2106'!$BU$231</f>
        <v>783989.90840713901</v>
      </c>
      <c r="BA8" s="52">
        <f>AW8-AY8</f>
        <v>-131376.67328910215</v>
      </c>
      <c r="BB8" s="53" t="str">
        <f>IFERROR(AW8/AX8-1,"-")</f>
        <v>-</v>
      </c>
      <c r="BC8" s="54"/>
      <c r="BD8" s="51">
        <v>706685</v>
      </c>
      <c r="BE8" s="51" t="e">
        <f>#REF!</f>
        <v>#REF!</v>
      </c>
      <c r="BF8" s="51">
        <f>+'[146]Budget data splité 2015 2106'!$BV$231</f>
        <v>835902.67622997332</v>
      </c>
      <c r="BG8" s="51">
        <f>'[152]Budget data splité 2015 2106'!$BV$231</f>
        <v>698039.2756050512</v>
      </c>
      <c r="BH8" s="52">
        <f>BD8-BF8</f>
        <v>-129217.67622997332</v>
      </c>
      <c r="BI8" s="53" t="str">
        <f>IFERROR(BD8/BE8-1,"-")</f>
        <v>-</v>
      </c>
      <c r="BJ8" s="130">
        <f>'[147]data mobile Septembre20'!$B$49</f>
        <v>706685</v>
      </c>
      <c r="BK8" s="129">
        <f t="shared" ref="BK8:BK9" si="6">BJ8-BD8</f>
        <v>0</v>
      </c>
      <c r="BL8" s="130"/>
      <c r="BM8" s="54"/>
      <c r="BN8" s="51">
        <f>'[147]data mobile Octobre 20'!$B$49+BK8</f>
        <v>707742.5</v>
      </c>
      <c r="BO8" s="51" t="e">
        <f>#REF!</f>
        <v>#REF!</v>
      </c>
      <c r="BP8" s="51">
        <f>+'[146]Budget data splité 2015 2106'!$BW$231</f>
        <v>851107.82092956186</v>
      </c>
      <c r="BQ8" s="51">
        <f>'[152]Budget data splité 2015 2106'!$BW$231</f>
        <v>706589.51523867308</v>
      </c>
      <c r="BR8" s="52">
        <f>BN8-BP8</f>
        <v>-143365.32092956186</v>
      </c>
      <c r="BS8" s="53" t="str">
        <f>IFERROR(BN8/BO8-1,"-")</f>
        <v>-</v>
      </c>
      <c r="BT8" s="54"/>
      <c r="BU8" s="134">
        <v>697800</v>
      </c>
      <c r="BV8" s="134" t="e">
        <f>#REF!</f>
        <v>#REF!</v>
      </c>
      <c r="BW8" s="134">
        <v>866589.54857583763</v>
      </c>
      <c r="BX8" s="134">
        <v>715244.48622531083</v>
      </c>
      <c r="BY8" s="52">
        <f>BU8-BW8</f>
        <v>-168789.54857583763</v>
      </c>
      <c r="BZ8" s="53" t="str">
        <f>IFERROR(BU8/BV8-1,"-")</f>
        <v>-</v>
      </c>
      <c r="CA8" s="54"/>
      <c r="CB8" s="134">
        <v>697800</v>
      </c>
      <c r="CC8" s="134" t="e">
        <f>#REF!</f>
        <v>#REF!</v>
      </c>
      <c r="CD8" s="134">
        <v>866589.54857583763</v>
      </c>
      <c r="CE8" s="134">
        <v>715244.48622531083</v>
      </c>
      <c r="CF8" s="52">
        <f>CB8-CD8</f>
        <v>-168789.54857583763</v>
      </c>
      <c r="CG8" s="53" t="str">
        <f>IFERROR(CB8/CC8-1,"-")</f>
        <v>-</v>
      </c>
      <c r="CH8" s="54"/>
      <c r="CI8" s="54"/>
      <c r="CJ8" s="43">
        <f>+E8</f>
        <v>675144.5</v>
      </c>
      <c r="CK8" s="55" t="e">
        <f>+#REF!</f>
        <v>#REF!</v>
      </c>
      <c r="CL8" s="55" t="e">
        <f>+#REF!</f>
        <v>#REF!</v>
      </c>
      <c r="CM8" s="57" t="e">
        <f t="shared" si="2"/>
        <v>#REF!</v>
      </c>
      <c r="CN8" s="58" t="str">
        <f t="shared" si="3"/>
        <v>-</v>
      </c>
      <c r="CP8" s="55">
        <f>CJ8/CJ$6*CP$6</f>
        <v>727381.3464057378</v>
      </c>
      <c r="CQ8" s="55"/>
      <c r="CR8" s="55"/>
      <c r="CS8" s="55"/>
      <c r="CT8" s="59"/>
      <c r="CU8" s="60" t="e">
        <f t="shared" si="4"/>
        <v>#DIV/0!</v>
      </c>
      <c r="CV8" s="60" t="e">
        <f t="shared" si="1"/>
        <v>#DIV/0!</v>
      </c>
      <c r="CW8" s="60" t="e">
        <f t="shared" si="1"/>
        <v>#DIV/0!</v>
      </c>
      <c r="CX8" s="60" t="e">
        <f t="shared" si="1"/>
        <v>#DIV/0!</v>
      </c>
      <c r="CY8" s="134">
        <f>'[147]data mobile Decembre 20 '!$B$49</f>
        <v>727723.5</v>
      </c>
      <c r="CZ8" s="134" t="e">
        <f>#REF!</f>
        <v>#REF!</v>
      </c>
      <c r="DA8" s="134">
        <f>'[146]Budget data splité 2015 2106'!$BY$231</f>
        <v>882352.89023742301</v>
      </c>
      <c r="DB8" s="134">
        <f>'[152]Budget data splité 2015 2106'!$BY$231</f>
        <v>724005.47141278803</v>
      </c>
      <c r="DC8" s="52">
        <f>CY8-DA8</f>
        <v>-154629.39023742301</v>
      </c>
      <c r="DD8" s="53" t="str">
        <f>IFERROR(CY8/CZ8-1,"-")</f>
        <v>-</v>
      </c>
      <c r="DF8" s="134">
        <f>'[147]data mobile Janvier21'!$B$49</f>
        <v>749372.5</v>
      </c>
      <c r="DG8" s="134">
        <f t="shared" ref="DG8:DG9" si="7">E8</f>
        <v>675144.5</v>
      </c>
      <c r="DH8" s="134">
        <f>+'[152]Budget data splité 2015 2106'!$BZ$231</f>
        <v>734321.78030527686</v>
      </c>
      <c r="DI8" s="52">
        <f>DF8-DH8</f>
        <v>15050.719694723142</v>
      </c>
      <c r="DJ8" s="53">
        <f>IFERROR(DF8/DG8-1,"-")</f>
        <v>0.10994387127496408</v>
      </c>
      <c r="DK8" s="54"/>
      <c r="DL8" s="134">
        <f>'[147]data mobile Fev21'!$B$49</f>
        <v>740222.5</v>
      </c>
      <c r="DM8" s="134">
        <f>L8</f>
        <v>595243.5</v>
      </c>
      <c r="DN8" s="134">
        <f>+'[152]Budget data splité 2015 2106'!$CA$231</f>
        <v>744785.08564097981</v>
      </c>
      <c r="DO8" s="52">
        <f>DL8-DN8</f>
        <v>-4562.5856409798143</v>
      </c>
      <c r="DP8" s="53">
        <f>IFERROR(DL8/DM8-1,"-")</f>
        <v>0.24356250845242333</v>
      </c>
      <c r="DQ8" s="54"/>
      <c r="DR8" s="134">
        <f>+'[147]data mobile Avril21'!$B$49</f>
        <v>748404.5</v>
      </c>
      <c r="DS8" s="134">
        <f>W8</f>
        <v>695272.5</v>
      </c>
      <c r="DT8" s="134">
        <f>+'[152]Budget data splité 2015 2106'!$CC$231</f>
        <v>766161.0936597184</v>
      </c>
      <c r="DU8" s="134">
        <f>'[153]Budget data splité 2015 2106'!$CC$231</f>
        <v>754767.81456829677</v>
      </c>
      <c r="DV8" s="52">
        <f>DR8-DT8</f>
        <v>-17756.593659718405</v>
      </c>
      <c r="DW8" s="53">
        <f>IFERROR(DR8/DS8-1,"-")</f>
        <v>7.6418958034439655E-2</v>
      </c>
      <c r="DX8" s="54"/>
      <c r="DY8" s="54"/>
      <c r="DZ8" s="134">
        <f>'[154]data mobile Mai 21'!$B$48</f>
        <v>752454</v>
      </c>
      <c r="EA8" s="134">
        <f>AC8</f>
        <v>736562.5</v>
      </c>
      <c r="EB8" s="134">
        <f>+'[152]Budget data splité 2015 2106'!$CD$231</f>
        <v>777078.07538939698</v>
      </c>
      <c r="EC8" s="134">
        <f>'[155]Budget data splité 2015 2106'!$CD$231</f>
        <v>762147.30376215396</v>
      </c>
      <c r="ED8" s="52">
        <f>DZ8-EB8</f>
        <v>-24624.075389396981</v>
      </c>
      <c r="EE8" s="52">
        <f>DZ8-EC8</f>
        <v>-9693.3037621539552</v>
      </c>
      <c r="EF8" s="53">
        <f>IFERROR(DZ8/EA8-1,"-")</f>
        <v>2.1575222740772171E-2</v>
      </c>
      <c r="EG8" s="54"/>
      <c r="EH8" s="134">
        <f>+'[156]data mobile Juin 21'!$B$48</f>
        <v>754691.5</v>
      </c>
      <c r="EI8" s="134" t="e">
        <f>AJ8</f>
        <v>#REF!</v>
      </c>
      <c r="EJ8" s="134">
        <f>+'[152]Budget data splité 2015 2106'!$CE$231</f>
        <v>788150.61251215462</v>
      </c>
      <c r="EK8" s="134">
        <f>'[155]Budget data splité 2015 2106'!$CE$231</f>
        <v>784841.88951211888</v>
      </c>
      <c r="EL8" s="52">
        <f>EH8-EJ8</f>
        <v>-33459.112512154621</v>
      </c>
      <c r="EM8" s="52">
        <f>EH8-EK8</f>
        <v>-30150.389512118883</v>
      </c>
      <c r="EN8" s="53" t="str">
        <f>IFERROR(EH8/EI8-1,"-")</f>
        <v>-</v>
      </c>
      <c r="EO8" s="54"/>
      <c r="EP8" s="134">
        <f>+'[156]data mobile Juillet 21'!$B$48</f>
        <v>754575.5</v>
      </c>
      <c r="EQ8" s="134">
        <f>AP8</f>
        <v>692512</v>
      </c>
      <c r="ER8" s="134">
        <f>+'[152]Budget data splité 2015 2106'!$CF$231</f>
        <v>799380.92152710399</v>
      </c>
      <c r="ES8" s="134">
        <f>'[157]Budget data splité 2015 2106'!$CF$231</f>
        <v>758775.01797624142</v>
      </c>
      <c r="ET8" s="52">
        <f>EP8-ER8</f>
        <v>-44805.421527103987</v>
      </c>
      <c r="EU8" s="52">
        <f>EP8-ES8</f>
        <v>-4199.5179762414191</v>
      </c>
      <c r="EV8" s="53">
        <f>IFERROR(EP8/EQ8-1,"-")</f>
        <v>8.9620829675153724E-2</v>
      </c>
      <c r="EW8" s="54"/>
      <c r="EX8" s="134">
        <f>'[158]data mobile Août 21'!$B$48</f>
        <v>765035.5</v>
      </c>
      <c r="EY8" s="134">
        <f>AW8</f>
        <v>689592.5</v>
      </c>
      <c r="EZ8" s="134">
        <f>+'[152]Budget data splité 2015 2106'!$CG$231</f>
        <v>810771.25051611545</v>
      </c>
      <c r="FA8" s="134">
        <f>+'[159]Budget data splité 2015 2106'!$CG$231</f>
        <v>762880.6312312322</v>
      </c>
      <c r="FB8" s="52">
        <f>EX8-EZ8</f>
        <v>-45735.750516115455</v>
      </c>
      <c r="FC8" s="52">
        <f>EX8-FA8</f>
        <v>2154.868768767803</v>
      </c>
      <c r="FD8" s="53">
        <f>IFERROR(EX8/EY8-1,"-")</f>
        <v>0.10940229193327933</v>
      </c>
      <c r="FE8" s="54"/>
      <c r="FF8" s="134">
        <f>+'[160]data mobile Sept 21'!$B$35</f>
        <v>762632</v>
      </c>
      <c r="FG8" s="134">
        <f>BD8</f>
        <v>706685</v>
      </c>
      <c r="FH8" s="134">
        <f>+'[152]Budget data splité 2015 2106'!$CH$231</f>
        <v>822323.87959383812</v>
      </c>
      <c r="FI8" s="134">
        <f>+'[159]Budget data splité 2015 2106'!$CH$231</f>
        <v>767008.45931907895</v>
      </c>
      <c r="FJ8" s="52">
        <f>FF8-FH8</f>
        <v>-59691.879593838123</v>
      </c>
      <c r="FK8" s="52">
        <f>FF8-FI8</f>
        <v>-4376.4593190789456</v>
      </c>
      <c r="FL8" s="53">
        <f>IFERROR(FF8/FG8-1,"-")</f>
        <v>7.9168229126131084E-2</v>
      </c>
      <c r="FM8" s="54"/>
      <c r="FN8" s="134">
        <f>'[160]data mobile Oct 21'!$B$48</f>
        <v>784394</v>
      </c>
      <c r="FO8" s="134">
        <f>BN8</f>
        <v>707742.5</v>
      </c>
      <c r="FP8" s="134">
        <f>+'[152]Budget data splité 2015 2106'!$CH$231</f>
        <v>822323.87959383812</v>
      </c>
      <c r="FQ8" s="134">
        <f>'[161]Budget data splité 2015 2106'!$CI$231</f>
        <v>760803.27183475718</v>
      </c>
      <c r="FR8" s="52">
        <f>FN8-FP8</f>
        <v>-37929.879593838123</v>
      </c>
      <c r="FS8" s="52">
        <f>FN8-FQ8</f>
        <v>23590.728165242821</v>
      </c>
      <c r="FT8" s="53">
        <f>IFERROR(FN8/FO8-1,"-")</f>
        <v>0.10830422081477376</v>
      </c>
      <c r="FU8" s="54"/>
      <c r="FV8" s="134">
        <f>'[160]data mobile Nov 21'!$B$48</f>
        <v>771835.5</v>
      </c>
      <c r="FW8" s="134">
        <f>BU8</f>
        <v>697800</v>
      </c>
      <c r="FX8" s="134">
        <f>+'[152]Budget data splité 2015 2106'!$CJ$231</f>
        <v>845925.32138300885</v>
      </c>
      <c r="FY8" s="134">
        <f>'[161]Budget data splité 2015 2106'!$CJ$231</f>
        <v>762890.59711302549</v>
      </c>
      <c r="FZ8" s="52">
        <f>FV8-FX8</f>
        <v>-74089.82138300885</v>
      </c>
      <c r="GA8" s="52">
        <f>FV8-FY8</f>
        <v>8944.9028869745089</v>
      </c>
      <c r="GB8" s="53">
        <f>IFERROR(FV8/FW8-1,"-")</f>
        <v>0.10609845227858994</v>
      </c>
      <c r="GC8" s="54"/>
      <c r="GD8" s="134">
        <f>+'[160]data mobile Déc 21'!$B$48</f>
        <v>811471.5</v>
      </c>
      <c r="GE8" s="134">
        <f>CY8</f>
        <v>727723.5</v>
      </c>
      <c r="GF8" s="134">
        <f>+'[152]Budget data splité 2015 2106'!$CK$231</f>
        <v>857978.85862815694</v>
      </c>
      <c r="GG8" s="134">
        <f>'[161]Budget data splité 2015 2106'!$CK$231</f>
        <v>764983.64913693035</v>
      </c>
      <c r="GH8" s="52">
        <f>GD8-GF8</f>
        <v>-46507.358628156944</v>
      </c>
      <c r="GI8" s="52">
        <f>GD8-GG8</f>
        <v>46487.850863069645</v>
      </c>
      <c r="GJ8" s="53">
        <f>IFERROR(GD8/GE8-1,"-")</f>
        <v>0.11508217063211501</v>
      </c>
      <c r="GK8" s="54"/>
      <c r="GL8" s="134">
        <f>'[162]data mobile Jan 22'!$B$48</f>
        <v>829799.5</v>
      </c>
      <c r="GM8" s="134">
        <f>DF8</f>
        <v>749372.5</v>
      </c>
      <c r="GN8" s="134">
        <f>+'[163]Budget data splité 2015 2106'!$CL$231</f>
        <v>773202.31281135685</v>
      </c>
      <c r="GO8" s="52">
        <f>GL8-GN8</f>
        <v>56597.187188643147</v>
      </c>
      <c r="GP8" s="53">
        <f>IFERROR(GL8/GM8-1,"-")</f>
        <v>0.1073257959159164</v>
      </c>
      <c r="GQ8" s="134">
        <v>826517.5</v>
      </c>
      <c r="GR8" s="134">
        <v>740222.5</v>
      </c>
      <c r="GS8" s="134">
        <v>781509.27436335187</v>
      </c>
      <c r="GT8" s="52">
        <v>45008.225636648131</v>
      </c>
      <c r="GU8" s="53">
        <v>0.11657981215107616</v>
      </c>
      <c r="GV8" s="54"/>
      <c r="GW8" s="134">
        <f>'[164]data mobile Estimé_Mars 22'!$B$48</f>
        <v>871090.5</v>
      </c>
      <c r="GX8" s="134">
        <f>+'[165]Data Mobile'!$CJ$8</f>
        <v>722737.5</v>
      </c>
      <c r="GY8" s="134">
        <f>+'[166]Budget data splité 2015 2106'!$CN$231</f>
        <v>789905.48242830078</v>
      </c>
      <c r="GZ8" s="52">
        <f>GW8-GY8</f>
        <v>81185.017571699223</v>
      </c>
      <c r="HA8" s="53">
        <f>IFERROR(GW8/GX8-1,"-")</f>
        <v>0.20526539718777559</v>
      </c>
      <c r="HB8" s="54"/>
      <c r="HC8" s="134">
        <f>+'[164]data mobile Estimé_Avril_ 22'!$B$48</f>
        <v>886427</v>
      </c>
      <c r="HD8" s="134">
        <f>+DR8</f>
        <v>748404.5</v>
      </c>
      <c r="HE8" s="134">
        <f>+'[166]Budget data splité 2015 2106'!$CO$231</f>
        <v>798391.89583333</v>
      </c>
      <c r="HF8" s="155">
        <f>+'[167]Budget data splité 2015 2106'!$CO$231</f>
        <v>866258.29132919514</v>
      </c>
      <c r="HG8" s="52">
        <f>HC8-HE8</f>
        <v>88035.104166670004</v>
      </c>
      <c r="HH8" s="52">
        <f t="shared" si="5"/>
        <v>20168.708670804859</v>
      </c>
      <c r="HI8" s="53">
        <f>IFERROR(HC8/HD8-1,"-")</f>
        <v>0.1844223277652659</v>
      </c>
      <c r="HJ8" s="54"/>
      <c r="HK8" s="134">
        <f>+'[164]data mobile Estimé_Mai22'!$B$48</f>
        <v>883305</v>
      </c>
      <c r="HL8" s="134">
        <f>+DZ8</f>
        <v>752454</v>
      </c>
      <c r="HM8" s="134">
        <f>+'[166]Budget data splité 2015 2106'!$CP$231</f>
        <v>806969.48370680283</v>
      </c>
      <c r="HN8" s="155">
        <f>+'[167]Budget data splité 2015 2106'!$CP$231</f>
        <v>875565.00730887707</v>
      </c>
      <c r="HO8" s="52">
        <f>HK8-HM8</f>
        <v>76335.516293197172</v>
      </c>
      <c r="HP8" s="52">
        <f t="shared" ref="HP8" si="8">HK8-HN8</f>
        <v>7739.9926911229268</v>
      </c>
      <c r="HQ8" s="53">
        <f>IFERROR(HK8/HL8-1,"-")</f>
        <v>0.17389900246393797</v>
      </c>
      <c r="HR8" s="54"/>
      <c r="HS8" s="134">
        <f>'[168]data mobile_Juin22'!$B$48</f>
        <v>880417.5</v>
      </c>
      <c r="HT8" s="134">
        <f>+EH8</f>
        <v>754691.5</v>
      </c>
      <c r="HU8" s="134">
        <f>+'[166]Budget data splité 2015 2106'!$CQ$231</f>
        <v>815639.22558899131</v>
      </c>
      <c r="HV8" s="155">
        <f>+'[169]Budget data splité 2015 2106'!$CQ$231</f>
        <v>887944.3209496364</v>
      </c>
      <c r="HW8" s="52">
        <f>HS8-HU8</f>
        <v>64778.274411008693</v>
      </c>
      <c r="HX8" s="52">
        <f>HS8-HV8</f>
        <v>-7526.8209496363997</v>
      </c>
      <c r="HY8" s="53">
        <f>IFERROR(HS8/HT8-1,"-")</f>
        <v>0.16659257458179932</v>
      </c>
      <c r="HZ8" s="54"/>
      <c r="IA8" s="134">
        <f>+'[168]data mobile_Juillet 22_'!$B$48</f>
        <v>891029</v>
      </c>
      <c r="IB8" s="134">
        <f>+EP8</f>
        <v>754575.5</v>
      </c>
      <c r="IC8" s="134">
        <f>+'[166]Budget data splité 2015 2106'!$CR$231</f>
        <v>824402.1115439377</v>
      </c>
      <c r="ID8" s="155">
        <f>+'[169]Budget data splité 2015 2106'!$CR$231</f>
        <v>892608.00867957377</v>
      </c>
      <c r="IE8" s="52">
        <f>IA8-IC8</f>
        <v>66626.888456062297</v>
      </c>
      <c r="IF8" s="52">
        <f>IA8-ID8</f>
        <v>-1579.0086795737734</v>
      </c>
      <c r="IG8" s="53">
        <f>IFERROR(IA8/IB8-1,"-")</f>
        <v>0.1808347872413032</v>
      </c>
      <c r="IH8" s="54"/>
      <c r="II8" s="134">
        <f>'[168]data mobile_Septembre 22'!$B$48</f>
        <v>905175.5</v>
      </c>
      <c r="IJ8" s="134">
        <f>+FF8</f>
        <v>762632</v>
      </c>
      <c r="IK8" s="134">
        <f>+'[166]Budget data splité 2015 2106'!$CT$231</f>
        <v>842211.32922671596</v>
      </c>
      <c r="IL8" s="155">
        <f>+'[170]Budget data splité 2015 2106'!$CT$231</f>
        <v>899754.7671928606</v>
      </c>
      <c r="IM8" s="52">
        <f>II8-IK8</f>
        <v>62964.170773284044</v>
      </c>
      <c r="IN8" s="52">
        <f>II8-IL8</f>
        <v>5420.7328071394004</v>
      </c>
      <c r="IO8" s="53">
        <f>IFERROR(II8/IJ8-1,"-")</f>
        <v>0.18690993821397472</v>
      </c>
      <c r="IP8" s="54"/>
      <c r="IQ8" s="134">
        <f>'[168]data mobile_Octobre 22 '!$B$48</f>
        <v>904677</v>
      </c>
      <c r="IR8" s="134">
        <f>+FN8</f>
        <v>784394</v>
      </c>
      <c r="IS8" s="134">
        <f>+'[166]Budget data splité 2015 2106'!$CU$231</f>
        <v>851259.69472513604</v>
      </c>
      <c r="IT8" s="155">
        <f>+'[170]Budget data splité 2015 2106'!$CU$231</f>
        <v>904149.64267598442</v>
      </c>
      <c r="IU8" s="52">
        <f>IQ8-IS8</f>
        <v>53417.30527486396</v>
      </c>
      <c r="IV8" s="52">
        <f>IQ8-IT8</f>
        <v>527.35732401558198</v>
      </c>
      <c r="IW8" s="53">
        <f>IFERROR(IQ8/IR8-1,"-")</f>
        <v>0.15334513012593165</v>
      </c>
      <c r="IX8" s="54"/>
      <c r="IY8" s="134">
        <f>+'[168]data mobile_Novembre 22 '!$B$48</f>
        <v>891392.5</v>
      </c>
      <c r="IZ8" s="134">
        <f>+FV8</f>
        <v>771835.5</v>
      </c>
      <c r="JA8" s="134">
        <f>+'[166]Budget data splité 2015 2106'!$CV$231</f>
        <v>860405.2720697422</v>
      </c>
      <c r="JB8" s="155">
        <f>+'[170]Budget data splité 2015 2106'!$CV$231</f>
        <v>908565.98504232615</v>
      </c>
      <c r="JC8" s="52">
        <f>IY8-JA8</f>
        <v>30987.227930257795</v>
      </c>
      <c r="JD8" s="52">
        <f>IY8-JB8</f>
        <v>-17173.485042326152</v>
      </c>
      <c r="JE8" s="53">
        <f>IFERROR(IY8/IZ8-1,"-")</f>
        <v>0.15489958676427817</v>
      </c>
      <c r="JF8" s="54"/>
      <c r="JG8" s="134">
        <f>+'[168]data mobile_Décembre 22'!$B$48</f>
        <v>888908.5</v>
      </c>
      <c r="JH8" s="134">
        <f>+GD8</f>
        <v>811471.5</v>
      </c>
      <c r="JI8" s="134">
        <f>+'[166]Budget data splité 2015 2106'!$CW$231</f>
        <v>869649.10566386243</v>
      </c>
      <c r="JJ8" s="155">
        <f>+'[170]Budget data splité 2015 2106'!$CW$231</f>
        <v>913003.89914743346</v>
      </c>
      <c r="JK8" s="52">
        <f>JG8-JI8</f>
        <v>19259.394336137571</v>
      </c>
      <c r="JL8" s="52">
        <f>JG8-JJ8</f>
        <v>-24095.399147433462</v>
      </c>
      <c r="JM8" s="53">
        <f>IFERROR(JG8/JH8-1,"-")</f>
        <v>9.5427873930261198E-2</v>
      </c>
      <c r="JN8" s="54"/>
      <c r="JO8" s="134">
        <f>+'[168]data mobile_Janvier 23'!$B$48</f>
        <v>895398</v>
      </c>
      <c r="JP8" s="134">
        <f>+GL8</f>
        <v>829799.5</v>
      </c>
      <c r="JQ8" s="134">
        <f>+'[171]Budget data splité 2015 2106'!$CX$231</f>
        <v>917463.49035902345</v>
      </c>
      <c r="JR8" s="52">
        <f>JO8-JQ8</f>
        <v>-22065.490359023446</v>
      </c>
      <c r="JS8" s="53">
        <f>IFERROR(JO8/JP8-1,"-")</f>
        <v>7.9053433992187339E-2</v>
      </c>
      <c r="JT8" s="53"/>
      <c r="JU8" s="134">
        <f>+'[168]data mobile_Février 23'!$B$48</f>
        <v>889813.5</v>
      </c>
      <c r="JV8" s="134">
        <f>+GQ8</f>
        <v>826517.5</v>
      </c>
      <c r="JW8" s="134">
        <f>+'[172]Budget data splité 2015 2106'!$CY$231</f>
        <v>921944.86455948465</v>
      </c>
      <c r="JX8" s="52">
        <f>JU8-JW8</f>
        <v>-32131.364559484646</v>
      </c>
      <c r="JY8" s="53">
        <f>IFERROR(JU8/JV8-1,"-")</f>
        <v>7.6581560584016772E-2</v>
      </c>
      <c r="JZ8" s="53"/>
      <c r="KA8" s="134">
        <f>+'[173]data mobile_Mars 23'!$B$48</f>
        <v>897186</v>
      </c>
      <c r="KB8" s="134">
        <f>+GW8</f>
        <v>871090.5</v>
      </c>
      <c r="KC8" s="134">
        <f>+'[172]Budget data splité 2015 2106'!$CZ$231</f>
        <v>926448.1281483908</v>
      </c>
      <c r="KD8" s="52">
        <f>KA8-KC8</f>
        <v>-29262.128148390795</v>
      </c>
      <c r="KE8" s="53">
        <f>IFERROR(KA8/KB8-1,"-")</f>
        <v>2.9957277688139161E-2</v>
      </c>
      <c r="KF8" s="53"/>
      <c r="KG8" s="134">
        <f>+'[173]data mobile_Avril 23'!$B$48</f>
        <v>877698</v>
      </c>
      <c r="KH8" s="134">
        <f>+HC8</f>
        <v>886427</v>
      </c>
      <c r="KI8" s="134">
        <f>+'[172]Budget data splité 2015 2106'!$DA$231</f>
        <v>930973.38804502715</v>
      </c>
      <c r="KJ8" s="155">
        <f>+'[174]Budget data splité 2015 2106'!$DA$231</f>
        <v>899369.31003584736</v>
      </c>
      <c r="KK8" s="52">
        <f>KG8-KI8</f>
        <v>-53275.388045027154</v>
      </c>
      <c r="KL8" s="52">
        <f t="shared" ref="KL8:KL9" si="9">KG8-KJ8</f>
        <v>-21671.31003584736</v>
      </c>
      <c r="KM8" s="53">
        <f>IFERROR(KG8/KH8-1,"-")</f>
        <v>-9.8473986013513093E-3</v>
      </c>
      <c r="KN8" s="53"/>
      <c r="KO8" s="134">
        <f>+'[173]data mobile_Mai 23'!$B$48</f>
        <v>895890.5</v>
      </c>
      <c r="KP8" s="134">
        <f>+HK8</f>
        <v>883305</v>
      </c>
      <c r="KQ8" s="134">
        <f>+'[175]Budget data splité 2015 2106'!$DB$231</f>
        <v>935520.75169092906</v>
      </c>
      <c r="KR8" s="155">
        <f>'[176]Budget data splité 2015 2106'!$DB$231</f>
        <v>901557.93317590351</v>
      </c>
      <c r="KS8" s="52">
        <f>KO8-KQ8</f>
        <v>-39630.251690929057</v>
      </c>
      <c r="KT8" s="52">
        <f t="shared" ref="KT8:KT9" si="10">KO8-KR8</f>
        <v>-5667.4331759035122</v>
      </c>
      <c r="KU8" s="53">
        <f>IFERROR(KO8/KP8-1,"-")</f>
        <v>1.4248192866563647E-2</v>
      </c>
      <c r="KV8" s="53"/>
      <c r="KW8" s="134">
        <f>'[173]data mobile_Juin 23'!$B$48</f>
        <v>884820.5</v>
      </c>
      <c r="KX8" s="134">
        <v>880417.5</v>
      </c>
      <c r="KY8" s="134">
        <f>+'[175]Budget data splité 2015 2106'!$DC$231</f>
        <v>940090.32705243281</v>
      </c>
      <c r="KZ8" s="155">
        <f>'[176]Budget data splité 2015 2106'!$DC$231</f>
        <v>903751.88234965433</v>
      </c>
      <c r="LA8" s="52">
        <f>KW8-KY8</f>
        <v>-55269.827052432811</v>
      </c>
      <c r="LB8" s="52">
        <f t="shared" ref="LB8:LB9" si="11">KW8-KZ8</f>
        <v>-18931.382349654334</v>
      </c>
      <c r="LC8" s="53">
        <f>IFERROR(KW8/KX8-1,"-")</f>
        <v>5.0010364400980833E-3</v>
      </c>
      <c r="LD8" s="53"/>
      <c r="LE8" s="134">
        <f>+'[173]data mobile_Juillet 23'!$B$48</f>
        <v>871066.5</v>
      </c>
      <c r="LF8" s="134">
        <f t="shared" ref="LF8:LF9" si="12">+IA8</f>
        <v>891029</v>
      </c>
      <c r="LG8" s="134">
        <f>+'[175]Budget data splité 2015 2106'!$DD$231</f>
        <v>944682.22262323892</v>
      </c>
      <c r="LH8" s="155">
        <f>'[176]Budget data splité 2015 2106'!$DD$231</f>
        <v>905951.17051804974</v>
      </c>
      <c r="LI8" s="52">
        <f>LE8-LG8</f>
        <v>-73615.722623238922</v>
      </c>
      <c r="LJ8" s="52">
        <f t="shared" ref="LJ8:LJ9" si="13">LE8-LH8</f>
        <v>-34884.670518049737</v>
      </c>
      <c r="LK8" s="53">
        <f>IFERROR(LE8/LF8-1,"-")</f>
        <v>-2.2403872376768885E-2</v>
      </c>
      <c r="LL8" s="51">
        <v>864412</v>
      </c>
      <c r="LM8" s="51">
        <v>891029</v>
      </c>
      <c r="LN8" s="51">
        <v>949296.54742698825</v>
      </c>
      <c r="LO8" s="51">
        <v>902438.96662187239</v>
      </c>
      <c r="LP8" s="57">
        <f>LL8-LN8</f>
        <v>-84884.547426988254</v>
      </c>
      <c r="LQ8" s="57">
        <f>LL8-LO8</f>
        <v>-38026.966621872387</v>
      </c>
      <c r="LR8" s="58">
        <f>IFERROR(LL8/LM8-1,"-")</f>
        <v>-2.9872203935001007E-2</v>
      </c>
      <c r="LS8" s="53"/>
      <c r="LT8" s="134">
        <f>+'[173]data mobile_Septembre 23'!$B$48</f>
        <v>843629.5</v>
      </c>
      <c r="LU8" s="134">
        <f>+II8</f>
        <v>905175.5</v>
      </c>
      <c r="LV8" s="134">
        <f>+'[175]Budget data splité 2015 2106'!$DF$231</f>
        <v>953933.41101985064</v>
      </c>
      <c r="LW8" s="155">
        <f>+'[177]Budget data splité 2015 2106'!$DF$231</f>
        <v>866905.86612053646</v>
      </c>
      <c r="LX8" s="52">
        <f>LT8-LV8</f>
        <v>-110303.91101985064</v>
      </c>
      <c r="LY8" s="52">
        <f t="shared" ref="LY8:LY9" si="14">LT8-LW8</f>
        <v>-23276.366120536462</v>
      </c>
      <c r="LZ8" s="53">
        <f>IFERROR(LT8/LU8-1,"-")</f>
        <v>-6.7993444365208711E-2</v>
      </c>
      <c r="MA8" s="53"/>
      <c r="MB8" s="134">
        <f>+'[173]data mobile_Octobre 23'!$B$48</f>
        <v>866996.5</v>
      </c>
      <c r="MC8" s="134">
        <f>+IQ8</f>
        <v>904677</v>
      </c>
      <c r="MD8" s="134">
        <f>+'[175]Budget data splité 2015 2106'!$DG$231</f>
        <v>958592.92349312559</v>
      </c>
      <c r="ME8" s="155">
        <f>+'[177]Budget data splité 2015 2106'!$DG$231</f>
        <v>864833.00757227221</v>
      </c>
      <c r="MF8" s="52">
        <f>MB8-MD8</f>
        <v>-91596.423493125592</v>
      </c>
      <c r="MG8" s="52">
        <f t="shared" ref="MG8:MG9" si="15">MB8-ME8</f>
        <v>2163.4924277277896</v>
      </c>
      <c r="MH8" s="53">
        <f>IFERROR(MB8/MC8-1,"-")</f>
        <v>-4.1650777017653851E-2</v>
      </c>
      <c r="MI8" s="53"/>
      <c r="MJ8" s="134">
        <f>+'[173]data mobile_Novembre 23'!$B$48</f>
        <v>826979</v>
      </c>
      <c r="MK8" s="134">
        <f>+IY8</f>
        <v>891392.5</v>
      </c>
      <c r="ML8" s="134">
        <f>'[172]Budget data splité 2015 2106'!$DH$231</f>
        <v>963275.19547585666</v>
      </c>
      <c r="MM8" s="155">
        <f>'[178]Budget data splité 2015 2106'!$DH$231</f>
        <v>862765.1054359196</v>
      </c>
      <c r="MN8" s="52">
        <f>MJ8-ML8</f>
        <v>-136296.19547585666</v>
      </c>
      <c r="MO8" s="52">
        <f t="shared" ref="MO8:MO9" si="16">MJ8-MM8</f>
        <v>-35786.105435919599</v>
      </c>
      <c r="MP8" s="53">
        <f>IFERROR(MJ8/MK8-1,"-")</f>
        <v>-7.2261658023822228E-2</v>
      </c>
      <c r="MQ8" s="53"/>
      <c r="MR8" s="134">
        <f>+'[173]data mobile_Décembre 23'!$B$48</f>
        <v>832311</v>
      </c>
      <c r="MS8" s="134">
        <f>+JG8</f>
        <v>888908.5</v>
      </c>
      <c r="MT8" s="134">
        <f>+'[175]Budget data splité 2015 2106'!$DI$231</f>
        <v>967980.33813745773</v>
      </c>
      <c r="MU8" s="155">
        <f>+'[177]Budget data splité 2015 2106'!$DI$231</f>
        <v>860702.14786020259</v>
      </c>
      <c r="MV8" s="52">
        <f>MR8-MT8</f>
        <v>-135669.33813745773</v>
      </c>
      <c r="MW8" s="52">
        <f t="shared" ref="MW8:MW9" si="17">MR8-MU8</f>
        <v>-28391.147860202589</v>
      </c>
      <c r="MX8" s="53">
        <f>IFERROR(MR8/MS8-1,"-")</f>
        <v>-6.3670782763355249E-2</v>
      </c>
      <c r="MY8" s="53"/>
      <c r="MZ8" s="134">
        <v>823512.5</v>
      </c>
      <c r="NA8" s="134">
        <f>+JO8</f>
        <v>895398</v>
      </c>
      <c r="NB8" s="134">
        <f>+'[179]Budget data splité 2015 2106'!$DJ$231</f>
        <v>858644.1230221825</v>
      </c>
      <c r="NC8" s="52">
        <f>MZ8-NB8</f>
        <v>-35131.623022182495</v>
      </c>
      <c r="ND8" s="53">
        <f>IFERROR(MZ8/NA8-1,"-")</f>
        <v>-8.0283293016066626E-2</v>
      </c>
      <c r="NE8" s="53"/>
      <c r="NF8" s="134">
        <f>+'[180]data mobile_Février 24'!$B$48</f>
        <v>811799.5</v>
      </c>
      <c r="NG8" s="134">
        <f>+JU8</f>
        <v>889813.5</v>
      </c>
      <c r="NH8" s="134">
        <f>+'[179]Budget data splité 2015 2106'!$DK$231</f>
        <v>859398.16641128878</v>
      </c>
      <c r="NI8" s="52">
        <f>NF8-NH8</f>
        <v>-47598.666411288781</v>
      </c>
      <c r="NJ8" s="53">
        <f>IFERROR(NF8/NG8-1,"-")</f>
        <v>-8.7674552026913544E-2</v>
      </c>
      <c r="NK8" s="53"/>
      <c r="NL8" s="134">
        <f>+'[180]data mobile_Mars 24'!$B$48</f>
        <v>844841.5</v>
      </c>
      <c r="NM8" s="134">
        <f>+KA8</f>
        <v>897186</v>
      </c>
      <c r="NN8" s="134">
        <f>+'[179]Budget data splité 2015 2106'!$DL$231</f>
        <v>860152.87198559777</v>
      </c>
      <c r="NO8" s="52">
        <f>NL8-NN8</f>
        <v>-15311.371985597769</v>
      </c>
      <c r="NP8" s="53">
        <f>IFERROR(NL8/NM8-1,"-")</f>
        <v>-5.834297458943849E-2</v>
      </c>
      <c r="NQ8" s="53"/>
      <c r="NR8" s="134">
        <f>+'[180]data mobile_Avril 24'!$B$48</f>
        <v>821692.5</v>
      </c>
      <c r="NS8" s="134">
        <f>+KG8</f>
        <v>877698</v>
      </c>
      <c r="NT8" s="134">
        <f>+'[179]Budget data splité 2015 2106'!$DM$231</f>
        <v>860908.24032662669</v>
      </c>
      <c r="NU8" s="155">
        <f>+'[181]Budget data splité 2015 2106'!$DM$231</f>
        <v>851444.57521232823</v>
      </c>
      <c r="NV8" s="52">
        <f>NR8-NT8</f>
        <v>-39215.740326626692</v>
      </c>
      <c r="NW8" s="53">
        <f>IFERROR(NR8/NS8-1,"-")</f>
        <v>-6.3809533575330035E-2</v>
      </c>
      <c r="NX8" s="53"/>
      <c r="NY8" s="134">
        <f>+'[180]data mobile_Mai 24'!$B$48</f>
        <v>816899</v>
      </c>
      <c r="NZ8" s="134">
        <f>+KO8</f>
        <v>895890.5</v>
      </c>
      <c r="OA8" s="134">
        <f>+'[179]Budget data splité 2015 2106'!$DN$231</f>
        <v>861664.2720164035</v>
      </c>
      <c r="OB8" s="155">
        <f>+'[181]Budget data splité 2015 2106'!$DN$231</f>
        <v>858099.25845084793</v>
      </c>
      <c r="OC8" s="52">
        <f>NY8-OA8</f>
        <v>-44765.272016403498</v>
      </c>
      <c r="OD8" s="53">
        <f>IFERROR(NY8/NZ8-1,"-")</f>
        <v>-8.8170931603806513E-2</v>
      </c>
      <c r="OE8" s="53"/>
      <c r="OF8" s="134">
        <f>+'[180]data mobile_Juin 24'!$B$48</f>
        <v>779960</v>
      </c>
      <c r="OG8" s="134">
        <f>+KW8</f>
        <v>884820.5</v>
      </c>
      <c r="OH8" s="134">
        <f>+'[179]Budget data splité 2015 2106'!$DO$231</f>
        <v>862420.9676374672</v>
      </c>
      <c r="OI8" s="155">
        <f>+'[181]Budget data splité 2015 2106'!$DO$231</f>
        <v>864805.95307131112</v>
      </c>
      <c r="OJ8" s="52">
        <f>OF8-OH8</f>
        <v>-82460.967637467198</v>
      </c>
      <c r="OK8" s="53">
        <f>IFERROR(OF8/OG8-1,"-")</f>
        <v>-0.11851047754883615</v>
      </c>
      <c r="OL8" s="53"/>
      <c r="OM8" s="134">
        <f>+'[180]data mobile_Juillet 24'!$B$48</f>
        <v>724962.5</v>
      </c>
      <c r="ON8" s="134">
        <f>+LE8</f>
        <v>871066.5</v>
      </c>
      <c r="OO8" s="134">
        <f>+'[179]Budget data splité 2015 2106'!$DP$231</f>
        <v>863178.32777286856</v>
      </c>
      <c r="OP8" s="155">
        <f>+'[181]Budget data splité 2015 2106'!$DP$231</f>
        <v>871565.06558199984</v>
      </c>
      <c r="OQ8" s="52">
        <f>OM8-OO8</f>
        <v>-138215.82777286856</v>
      </c>
      <c r="OR8" s="53">
        <f>IFERROR(OM8/ON8-1,"-")</f>
        <v>-0.16773001831662682</v>
      </c>
      <c r="OS8" s="53"/>
      <c r="OT8" s="134">
        <v>719036</v>
      </c>
      <c r="OU8" s="134">
        <v>864412</v>
      </c>
      <c r="OV8" s="134">
        <v>863936.35300617013</v>
      </c>
      <c r="OW8" s="155">
        <v>790753.13248139434</v>
      </c>
      <c r="OX8" s="52">
        <v>-144900.35300617013</v>
      </c>
      <c r="OY8" s="53">
        <v>-0.16817906276173866</v>
      </c>
      <c r="OZ8" s="54"/>
      <c r="PA8" s="134">
        <f>+'[180]data mobile_Août 24 '!$B$48</f>
        <v>692137</v>
      </c>
      <c r="PB8" s="134">
        <f>+LT8</f>
        <v>843629.5</v>
      </c>
      <c r="PC8" s="134">
        <f>+'[179]Budget data splité 2015 2106'!$DR$231</f>
        <v>864695.04392144701</v>
      </c>
      <c r="PD8" s="155">
        <f>+'[182]Budget data splité 2015 2106'!$DR$231</f>
        <v>705647.02006494161</v>
      </c>
      <c r="PE8" s="52">
        <f>PA8-PC8</f>
        <v>-172558.04392144701</v>
      </c>
      <c r="PF8" s="53">
        <f>IFERROR(PA8/PB8-1,"-")</f>
        <v>-0.17957231225318693</v>
      </c>
      <c r="PG8" s="53"/>
      <c r="PH8" s="134">
        <f>'[180]data mobile_Octobre 24'!$B$48</f>
        <v>661491.5</v>
      </c>
      <c r="PI8" s="134">
        <f>+MB8</f>
        <v>866996.5</v>
      </c>
      <c r="PJ8" s="134">
        <f>+'[179]Budget data splité 2015 2106'!$DS$231</f>
        <v>865454.40110328735</v>
      </c>
      <c r="PK8" s="155">
        <f>+'[182]Budget data splité 2015 2106'!$DS$231</f>
        <v>699077.18643151911</v>
      </c>
      <c r="PL8" s="52">
        <f>PH8-PJ8</f>
        <v>-203962.90110328735</v>
      </c>
      <c r="PM8" s="53">
        <f>IFERROR(PH8/PI8-1,"-")</f>
        <v>-0.23703094533830293</v>
      </c>
      <c r="PN8" s="53"/>
      <c r="PO8" s="134">
        <f>+'[180]data mobile_Novembre 24'!$B$48</f>
        <v>630811.5</v>
      </c>
      <c r="PP8" s="134">
        <f>+MJ8</f>
        <v>826979</v>
      </c>
      <c r="PQ8" s="134">
        <f>+'[179]Budget data splité 2015 2106'!$DT$231</f>
        <v>866214.42513679247</v>
      </c>
      <c r="PR8" s="155">
        <f>'[183]Budget data splité 2015 2106'!$DT$231</f>
        <v>692568.52036877081</v>
      </c>
      <c r="PS8" s="52">
        <f>PO8-PQ8</f>
        <v>-235402.92513679247</v>
      </c>
      <c r="PT8" s="53">
        <f>IFERROR(PO8/PP8-1,"-")</f>
        <v>-0.23720977195309678</v>
      </c>
      <c r="PU8" s="53"/>
      <c r="PV8" s="134">
        <f>+'[180]data mobile_Décembre 24'!$B$48</f>
        <v>618783.5</v>
      </c>
      <c r="PW8" s="134">
        <f>+MR8</f>
        <v>832311</v>
      </c>
      <c r="PX8" s="134">
        <f>+'[179]Budget data splité 2015 2106'!$DU$231</f>
        <v>866975.11660757777</v>
      </c>
      <c r="PY8" s="155">
        <f>'[183]Budget data splité 2015 2106'!$DU$231</f>
        <v>686120.45238408679</v>
      </c>
      <c r="PZ8" s="52">
        <f>PV8-PX8</f>
        <v>-248191.61660757777</v>
      </c>
      <c r="QA8" s="53">
        <f>IFERROR(PV8/PW8-1,"-")</f>
        <v>-0.25654773275854814</v>
      </c>
      <c r="QB8" s="53"/>
      <c r="QC8" s="134">
        <v>617165</v>
      </c>
      <c r="QD8" s="134">
        <f>+MZ8</f>
        <v>823512.5</v>
      </c>
      <c r="QE8" s="134">
        <f>+'[183]Budget data splité 2015 2106'!$DV$231</f>
        <v>683702.75403162744</v>
      </c>
      <c r="QF8" s="52">
        <f>QC8-QE8</f>
        <v>-66537.754031627439</v>
      </c>
      <c r="QG8" s="53">
        <f>IFERROR(QC8/QD8-1,"-")</f>
        <v>-0.25056996706182355</v>
      </c>
      <c r="QH8" s="54"/>
      <c r="QI8" s="134">
        <f>'[185]data mobile_Février 2025'!$B$48</f>
        <v>583583</v>
      </c>
      <c r="QJ8" s="134">
        <f>+NF8</f>
        <v>811799.5</v>
      </c>
      <c r="QK8" s="134">
        <f>+'[186]Budget data splité 2015 2106'!$DW$231</f>
        <v>681293.57497822575</v>
      </c>
      <c r="QL8" s="52">
        <f>QI8-QK8</f>
        <v>-97710.574978225748</v>
      </c>
      <c r="QM8" s="53">
        <f>IFERROR(QI8/QJ8-1,"-")</f>
        <v>-0.28112421848005575</v>
      </c>
      <c r="QN8" s="54"/>
      <c r="QO8" s="54"/>
      <c r="QP8" s="155">
        <f>+'[183]Budget data splité 2015 2106'!$EG$231</f>
        <v>654919.47008260479</v>
      </c>
      <c r="QQ8" s="155"/>
      <c r="QR8" s="155"/>
      <c r="QS8" s="54"/>
      <c r="QT8" s="54"/>
      <c r="QU8" s="110"/>
      <c r="QV8" s="55"/>
      <c r="QW8" s="55"/>
      <c r="QX8" s="55"/>
      <c r="QY8" s="57"/>
      <c r="QZ8" s="58"/>
      <c r="RB8" s="55"/>
      <c r="RC8" s="55"/>
      <c r="RD8" s="55"/>
      <c r="RE8" s="55"/>
      <c r="RF8" s="59"/>
      <c r="RG8" s="60"/>
      <c r="RI8" s="160"/>
    </row>
    <row r="9" spans="1:478" ht="15" thickBot="1" x14ac:dyDescent="0.35">
      <c r="A9" s="189" t="s">
        <v>16</v>
      </c>
      <c r="B9" s="190"/>
      <c r="C9" s="2"/>
      <c r="D9" s="65"/>
      <c r="E9" s="61">
        <f>+'[145]data mobile Jan 20'!$B$47</f>
        <v>105482.2</v>
      </c>
      <c r="F9" s="61">
        <f>'[145]data mobile Janvier 19'!$B$47</f>
        <v>59831</v>
      </c>
      <c r="G9" s="61">
        <f>+'[146]Budget data splité 2015 2106'!$BN$232</f>
        <v>82505.075746018047</v>
      </c>
      <c r="H9" s="63">
        <f>E9-G9</f>
        <v>22977.12425398195</v>
      </c>
      <c r="I9" s="64">
        <f>IFERROR(E9/F9-1,"-")</f>
        <v>0.76300245692032553</v>
      </c>
      <c r="J9" s="65"/>
      <c r="K9" s="61">
        <f>'[145]data mobile Fev 20'!$B$47</f>
        <v>106991.8</v>
      </c>
      <c r="L9" s="61">
        <f>'[145]data mobile Février 19 '!$B$47</f>
        <v>57507.199999999997</v>
      </c>
      <c r="M9" s="61">
        <f>+'[146]Budget data splité 2015 2106'!$BO$232</f>
        <v>85396.112096287572</v>
      </c>
      <c r="N9" s="63">
        <f>K9-M9</f>
        <v>21595.687903712431</v>
      </c>
      <c r="O9" s="64">
        <f>IFERROR(K9/L9-1,"-")</f>
        <v>0.86049399031773421</v>
      </c>
      <c r="P9" s="65"/>
      <c r="Q9" s="61">
        <v>114370.5448275862</v>
      </c>
      <c r="R9" s="61">
        <v>59221.4</v>
      </c>
      <c r="S9" s="61">
        <v>88388.452410016384</v>
      </c>
      <c r="T9" s="63">
        <f>Q9-S9</f>
        <v>25982.092417569816</v>
      </c>
      <c r="U9" s="64">
        <f>IFERROR(Q9/R9-1,"-")</f>
        <v>0.93123676285238433</v>
      </c>
      <c r="V9" s="65"/>
      <c r="W9" s="61">
        <f>'[147]data mobile Mars20'!$B$48</f>
        <v>106479.8</v>
      </c>
      <c r="X9" s="61">
        <f>'[148]data mobile Avril19 '!$B$47</f>
        <v>63569.4</v>
      </c>
      <c r="Y9" s="61">
        <f>+'[146]Budget data splité 2015 2106'!$BQ$232</f>
        <v>91485.646449908643</v>
      </c>
      <c r="Z9" s="63">
        <f>W9-Y9</f>
        <v>14994.15355009136</v>
      </c>
      <c r="AA9" s="64">
        <f>IFERROR(W9/X9-1,"-")</f>
        <v>0.67501659603519926</v>
      </c>
      <c r="AB9" s="65"/>
      <c r="AC9" s="61">
        <f>'[147]data mobile Mai 20'!$B$48</f>
        <v>112353.60000000001</v>
      </c>
      <c r="AD9" s="61">
        <f>'[147]data mobile Mai 19 '!$B$47</f>
        <v>64161.2</v>
      </c>
      <c r="AE9" s="61">
        <f>+'[146]Budget data splité 2015 2106'!$BR$232</f>
        <v>94691.368364870432</v>
      </c>
      <c r="AF9" s="63">
        <f>AC9-AE9</f>
        <v>17662.231635129574</v>
      </c>
      <c r="AG9" s="64">
        <f>IFERROR(AC9/AD9-1,"-")</f>
        <v>0.7511143806537286</v>
      </c>
      <c r="AH9" s="65"/>
      <c r="AI9" s="61">
        <v>118594.6</v>
      </c>
      <c r="AJ9" s="61" t="e">
        <f>#REF!</f>
        <v>#REF!</v>
      </c>
      <c r="AK9" s="61">
        <f>+'[146]Budget data splité 2015 2106'!$BS$232</f>
        <v>98009.421048590506</v>
      </c>
      <c r="AL9" s="61">
        <f>+'[149]Budget data splité 2015 2106'!$BS$232</f>
        <v>107553.41584984667</v>
      </c>
      <c r="AM9" s="63">
        <f>AI9-AK9</f>
        <v>20585.1789514095</v>
      </c>
      <c r="AN9" s="64" t="str">
        <f>IFERROR(AI9/AJ9-1,"-")</f>
        <v>-</v>
      </c>
      <c r="AO9" s="65"/>
      <c r="AP9" s="61">
        <f>+'[147]data mobile Juillet 20'!$B$35</f>
        <v>218713</v>
      </c>
      <c r="AQ9" s="61" t="e">
        <f>#REF!</f>
        <v>#REF!</v>
      </c>
      <c r="AR9" s="61">
        <f>+'[146]Budget data splité 2015 2106'!$BT$232</f>
        <v>101443.7406508487</v>
      </c>
      <c r="AS9" s="61">
        <f>'[150]Budget data splité 2015 2106'!$BT$232</f>
        <v>121924.60752376799</v>
      </c>
      <c r="AT9" s="63">
        <f>AP9-AR9</f>
        <v>117269.2593491513</v>
      </c>
      <c r="AU9" s="64" t="str">
        <f>IFERROR(AP9/AQ9-1,"-")</f>
        <v>-</v>
      </c>
      <c r="AV9" s="65"/>
      <c r="AW9" s="61">
        <f>+'[147]data mobile Août 20 '!$B$48</f>
        <v>249945.60000000001</v>
      </c>
      <c r="AX9" s="61" t="e">
        <f>#REF!</f>
        <v>#REF!</v>
      </c>
      <c r="AY9" s="61">
        <f>+'[146]Budget data splité 2015 2106'!$BU$232</f>
        <v>104998.40124690389</v>
      </c>
      <c r="AZ9" s="61">
        <f>+'[151]Budget data splité 2015 2106'!$BU$232</f>
        <v>125348.11804099733</v>
      </c>
      <c r="BA9" s="63">
        <f>AW9-AY9</f>
        <v>144947.19875309611</v>
      </c>
      <c r="BB9" s="64" t="str">
        <f>IFERROR(AW9/AX9-1,"-")</f>
        <v>-</v>
      </c>
      <c r="BC9" s="65"/>
      <c r="BD9" s="61">
        <v>263493</v>
      </c>
      <c r="BE9" s="61" t="e">
        <f>#REF!</f>
        <v>#REF!</v>
      </c>
      <c r="BF9" s="61">
        <f>+'[146]Budget data splité 2015 2106'!$BV$232</f>
        <v>108677.61967050051</v>
      </c>
      <c r="BG9" s="61">
        <f>'[152]Budget data splité 2015 2106'!$BV$232</f>
        <v>255988.38210288959</v>
      </c>
      <c r="BH9" s="63">
        <f>BD9-BF9</f>
        <v>154815.38032949949</v>
      </c>
      <c r="BI9" s="64" t="str">
        <f>IFERROR(BD9/BE9-1,"-")</f>
        <v>-</v>
      </c>
      <c r="BJ9" s="131">
        <f>'[147]data mobile Septembre20'!$B$48</f>
        <v>263493</v>
      </c>
      <c r="BK9" s="129">
        <f t="shared" si="6"/>
        <v>0</v>
      </c>
      <c r="BL9" s="131"/>
      <c r="BM9" s="65"/>
      <c r="BN9" s="61">
        <f>'[147]data mobile Octobre 20'!$B$48+BK9</f>
        <v>282660.8</v>
      </c>
      <c r="BO9" s="61" t="e">
        <f>#REF!</f>
        <v>#REF!</v>
      </c>
      <c r="BP9" s="61">
        <f>+'[146]Budget data splité 2015 2106'!$BW$232</f>
        <v>112485.76051622718</v>
      </c>
      <c r="BQ9" s="61">
        <f>'[152]Budget data splité 2015 2106'!$BW$232</f>
        <v>262177.25685771223</v>
      </c>
      <c r="BR9" s="63">
        <f>BN9-BP9</f>
        <v>170175.03948377282</v>
      </c>
      <c r="BS9" s="64" t="str">
        <f>IFERROR(BN9/BO9-1,"-")</f>
        <v>-</v>
      </c>
      <c r="BT9" s="54"/>
      <c r="BU9" s="135">
        <v>288028</v>
      </c>
      <c r="BV9" s="135" t="e">
        <f>#REF!</f>
        <v>#REF!</v>
      </c>
      <c r="BW9" s="135">
        <v>116427.34131716138</v>
      </c>
      <c r="BX9" s="135">
        <v>268515.75625727943</v>
      </c>
      <c r="BY9" s="63">
        <f>BU9-BW9</f>
        <v>171600.65868283861</v>
      </c>
      <c r="BZ9" s="64" t="str">
        <f>IFERROR(BU9/BV9-1,"-")</f>
        <v>-</v>
      </c>
      <c r="CA9" s="54"/>
      <c r="CB9" s="135">
        <v>288028</v>
      </c>
      <c r="CC9" s="135" t="e">
        <f>#REF!</f>
        <v>#REF!</v>
      </c>
      <c r="CD9" s="135">
        <v>116427.34131716138</v>
      </c>
      <c r="CE9" s="135">
        <v>268515.75625727943</v>
      </c>
      <c r="CF9" s="63">
        <f>CB9-CD9</f>
        <v>171600.65868283861</v>
      </c>
      <c r="CG9" s="64" t="str">
        <f>IFERROR(CB9/CC9-1,"-")</f>
        <v>-</v>
      </c>
      <c r="CH9" s="54"/>
      <c r="CI9" s="54"/>
      <c r="CJ9" s="43">
        <f>+E9</f>
        <v>105482.2</v>
      </c>
      <c r="CK9" s="66" t="e">
        <f>+#REF!</f>
        <v>#REF!</v>
      </c>
      <c r="CL9" s="66" t="e">
        <f>+#REF!</f>
        <v>#REF!</v>
      </c>
      <c r="CM9" s="68" t="e">
        <f t="shared" si="2"/>
        <v>#REF!</v>
      </c>
      <c r="CN9" s="69" t="str">
        <f>IFERROR(CJ9/CK9-1,"-")</f>
        <v>-</v>
      </c>
      <c r="CP9" s="66">
        <f>CJ9/CJ$6*CP$6</f>
        <v>113643.50099547477</v>
      </c>
      <c r="CQ9" s="66"/>
      <c r="CR9" s="66"/>
      <c r="CS9" s="66"/>
      <c r="CT9" s="70"/>
      <c r="CU9" s="71" t="e">
        <f t="shared" si="4"/>
        <v>#DIV/0!</v>
      </c>
      <c r="CV9" s="71" t="e">
        <f t="shared" si="1"/>
        <v>#DIV/0!</v>
      </c>
      <c r="CW9" s="71" t="e">
        <f t="shared" si="1"/>
        <v>#DIV/0!</v>
      </c>
      <c r="CX9" s="71" t="e">
        <f t="shared" si="1"/>
        <v>#DIV/0!</v>
      </c>
      <c r="CY9" s="135">
        <f>'[147]data mobile Decembre 20 '!$B$48</f>
        <v>308394.59999999998</v>
      </c>
      <c r="CZ9" s="135" t="e">
        <f>#REF!</f>
        <v>#REF!</v>
      </c>
      <c r="DA9" s="135">
        <f>'[146]Budget data splité 2015 2106'!$BY$232</f>
        <v>120507.03790394255</v>
      </c>
      <c r="DB9" s="135">
        <f>'[152]Budget data splité 2015 2106'!$BY$232</f>
        <v>275007.49768523552</v>
      </c>
      <c r="DC9" s="63">
        <f>CY9-DA9</f>
        <v>187887.56209605743</v>
      </c>
      <c r="DD9" s="64" t="str">
        <f>IFERROR(CY9/CZ9-1,"-")</f>
        <v>-</v>
      </c>
      <c r="DF9" s="135">
        <f>'[147]data mobile Janvier21'!$B$48</f>
        <v>321649.40000000002</v>
      </c>
      <c r="DG9" s="135">
        <f t="shared" si="7"/>
        <v>105482.2</v>
      </c>
      <c r="DH9" s="135">
        <f>+'[152]Budget data splité 2015 2106'!$BZ$232</f>
        <v>283031.22346892586</v>
      </c>
      <c r="DI9" s="63">
        <f>DF9-DH9</f>
        <v>38618.176531074161</v>
      </c>
      <c r="DJ9" s="64">
        <f>IFERROR(DF9/DG9-1,"-")</f>
        <v>2.0493239617679575</v>
      </c>
      <c r="DK9" s="54"/>
      <c r="DL9" s="135">
        <f>'[147]data mobile Fev21'!$B$48</f>
        <v>324719.2</v>
      </c>
      <c r="DM9" s="135">
        <f>L9</f>
        <v>57507.199999999997</v>
      </c>
      <c r="DN9" s="135">
        <f>+'[152]Budget data splité 2015 2106'!$CA$232</f>
        <v>291289.05259886588</v>
      </c>
      <c r="DO9" s="63">
        <f>DL9-DN9</f>
        <v>33430.147401134134</v>
      </c>
      <c r="DP9" s="64">
        <f>IFERROR(DL9/DM9-1,"-")</f>
        <v>4.6465833843414392</v>
      </c>
      <c r="DQ9" s="54"/>
      <c r="DR9" s="135">
        <f>+'[147]data mobile Avril21'!$B$48</f>
        <v>389981.2</v>
      </c>
      <c r="DS9" s="135">
        <f>W9</f>
        <v>106479.8</v>
      </c>
      <c r="DT9" s="135">
        <f>+'[152]Budget data splité 2015 2106'!$CC$232</f>
        <v>308534.54134207126</v>
      </c>
      <c r="DU9" s="135">
        <f>'[153]Budget data splité 2015 2106'!$CC$232</f>
        <v>364065.29098552227</v>
      </c>
      <c r="DV9" s="63">
        <f>DR9-DT9</f>
        <v>81446.658657928754</v>
      </c>
      <c r="DW9" s="64">
        <f>IFERROR(DR9/DS9-1,"-")</f>
        <v>2.6624899746242949</v>
      </c>
      <c r="DX9" s="54"/>
      <c r="DY9" s="54"/>
      <c r="DZ9" s="135">
        <f>'[154]data mobile Mai 21'!$B$47</f>
        <v>409814.6</v>
      </c>
      <c r="EA9" s="135">
        <f>AC9</f>
        <v>112353.60000000001</v>
      </c>
      <c r="EB9" s="135">
        <f>+'[152]Budget data splité 2015 2106'!$CD$232</f>
        <v>317536.46520001255</v>
      </c>
      <c r="EC9" s="135">
        <f>'[155]Budget data splité 2015 2106'!$CD$232</f>
        <v>385491.61012708669</v>
      </c>
      <c r="ED9" s="63">
        <f>DZ9-EB9</f>
        <v>92278.134799987427</v>
      </c>
      <c r="EE9" s="63">
        <f t="shared" ref="EE9" si="18">DZ9-EC9</f>
        <v>24322.989872913284</v>
      </c>
      <c r="EF9" s="64">
        <f>IFERROR(DZ9/EA9-1,"-")</f>
        <v>2.647543113883311</v>
      </c>
      <c r="EG9" s="54"/>
      <c r="EH9" s="135">
        <f>+'[156]data mobile Juin 21'!$B$47</f>
        <v>424881.6</v>
      </c>
      <c r="EI9" s="135" t="e">
        <f>AJ9</f>
        <v>#REF!</v>
      </c>
      <c r="EJ9" s="135">
        <f>+'[152]Budget data splité 2015 2106'!$CE$232</f>
        <v>326801.03269192652</v>
      </c>
      <c r="EK9" s="135">
        <f>'[155]Budget data splité 2015 2106'!$CE$232</f>
        <v>412033.8476223296</v>
      </c>
      <c r="EL9" s="63">
        <f>EH9-EJ9</f>
        <v>98080.567308073456</v>
      </c>
      <c r="EM9" s="63">
        <f t="shared" ref="EM9" si="19">EH9-EK9</f>
        <v>12847.752377670375</v>
      </c>
      <c r="EN9" s="64" t="str">
        <f>IFERROR(EH9/EI9-1,"-")</f>
        <v>-</v>
      </c>
      <c r="EO9" s="54"/>
      <c r="EP9" s="135">
        <f>+'[156]data mobile Juillet 21'!$B$47</f>
        <v>439540.6</v>
      </c>
      <c r="EQ9" s="135">
        <f>AP9</f>
        <v>218713</v>
      </c>
      <c r="ER9" s="135">
        <f>+'[152]Budget data splité 2015 2106'!$CF$232</f>
        <v>336335.90681069723</v>
      </c>
      <c r="ES9" s="135">
        <f>'[157]Budget data splité 2015 2106'!$CF$232</f>
        <v>441927.83699373715</v>
      </c>
      <c r="ET9" s="63">
        <f>EP9-ER9</f>
        <v>103204.69318930275</v>
      </c>
      <c r="EU9" s="63">
        <f>EP9-ES9</f>
        <v>-2387.2369937371695</v>
      </c>
      <c r="EV9" s="64">
        <f>IFERROR(EP9/EQ9-1,"-")</f>
        <v>1.0096683781942546</v>
      </c>
      <c r="EW9" s="54"/>
      <c r="EX9" s="135">
        <f>'[158]data mobile Août 21'!$B$47</f>
        <v>470084</v>
      </c>
      <c r="EY9" s="135">
        <f>AW9</f>
        <v>249945.60000000001</v>
      </c>
      <c r="EZ9" s="135">
        <f>+'[152]Budget data splité 2015 2106'!$CG$232</f>
        <v>346148.97412767151</v>
      </c>
      <c r="FA9" s="135">
        <f>+'[159]Budget data splité 2015 2106'!$CG$232</f>
        <v>459657.96850219712</v>
      </c>
      <c r="FB9" s="63">
        <f>EX9-EZ9</f>
        <v>123935.02587232849</v>
      </c>
      <c r="FC9" s="63">
        <f>EX9-FA9</f>
        <v>10426.031497802876</v>
      </c>
      <c r="FD9" s="64">
        <f>IFERROR(EX9/EY9-1,"-")</f>
        <v>0.88074525016643612</v>
      </c>
      <c r="FE9" s="54"/>
      <c r="FF9" s="135">
        <f>+'[160]data mobile Sept 21'!$B$34</f>
        <v>485351</v>
      </c>
      <c r="FG9" s="135">
        <f>BD9</f>
        <v>263493</v>
      </c>
      <c r="FH9" s="135">
        <f>+'[152]Budget data splité 2015 2106'!$CH$232</f>
        <v>356248.35131587123</v>
      </c>
      <c r="FI9" s="135">
        <f>+'[159]Budget data splité 2015 2106'!$CH$232</f>
        <v>480397.7221952214</v>
      </c>
      <c r="FJ9" s="63">
        <f>FF9-FH9</f>
        <v>129102.64868412877</v>
      </c>
      <c r="FK9" s="63">
        <f>FF9-FI9</f>
        <v>4953.2778047785978</v>
      </c>
      <c r="FL9" s="64">
        <f>IFERROR(FF9/FG9-1,"-")</f>
        <v>0.84198821221057107</v>
      </c>
      <c r="FM9" s="54"/>
      <c r="FN9" s="135">
        <f>'[160]data mobile Oct 21'!$B$47</f>
        <v>512308.4</v>
      </c>
      <c r="FO9" s="135">
        <f>BN9</f>
        <v>282660.8</v>
      </c>
      <c r="FP9" s="135">
        <f>+'[152]Budget data splité 2015 2106'!$CH$232</f>
        <v>356248.35131587123</v>
      </c>
      <c r="FQ9" s="135">
        <f>'[161]Budget data splité 2015 2106'!$CI$232</f>
        <v>495433.89992902824</v>
      </c>
      <c r="FR9" s="63">
        <f>FN9-FP9</f>
        <v>156060.04868412879</v>
      </c>
      <c r="FS9" s="63">
        <f>FN9-FQ9</f>
        <v>16874.500070971786</v>
      </c>
      <c r="FT9" s="64">
        <f>IFERROR(FN9/FO9-1,"-")</f>
        <v>0.81244940932736354</v>
      </c>
      <c r="FU9" s="54"/>
      <c r="FV9" s="135">
        <f>'[160]data mobile Nov 21'!$B$47</f>
        <v>519691.6</v>
      </c>
      <c r="FW9" s="135">
        <f>BU9</f>
        <v>288028</v>
      </c>
      <c r="FX9" s="135">
        <f>+'[152]Budget data splité 2015 2106'!$CJ$232</f>
        <v>377339.69298350258</v>
      </c>
      <c r="FY9" s="135">
        <f>'[161]Budget data splité 2015 2106'!$CJ$232</f>
        <v>515602.04053143563</v>
      </c>
      <c r="FZ9" s="63">
        <f>FV9-FX9</f>
        <v>142351.9070164974</v>
      </c>
      <c r="GA9" s="63">
        <f>FV9-FY9</f>
        <v>4089.5594685643446</v>
      </c>
      <c r="GB9" s="64">
        <f>IFERROR(FV9/FW9-1,"-")</f>
        <v>0.80430930326218286</v>
      </c>
      <c r="GC9" s="54"/>
      <c r="GD9" s="135">
        <f>+'[160]data mobile Déc 21'!$B$47</f>
        <v>555280.4</v>
      </c>
      <c r="GE9" s="135">
        <f>CY9</f>
        <v>308394.59999999998</v>
      </c>
      <c r="GF9" s="135">
        <f>+'[152]Budget data splité 2015 2106'!$CK$232</f>
        <v>388349.1027242759</v>
      </c>
      <c r="GG9" s="135">
        <f>'[161]Budget data splité 2015 2106'!$CK$232</f>
        <v>536591.18650997244</v>
      </c>
      <c r="GH9" s="63">
        <f>GD9-GF9</f>
        <v>166931.29727572412</v>
      </c>
      <c r="GI9" s="63">
        <f>GD9-GG9</f>
        <v>18689.213490027585</v>
      </c>
      <c r="GJ9" s="64">
        <f>IFERROR(GD9/GE9-1,"-")</f>
        <v>0.80055163092998405</v>
      </c>
      <c r="GK9" s="54"/>
      <c r="GL9" s="135">
        <f>'[162]data mobile Jan 22'!$B$47</f>
        <v>573550.4</v>
      </c>
      <c r="GM9" s="135">
        <f>DF9</f>
        <v>321649.40000000002</v>
      </c>
      <c r="GN9" s="135">
        <f>+'[163]Budget data splité 2015 2106'!$CL$232</f>
        <v>555104.32099979196</v>
      </c>
      <c r="GO9" s="63">
        <f>GL9-GN9</f>
        <v>18446.079000208061</v>
      </c>
      <c r="GP9" s="64">
        <f>IFERROR(GL9/GM9-1,"-")</f>
        <v>0.78315395582892422</v>
      </c>
      <c r="GQ9" s="135">
        <v>579339</v>
      </c>
      <c r="GR9" s="135">
        <v>324719.2</v>
      </c>
      <c r="GS9" s="135">
        <v>574256.18411068211</v>
      </c>
      <c r="GT9" s="63">
        <v>5082.8158893178916</v>
      </c>
      <c r="GU9" s="64">
        <v>0.78412302075146756</v>
      </c>
      <c r="GV9" s="54"/>
      <c r="GW9" s="135">
        <f>'[164]data mobile Estimé_Mars 22'!$B$47</f>
        <v>608769.80000000005</v>
      </c>
      <c r="GX9" s="135">
        <f>+'[165]Data Mobile'!$CJ$9</f>
        <v>368121.2</v>
      </c>
      <c r="GY9" s="135">
        <f>+'[166]Budget data splité 2015 2106'!$CN$232</f>
        <v>594068.8128592053</v>
      </c>
      <c r="GZ9" s="63">
        <f>GW9-GY9</f>
        <v>14700.98714079475</v>
      </c>
      <c r="HA9" s="64">
        <f>IFERROR(GW9/GX9-1,"-")</f>
        <v>0.65372111141656619</v>
      </c>
      <c r="HB9" s="54"/>
      <c r="HC9" s="135">
        <f>+'[164]data mobile Estimé_Avril_ 22'!$B$47</f>
        <v>597173</v>
      </c>
      <c r="HD9" s="135">
        <f>+DR9</f>
        <v>389981.2</v>
      </c>
      <c r="HE9" s="135">
        <f>+'[166]Budget data splité 2015 2106'!$CO$232</f>
        <v>614565.00456932664</v>
      </c>
      <c r="HF9" s="156">
        <f>+'[167]Budget data splité 2015 2106'!$CO$232</f>
        <v>621312.62994405976</v>
      </c>
      <c r="HG9" s="63">
        <f>HC9-HE9</f>
        <v>-17392.004569326644</v>
      </c>
      <c r="HH9" s="63">
        <f t="shared" si="5"/>
        <v>-24139.629944059765</v>
      </c>
      <c r="HI9" s="64">
        <f>IFERROR(HC9/HD9-1,"-")</f>
        <v>0.53128663638144613</v>
      </c>
      <c r="HJ9" s="54"/>
      <c r="HK9" s="135">
        <f>+'[164]data mobile Estimé_Mai22'!$B$47</f>
        <v>617331.80000000005</v>
      </c>
      <c r="HL9" s="135">
        <f>+DZ9</f>
        <v>409814.6</v>
      </c>
      <c r="HM9" s="135">
        <f>+'[166]Budget data splité 2015 2106'!$CP$232</f>
        <v>635768.34310406609</v>
      </c>
      <c r="HN9" s="156">
        <f>+'[167]Budget data splité 2015 2106'!$CP$232</f>
        <v>642748.7708415474</v>
      </c>
      <c r="HO9" s="63">
        <f>HK9-HM9</f>
        <v>-18436.543104066048</v>
      </c>
      <c r="HP9" s="63">
        <f>HK9-HN9</f>
        <v>-25416.970841547358</v>
      </c>
      <c r="HQ9" s="64">
        <f>IFERROR(HK9/HL9-1,"-")</f>
        <v>0.50636848955600922</v>
      </c>
      <c r="HR9" s="54"/>
      <c r="HS9" s="135">
        <f>'[168]data mobile_Juin22'!$B$47</f>
        <v>639625.4</v>
      </c>
      <c r="HT9" s="135">
        <f>+EH9</f>
        <v>424881.6</v>
      </c>
      <c r="HU9" s="135">
        <f>+'[166]Budget data splité 2015 2106'!$CQ$232</f>
        <v>657703.22600217827</v>
      </c>
      <c r="HV9" s="156">
        <f>+'[169]Budget data splité 2015 2106'!$CQ$232</f>
        <v>629940.7564045561</v>
      </c>
      <c r="HW9" s="63">
        <f>HS9-HU9</f>
        <v>-18077.826002178248</v>
      </c>
      <c r="HX9" s="63">
        <f>HS9-HV9</f>
        <v>9684.6435954439221</v>
      </c>
      <c r="HY9" s="64">
        <f>IFERROR(HS9/HT9-1,"-")</f>
        <v>0.50542033357057603</v>
      </c>
      <c r="HZ9" s="54"/>
      <c r="IA9" s="135">
        <f>+'[168]data mobile_Juillet 22_'!$B$47</f>
        <v>683898.4</v>
      </c>
      <c r="IB9" s="135">
        <f>+EP9</f>
        <v>439540.6</v>
      </c>
      <c r="IC9" s="135">
        <f>+'[166]Budget data splité 2015 2106'!$CR$232</f>
        <v>680394.89255108498</v>
      </c>
      <c r="ID9" s="156">
        <f>+'[169]Budget data splité 2015 2106'!$CR$232</f>
        <v>642807.2498120853</v>
      </c>
      <c r="IE9" s="63">
        <f>IA9-IC9</f>
        <v>3503.5074489150429</v>
      </c>
      <c r="IF9" s="63">
        <f>IA9-ID9</f>
        <v>41091.150187914725</v>
      </c>
      <c r="IG9" s="64">
        <f>IFERROR(IA9/IB9-1,"-")</f>
        <v>0.55593908731070596</v>
      </c>
      <c r="IH9" s="54"/>
      <c r="II9" s="135">
        <f>'[168]data mobile_Septembre 22'!$B$47</f>
        <v>735295</v>
      </c>
      <c r="IJ9" s="135">
        <f>+FF9</f>
        <v>485351</v>
      </c>
      <c r="IK9" s="135">
        <f>+'[166]Budget data splité 2015 2106'!$CT$232</f>
        <v>728153.91774520348</v>
      </c>
      <c r="IL9" s="156">
        <f>+'[170]Budget data splité 2015 2106'!$CT$232</f>
        <v>716207.66554595029</v>
      </c>
      <c r="IM9" s="63">
        <f>II9-IK9</f>
        <v>7141.0822547965217</v>
      </c>
      <c r="IN9" s="63">
        <f>II9-IL9</f>
        <v>19087.334454049706</v>
      </c>
      <c r="IO9" s="64">
        <f>IFERROR(II9/IJ9-1,"-")</f>
        <v>0.51497575981094101</v>
      </c>
      <c r="IP9" s="54"/>
      <c r="IQ9" s="135">
        <f>'[168]data mobile_Octobre 22 '!$B$47</f>
        <v>753647.6</v>
      </c>
      <c r="IR9" s="135">
        <f>+FN9</f>
        <v>512308.4</v>
      </c>
      <c r="IS9" s="135">
        <f>+'[166]Budget data splité 2015 2106'!$CU$232</f>
        <v>753276.23012641026</v>
      </c>
      <c r="IT9" s="156">
        <f>+'[170]Budget data splité 2015 2106'!$CU$232</f>
        <v>732930.26181648322</v>
      </c>
      <c r="IU9" s="63">
        <f>IQ9-IS9</f>
        <v>371.36987358971965</v>
      </c>
      <c r="IV9" s="63">
        <f>IQ9-IT9</f>
        <v>20717.338183516753</v>
      </c>
      <c r="IW9" s="64">
        <f>IFERROR(IQ9/IR9-1,"-")</f>
        <v>0.47108187177879568</v>
      </c>
      <c r="IX9" s="54"/>
      <c r="IY9" s="135">
        <f>+'[168]data mobile_Novembre 22 '!$B$47</f>
        <v>753068.2</v>
      </c>
      <c r="IZ9" s="135">
        <f>+FV9</f>
        <v>519691.6</v>
      </c>
      <c r="JA9" s="135">
        <f>+'[166]Budget data splité 2015 2106'!$CV$232</f>
        <v>779265.29686270352</v>
      </c>
      <c r="JB9" s="156">
        <f>+'[170]Budget data splité 2015 2106'!$CV$232</f>
        <v>750043.31079993723</v>
      </c>
      <c r="JC9" s="63">
        <f>IY9-JA9</f>
        <v>-26197.096862703562</v>
      </c>
      <c r="JD9" s="63">
        <f>IY9-JB9</f>
        <v>3024.8892000627238</v>
      </c>
      <c r="JE9" s="64">
        <f>IFERROR(IY9/IZ9-1,"-")</f>
        <v>0.44906748540865382</v>
      </c>
      <c r="JF9" s="54"/>
      <c r="JG9" s="135">
        <f>+'[168]data mobile_Décembre 22'!$B$47</f>
        <v>768592.8</v>
      </c>
      <c r="JH9" s="135">
        <f>+GD9</f>
        <v>555280.4</v>
      </c>
      <c r="JI9" s="135">
        <f>+'[166]Budget data splité 2015 2106'!$CW$232</f>
        <v>806151.02217232005</v>
      </c>
      <c r="JJ9" s="156">
        <f>+'[170]Budget data splité 2015 2106'!$CW$232</f>
        <v>767555.92910228425</v>
      </c>
      <c r="JK9" s="63">
        <f>JG9-JI9</f>
        <v>-37558.222172320005</v>
      </c>
      <c r="JL9" s="63">
        <f>JG9-JJ9</f>
        <v>1036.8708977157949</v>
      </c>
      <c r="JM9" s="64">
        <f>IFERROR(JG9/JH9-1,"-")</f>
        <v>0.38415258309135347</v>
      </c>
      <c r="JN9" s="54"/>
      <c r="JO9" s="135">
        <f>+'[168]data mobile_Janvier 23'!$B$47</f>
        <v>768413.6</v>
      </c>
      <c r="JP9" s="135">
        <f>+GL9</f>
        <v>573550.4</v>
      </c>
      <c r="JQ9" s="135">
        <f>+'[171]Budget data splité 2015 2106'!$CX$232</f>
        <v>785477.44619139144</v>
      </c>
      <c r="JR9" s="63">
        <f>JO9-JQ9</f>
        <v>-17063.846191391465</v>
      </c>
      <c r="JS9" s="64">
        <f>IFERROR(JO9/JP9-1,"-")</f>
        <v>0.33974904385037474</v>
      </c>
      <c r="JT9" s="64"/>
      <c r="JU9" s="135">
        <f>+'[168]data mobile_Février 23'!$B$47</f>
        <v>768797.6</v>
      </c>
      <c r="JV9" s="135">
        <f>+GQ9</f>
        <v>579339</v>
      </c>
      <c r="JW9" s="135">
        <f>+'[172]Budget data splité 2015 2106'!$CY$232</f>
        <v>803817.409367093</v>
      </c>
      <c r="JX9" s="63">
        <f>JU9-JW9</f>
        <v>-35019.809367093025</v>
      </c>
      <c r="JY9" s="64">
        <f>IFERROR(JU9/JV9-1,"-")</f>
        <v>0.3270254548718452</v>
      </c>
      <c r="JZ9" s="64"/>
      <c r="KA9" s="135">
        <f>+'[173]data mobile_Mars 23'!$B$47</f>
        <v>787301.4</v>
      </c>
      <c r="KB9" s="135">
        <f>+GW9</f>
        <v>608769.80000000005</v>
      </c>
      <c r="KC9" s="135">
        <f>+'[172]Budget data splité 2015 2106'!$CZ$232</f>
        <v>822585.58884730726</v>
      </c>
      <c r="KD9" s="63">
        <f>KA9-KC9</f>
        <v>-35284.188847307232</v>
      </c>
      <c r="KE9" s="64">
        <f>IFERROR(KA9/KB9-1,"-")</f>
        <v>0.29326619027422174</v>
      </c>
      <c r="KF9" s="64"/>
      <c r="KG9" s="135">
        <f>+'[173]data mobile_Avril 23'!$B$47</f>
        <v>784813.6</v>
      </c>
      <c r="KH9" s="135">
        <f>+HC9</f>
        <v>597173</v>
      </c>
      <c r="KI9" s="135">
        <f>+'[172]Budget data splité 2015 2106'!$DA$232</f>
        <v>841791.9829729083</v>
      </c>
      <c r="KJ9" s="156">
        <f>+'[174]Budget data splité 2015 2106'!$DA$232</f>
        <v>792032.81066259777</v>
      </c>
      <c r="KK9" s="63">
        <f>KG9-KI9</f>
        <v>-56978.382972908323</v>
      </c>
      <c r="KL9" s="63">
        <f t="shared" si="9"/>
        <v>-7219.2106625977904</v>
      </c>
      <c r="KM9" s="64">
        <f>IFERROR(KG9/KH9-1,"-")</f>
        <v>0.31421480877400687</v>
      </c>
      <c r="KN9" s="64"/>
      <c r="KO9" s="135">
        <f>+'[173]data mobile_Mai 23'!$B$47</f>
        <v>822654.2</v>
      </c>
      <c r="KP9" s="135">
        <f>+HK9</f>
        <v>617331.80000000005</v>
      </c>
      <c r="KQ9" s="135">
        <f>+'[175]Budget data splité 2015 2106'!$DB$232</f>
        <v>861446.82353412558</v>
      </c>
      <c r="KR9" s="156">
        <f>'[176]Budget data splité 2015 2106'!$DB$232</f>
        <v>799960.78671880532</v>
      </c>
      <c r="KS9" s="63">
        <f>KO9-KQ9</f>
        <v>-38792.623534125625</v>
      </c>
      <c r="KT9" s="63">
        <f t="shared" si="10"/>
        <v>22693.413281194633</v>
      </c>
      <c r="KU9" s="64">
        <f>IFERROR(KO9/KP9-1,"-")</f>
        <v>0.3325965064492058</v>
      </c>
      <c r="KV9" s="64"/>
      <c r="KW9" s="135">
        <f>'[173]data mobile_Juin 23'!$B$47</f>
        <v>854518.4</v>
      </c>
      <c r="KX9" s="135">
        <v>639625.4</v>
      </c>
      <c r="KY9" s="135">
        <f>+'[175]Budget data splité 2015 2106'!$DC$232</f>
        <v>881560.58122130856</v>
      </c>
      <c r="KZ9" s="156">
        <f>'[176]Budget data splité 2015 2106'!$DC$232</f>
        <v>807968.11908892018</v>
      </c>
      <c r="LA9" s="63">
        <f>KW9-KY9</f>
        <v>-27042.181221308536</v>
      </c>
      <c r="LB9" s="63">
        <f t="shared" si="11"/>
        <v>46550.280911079841</v>
      </c>
      <c r="LC9" s="64">
        <f>IFERROR(KW9/KX9-1,"-")</f>
        <v>0.33596695816019806</v>
      </c>
      <c r="LD9" s="64"/>
      <c r="LE9" s="135">
        <f>+'[173]data mobile_Juillet 23'!$B$47</f>
        <v>913140.6</v>
      </c>
      <c r="LF9" s="135">
        <f t="shared" si="12"/>
        <v>683898.4</v>
      </c>
      <c r="LG9" s="135">
        <f>+'[175]Budget data splité 2015 2106'!$DD$232</f>
        <v>902143.97120295977</v>
      </c>
      <c r="LH9" s="156">
        <f>'[176]Budget data splité 2015 2106'!$DD$232</f>
        <v>819287.47457870969</v>
      </c>
      <c r="LI9" s="63">
        <f>LE9-LG9</f>
        <v>10996.628797040205</v>
      </c>
      <c r="LJ9" s="63">
        <f t="shared" si="13"/>
        <v>93853.125421290286</v>
      </c>
      <c r="LK9" s="64">
        <f>IFERROR(LE9/LF9-1,"-")</f>
        <v>0.33519920502811518</v>
      </c>
      <c r="LL9" s="61">
        <v>999940.4</v>
      </c>
      <c r="LM9" s="61">
        <f>683898.4+3078</f>
        <v>686976.4</v>
      </c>
      <c r="LN9" s="61">
        <v>923207.95883400878</v>
      </c>
      <c r="LO9" s="61">
        <f>860412.245211535</f>
        <v>860412.24521153502</v>
      </c>
      <c r="LP9" s="68">
        <f>LL9-LN9</f>
        <v>76732.441165991244</v>
      </c>
      <c r="LQ9" s="68">
        <f>LL9-LO9</f>
        <v>139528.15478846501</v>
      </c>
      <c r="LR9" s="69">
        <f>IFERROR(LL9/LM9-1,"-")</f>
        <v>0.45556732371010122</v>
      </c>
      <c r="LS9" s="64"/>
      <c r="LT9" s="135">
        <f>+'[173]data mobile_Septembre 23'!$B$47</f>
        <v>1005346.6</v>
      </c>
      <c r="LU9" s="135">
        <f>+II9</f>
        <v>735295</v>
      </c>
      <c r="LV9" s="135">
        <f>+'[175]Budget data splité 2015 2106'!$DF$232</f>
        <v>944763.76549736748</v>
      </c>
      <c r="LW9" s="156">
        <f>+'[177]Budget data splité 2015 2106'!$DF$232</f>
        <v>1000684.6318576742</v>
      </c>
      <c r="LX9" s="63">
        <f>LT9-LV9</f>
        <v>60582.834502632497</v>
      </c>
      <c r="LY9" s="63">
        <f t="shared" si="14"/>
        <v>4661.9681423257571</v>
      </c>
      <c r="LZ9" s="64">
        <f>IFERROR(LT9/LU9-1,"-")</f>
        <v>0.36726973527631768</v>
      </c>
      <c r="MA9" s="64"/>
      <c r="MB9" s="135">
        <f>+'[173]data mobile_Octobre 23'!$B$47</f>
        <v>1062015.6000000001</v>
      </c>
      <c r="MC9" s="135">
        <f>+IQ9</f>
        <v>753647.6</v>
      </c>
      <c r="MD9" s="135">
        <f>+'[175]Budget data splité 2015 2106'!$DG$232</f>
        <v>966822.87458187831</v>
      </c>
      <c r="ME9" s="156">
        <f>+'[177]Budget data splité 2015 2106'!$DG$232</f>
        <v>1042563.9711020961</v>
      </c>
      <c r="MF9" s="63">
        <f>MB9-MD9</f>
        <v>95192.725418121787</v>
      </c>
      <c r="MG9" s="63">
        <f t="shared" si="15"/>
        <v>19451.628897903953</v>
      </c>
      <c r="MH9" s="64">
        <f>IFERROR(MB9/MC9-1,"-")</f>
        <v>0.40916736150954391</v>
      </c>
      <c r="MI9" s="64"/>
      <c r="MJ9" s="135">
        <f>+'[173]data mobile_Novembre 23'!$B$47</f>
        <v>1062834</v>
      </c>
      <c r="MK9" s="135">
        <f>+IY9</f>
        <v>753068.2</v>
      </c>
      <c r="ML9" s="135">
        <f>'[172]Budget data splité 2015 2106'!$DH$232</f>
        <v>989397.03759984113</v>
      </c>
      <c r="MM9" s="156">
        <f>'[178]Budget data splité 2015 2106'!$DH$232</f>
        <v>1086195.9894621086</v>
      </c>
      <c r="MN9" s="63">
        <f>MJ9-ML9</f>
        <v>73436.962400158867</v>
      </c>
      <c r="MO9" s="63">
        <f t="shared" si="16"/>
        <v>-23361.989462108584</v>
      </c>
      <c r="MP9" s="64">
        <f>IFERROR(MJ9/MK9-1,"-")</f>
        <v>0.41133830906682833</v>
      </c>
      <c r="MQ9" s="64"/>
      <c r="MR9" s="135">
        <f>+'[173]data mobile_Décembre 23'!$B$47</f>
        <v>1123140.2</v>
      </c>
      <c r="MS9" s="135">
        <f>+JG9</f>
        <v>768592.8</v>
      </c>
      <c r="MT9" s="135">
        <f>+'[175]Budget data splité 2015 2106'!$DI$232</f>
        <v>1012498.2804473767</v>
      </c>
      <c r="MU9" s="156">
        <f>+'[177]Budget data splité 2015 2106'!$DI$232</f>
        <v>1131654.0377626684</v>
      </c>
      <c r="MV9" s="63">
        <f>MR9-MT9</f>
        <v>110641.91955262329</v>
      </c>
      <c r="MW9" s="63">
        <f t="shared" si="17"/>
        <v>-8513.837762668496</v>
      </c>
      <c r="MX9" s="64">
        <f>IFERROR(MR9/MS9-1,"-")</f>
        <v>0.46129419895684665</v>
      </c>
      <c r="MY9" s="64"/>
      <c r="MZ9" s="135">
        <v>1136805.8</v>
      </c>
      <c r="NA9" s="135">
        <f>+JO9</f>
        <v>768413.6</v>
      </c>
      <c r="NB9" s="135">
        <f>+'[179]Budget data splité 2015 2106'!$DJ$232</f>
        <v>1179014.536611144</v>
      </c>
      <c r="NC9" s="63">
        <f>MZ9-NB9</f>
        <v>-42208.736611143919</v>
      </c>
      <c r="ND9" s="64">
        <f>IFERROR(MZ9/NA9-1,"-")</f>
        <v>0.47941915655839518</v>
      </c>
      <c r="NE9" s="64"/>
      <c r="NF9" s="135">
        <f>+'[180]data mobile_Février 24'!$B$47</f>
        <v>1164909.3999999999</v>
      </c>
      <c r="NG9" s="135">
        <f>+JU9</f>
        <v>768797.6</v>
      </c>
      <c r="NH9" s="135">
        <f>+'[179]Budget data splité 2015 2106'!$DK$232</f>
        <v>1220624.4700208129</v>
      </c>
      <c r="NI9" s="63">
        <f>NF9-NH9</f>
        <v>-55715.070020813029</v>
      </c>
      <c r="NJ9" s="64">
        <f>IFERROR(NF9/NG9-1,"-")</f>
        <v>0.5152354794031615</v>
      </c>
      <c r="NK9" s="64"/>
      <c r="NL9" s="135">
        <f>+'[180]data mobile_Mars 24'!$B$47</f>
        <v>1311733.3999999999</v>
      </c>
      <c r="NM9" s="135">
        <f>+KA9</f>
        <v>787301.4</v>
      </c>
      <c r="NN9" s="135">
        <f>+'[179]Budget data splité 2015 2106'!$DL$232</f>
        <v>1263702.9065783173</v>
      </c>
      <c r="NO9" s="63">
        <f>NL9-NN9</f>
        <v>48030.493421682622</v>
      </c>
      <c r="NP9" s="64">
        <f>IFERROR(NL9/NM9-1,"-")</f>
        <v>0.66611338427697442</v>
      </c>
      <c r="NQ9" s="64"/>
      <c r="NR9" s="135">
        <f>+'[180]data mobile_Avril 24'!$B$47</f>
        <v>1339355.3999999999</v>
      </c>
      <c r="NS9" s="135">
        <f>+KG9</f>
        <v>784813.6</v>
      </c>
      <c r="NT9" s="135">
        <f>+'[179]Budget data splité 2015 2106'!$DM$232</f>
        <v>1308301.6728865493</v>
      </c>
      <c r="NU9" s="156">
        <f>+'[181]Budget data splité 2015 2106'!$DM$232</f>
        <v>1406699.8835719777</v>
      </c>
      <c r="NV9" s="63">
        <f>NR9-NT9</f>
        <v>31053.727113450645</v>
      </c>
      <c r="NW9" s="64">
        <f>IFERROR(NR9/NS9-1,"-")</f>
        <v>0.70659045663836606</v>
      </c>
      <c r="NX9" s="64"/>
      <c r="NY9" s="135">
        <f>+'[180]data mobile_Mai 24'!$B$47</f>
        <v>1458201.8</v>
      </c>
      <c r="NZ9" s="135">
        <f>+KO9</f>
        <v>822654.2</v>
      </c>
      <c r="OA9" s="135">
        <f>+'[179]Budget data splité 2015 2106'!$DN$232</f>
        <v>1347932.9162551363</v>
      </c>
      <c r="OB9" s="156">
        <f>+'[181]Budget data splité 2015 2106'!$DN$232</f>
        <v>1526828.8207917577</v>
      </c>
      <c r="OC9" s="63">
        <f>NY9-OA9</f>
        <v>110268.88374486379</v>
      </c>
      <c r="OD9" s="64">
        <f>IFERROR(NY9/NZ9-1,"-")</f>
        <v>0.77255741233679975</v>
      </c>
      <c r="OE9" s="64"/>
      <c r="OF9" s="135">
        <f>+'[180]data mobile_Juin 24'!$B$47</f>
        <v>1457119.8</v>
      </c>
      <c r="OG9" s="135">
        <f>+KW9</f>
        <v>854518.4</v>
      </c>
      <c r="OH9" s="135">
        <f>+'[179]Budget data splité 2015 2106'!$DO$232</f>
        <v>1388764.6743700469</v>
      </c>
      <c r="OI9" s="156">
        <f>+'[181]Budget data splité 2015 2106'!$DO$232</f>
        <v>1641948.2049653162</v>
      </c>
      <c r="OJ9" s="63">
        <f>OF9-OH9</f>
        <v>68355.125629953109</v>
      </c>
      <c r="OK9" s="64">
        <f>IFERROR(OF9/OG9-1,"-")</f>
        <v>0.70519417721139765</v>
      </c>
      <c r="OL9" s="64"/>
      <c r="OM9" s="135">
        <f>+'[180]data mobile_Juillet 24'!$B$47</f>
        <v>1368774.2</v>
      </c>
      <c r="ON9" s="135">
        <f>+LE9</f>
        <v>913140.6</v>
      </c>
      <c r="OO9" s="135">
        <f>+'[179]Budget data splité 2015 2106'!$DP$232</f>
        <v>1430833.3133791392</v>
      </c>
      <c r="OP9" s="156">
        <f>+'[181]Budget data splité 2015 2106'!$DP$232</f>
        <v>1765747.326141499</v>
      </c>
      <c r="OQ9" s="63">
        <f>OM9-OO9</f>
        <v>-62059.11337913922</v>
      </c>
      <c r="OR9" s="64">
        <f>IFERROR(OM9/ON9-1,"-")</f>
        <v>0.49897419959204536</v>
      </c>
      <c r="OS9" s="64"/>
      <c r="OT9" s="135">
        <v>1405217.4</v>
      </c>
      <c r="OU9" s="135">
        <v>999940.4</v>
      </c>
      <c r="OV9" s="135">
        <v>1467022.1344714267</v>
      </c>
      <c r="OW9" s="156">
        <v>1397834.4107121404</v>
      </c>
      <c r="OX9" s="63">
        <v>-61804.734471426811</v>
      </c>
      <c r="OY9" s="64">
        <v>0.40530115594889438</v>
      </c>
      <c r="OZ9" s="65"/>
      <c r="PA9" s="135">
        <f>+'[180]data mobile_Août 24 '!$B$47</f>
        <v>1368752.4</v>
      </c>
      <c r="PB9" s="135">
        <f>+LT9</f>
        <v>1005346.6</v>
      </c>
      <c r="PC9" s="135">
        <f>+'[179]Budget data splité 2015 2106'!$DR$232</f>
        <v>1504126.2479040616</v>
      </c>
      <c r="PD9" s="156">
        <f>+'[182]Budget data splité 2015 2106'!$DR$232</f>
        <v>1431389.1500020027</v>
      </c>
      <c r="PE9" s="63">
        <f>PA9-PC9</f>
        <v>-135373.84790406167</v>
      </c>
      <c r="PF9" s="64">
        <f>IFERROR(PA9/PB9-1,"-")</f>
        <v>0.36147314766867455</v>
      </c>
      <c r="PG9" s="64"/>
      <c r="PH9" s="135">
        <f>'[180]data mobile_Octobre 24'!$B$47</f>
        <v>1316854.8</v>
      </c>
      <c r="PI9" s="135">
        <f>+MB9</f>
        <v>1062015.6000000001</v>
      </c>
      <c r="PJ9" s="135">
        <f>+'[179]Budget data splité 2015 2106'!$DS$232</f>
        <v>1534648.1721296937</v>
      </c>
      <c r="PK9" s="156">
        <f>+'[182]Budget data splité 2015 2106'!$DS$232</f>
        <v>1458048.3409495612</v>
      </c>
      <c r="PL9" s="63">
        <f>PH9-PJ9</f>
        <v>-217793.37212969363</v>
      </c>
      <c r="PM9" s="64">
        <f>IFERROR(PH9/PI9-1,"-")</f>
        <v>0.23995805711328533</v>
      </c>
      <c r="PN9" s="64"/>
      <c r="PO9" s="135">
        <f>+'[180]data mobile_Novembre 24'!$B$47</f>
        <v>1269905.6000000001</v>
      </c>
      <c r="PP9" s="135">
        <f>+MJ9</f>
        <v>1062834</v>
      </c>
      <c r="PQ9" s="135">
        <f>+'[179]Budget data splité 2015 2106'!$DT$232</f>
        <v>1565789.4511865664</v>
      </c>
      <c r="PR9" s="156">
        <f>'[183]Budget data splité 2015 2106'!$DT$232</f>
        <v>1492494.292987932</v>
      </c>
      <c r="PS9" s="63">
        <f>PO9-PQ9</f>
        <v>-295883.85118656629</v>
      </c>
      <c r="PT9" s="64">
        <f>IFERROR(PO9/PP9-1,"-")</f>
        <v>0.19482967236652216</v>
      </c>
      <c r="PU9" s="64"/>
      <c r="PV9" s="135">
        <f>+'[180]data mobile_Décembre 24'!$B$47</f>
        <v>1339478.6000000001</v>
      </c>
      <c r="PW9" s="135">
        <f>+MR9</f>
        <v>1123140.2</v>
      </c>
      <c r="PX9" s="135">
        <f>+'[179]Budget data splité 2015 2106'!$DU$232</f>
        <v>1597562.6531029649</v>
      </c>
      <c r="PY9" s="156">
        <f>'[183]Budget data splité 2015 2106'!$DU$232</f>
        <v>1548951.3121974473</v>
      </c>
      <c r="PZ9" s="63">
        <f>PV9-PX9</f>
        <v>-258084.05310296477</v>
      </c>
      <c r="QA9" s="64">
        <f>IFERROR(PV9/PW9-1,"-")</f>
        <v>0.19261922954943667</v>
      </c>
      <c r="QB9" s="64"/>
      <c r="QC9" s="135">
        <v>1405435</v>
      </c>
      <c r="QD9" s="135">
        <f>+MZ9</f>
        <v>1136805.8</v>
      </c>
      <c r="QE9" s="135">
        <f>+'[183]Budget data splité 2015 2106'!$DV$232</f>
        <v>1567797.8899016073</v>
      </c>
      <c r="QF9" s="63">
        <f>QC9-QE9</f>
        <v>-162362.8899016073</v>
      </c>
      <c r="QG9" s="64">
        <f>IFERROR(QC9/QD9-1,"-")</f>
        <v>0.2363017500438509</v>
      </c>
      <c r="QH9" s="65"/>
      <c r="QI9" s="135">
        <f>'[185]data mobile_Février 2025'!$B$47</f>
        <v>1337983</v>
      </c>
      <c r="QJ9" s="135">
        <f>+NF9</f>
        <v>1164909.3999999999</v>
      </c>
      <c r="QK9" s="135">
        <f>+'[186]Budget data splité 2015 2106'!$DW$232</f>
        <v>1587177.0858815359</v>
      </c>
      <c r="QL9" s="63">
        <f>QI9-QK9</f>
        <v>-249194.0858815359</v>
      </c>
      <c r="QM9" s="64">
        <f>IFERROR(QI9/QJ9-1,"-")</f>
        <v>0.14857258427136055</v>
      </c>
      <c r="QN9" s="65"/>
      <c r="QO9" s="65"/>
      <c r="QP9" s="156">
        <f>+'[183]Budget data splité 2015 2106'!$EG$232</f>
        <v>1982369.0776606831</v>
      </c>
      <c r="QQ9" s="155"/>
      <c r="QR9" s="155"/>
      <c r="QS9" s="54"/>
      <c r="QT9" s="54"/>
      <c r="QU9" s="110"/>
      <c r="QV9" s="66"/>
      <c r="QW9" s="66"/>
      <c r="QX9" s="66"/>
      <c r="QY9" s="68"/>
      <c r="QZ9" s="69"/>
      <c r="RB9" s="66"/>
      <c r="RC9" s="66"/>
      <c r="RD9" s="66"/>
      <c r="RE9" s="66"/>
      <c r="RF9" s="70"/>
      <c r="RG9" s="71"/>
      <c r="RI9" s="160"/>
    </row>
    <row r="10" spans="1:478" ht="16" thickBot="1" x14ac:dyDescent="0.3">
      <c r="A10" s="72"/>
      <c r="B10" s="73"/>
      <c r="C10" s="74"/>
      <c r="D10" s="77"/>
      <c r="E10" s="75"/>
      <c r="F10" s="75"/>
      <c r="G10" s="75"/>
      <c r="H10" s="76"/>
      <c r="I10" s="77"/>
      <c r="J10" s="77"/>
      <c r="K10" s="75"/>
      <c r="L10" s="75"/>
      <c r="M10" s="75"/>
      <c r="N10" s="76"/>
      <c r="O10" s="77"/>
      <c r="P10" s="77"/>
      <c r="Q10" s="75"/>
      <c r="R10" s="75"/>
      <c r="S10" s="75"/>
      <c r="T10" s="76"/>
      <c r="U10" s="77"/>
      <c r="V10" s="77"/>
      <c r="W10" s="75"/>
      <c r="X10" s="75"/>
      <c r="Y10" s="75"/>
      <c r="Z10" s="76"/>
      <c r="AA10" s="77"/>
      <c r="AB10" s="77"/>
      <c r="AC10" s="75"/>
      <c r="AD10" s="75"/>
      <c r="AE10" s="75"/>
      <c r="AF10" s="76"/>
      <c r="AG10" s="77"/>
      <c r="AH10" s="77"/>
      <c r="AI10" s="75"/>
      <c r="AJ10" s="75"/>
      <c r="AK10" s="75"/>
      <c r="AL10" s="75"/>
      <c r="AM10" s="76"/>
      <c r="AN10" s="77"/>
      <c r="AO10" s="77"/>
      <c r="AP10" s="75"/>
      <c r="AQ10" s="75"/>
      <c r="AR10" s="75"/>
      <c r="AS10" s="75"/>
      <c r="AT10" s="76"/>
      <c r="AU10" s="77"/>
      <c r="AV10" s="77"/>
      <c r="AW10" s="75"/>
      <c r="AX10" s="75"/>
      <c r="AY10" s="75"/>
      <c r="AZ10" s="75"/>
      <c r="BA10" s="76"/>
      <c r="BB10" s="77"/>
      <c r="BC10" s="77"/>
      <c r="BD10" s="75"/>
      <c r="BE10" s="75"/>
      <c r="BF10" s="75"/>
      <c r="BG10" s="75"/>
      <c r="BH10" s="76"/>
      <c r="BI10" s="77"/>
      <c r="BJ10" s="77"/>
      <c r="BK10" s="77"/>
      <c r="BL10" s="77"/>
      <c r="BM10" s="77"/>
      <c r="BN10" s="75"/>
      <c r="BO10" s="75"/>
      <c r="BP10" s="75"/>
      <c r="BQ10" s="75"/>
      <c r="BR10" s="76"/>
      <c r="BS10" s="77"/>
      <c r="BT10" s="77"/>
      <c r="BU10" s="75"/>
      <c r="BV10" s="75"/>
      <c r="BW10" s="75"/>
      <c r="BX10" s="75"/>
      <c r="BY10" s="76"/>
      <c r="BZ10" s="77"/>
      <c r="CA10" s="77"/>
      <c r="CB10" s="75"/>
      <c r="CC10" s="75"/>
      <c r="CD10" s="75"/>
      <c r="CE10" s="75"/>
      <c r="CF10" s="76"/>
      <c r="CG10" s="77"/>
      <c r="CH10" s="77"/>
      <c r="CI10" s="77"/>
      <c r="CJ10" s="75"/>
      <c r="CK10" s="75"/>
      <c r="CL10" s="75"/>
      <c r="CM10" s="76">
        <f t="shared" si="2"/>
        <v>0</v>
      </c>
      <c r="CN10" s="77"/>
      <c r="CP10" s="75"/>
      <c r="CQ10" s="75"/>
      <c r="CR10" s="75"/>
      <c r="CS10" s="75"/>
      <c r="CT10" s="75"/>
      <c r="CU10" s="78"/>
      <c r="CV10" s="78"/>
      <c r="CW10" s="78"/>
      <c r="CX10" s="78"/>
      <c r="CY10" s="75"/>
      <c r="CZ10" s="75"/>
      <c r="DA10" s="75"/>
      <c r="DB10" s="75"/>
      <c r="DC10" s="76"/>
      <c r="DD10" s="77"/>
      <c r="DF10" s="75"/>
      <c r="DG10" s="75"/>
      <c r="DH10" s="75"/>
      <c r="DI10" s="76"/>
      <c r="DJ10" s="77"/>
      <c r="DK10" s="77"/>
      <c r="DL10" s="75"/>
      <c r="DM10" s="75"/>
      <c r="DN10" s="75"/>
      <c r="DO10" s="76"/>
      <c r="DP10" s="77"/>
      <c r="DQ10" s="77"/>
      <c r="DR10" s="75"/>
      <c r="DS10" s="75"/>
      <c r="DT10" s="75"/>
      <c r="DU10" s="75"/>
      <c r="DV10" s="76"/>
      <c r="DW10" s="77"/>
      <c r="DX10" s="77"/>
      <c r="DY10" s="77"/>
      <c r="DZ10" s="75"/>
      <c r="EA10" s="75"/>
      <c r="EB10" s="75"/>
      <c r="EC10" s="75"/>
      <c r="ED10" s="76"/>
      <c r="EE10" s="76"/>
      <c r="EF10" s="77"/>
      <c r="EG10" s="77"/>
      <c r="EH10" s="75"/>
      <c r="EI10" s="75"/>
      <c r="EJ10" s="75"/>
      <c r="EK10" s="75"/>
      <c r="EL10" s="76"/>
      <c r="EM10" s="76"/>
      <c r="EN10" s="77"/>
      <c r="EO10" s="77"/>
      <c r="EP10" s="75"/>
      <c r="EQ10" s="75"/>
      <c r="ER10" s="75"/>
      <c r="ES10" s="75"/>
      <c r="ET10" s="76"/>
      <c r="EU10" s="76"/>
      <c r="EV10" s="77"/>
      <c r="EW10" s="77"/>
      <c r="EX10" s="78"/>
      <c r="EY10" s="75"/>
      <c r="EZ10" s="75"/>
      <c r="FA10" s="75"/>
      <c r="FB10" s="76"/>
      <c r="FC10" s="76"/>
      <c r="FD10" s="77"/>
      <c r="FE10" s="77"/>
      <c r="FF10" s="152"/>
      <c r="FG10" s="75"/>
      <c r="FH10" s="75"/>
      <c r="FI10" s="75"/>
      <c r="FJ10" s="76"/>
      <c r="FK10" s="76"/>
      <c r="FL10" s="77"/>
      <c r="FM10" s="77"/>
      <c r="FN10" s="152"/>
      <c r="FO10" s="75"/>
      <c r="FP10" s="75"/>
      <c r="FQ10" s="75"/>
      <c r="FR10" s="76"/>
      <c r="FS10" s="76"/>
      <c r="FT10" s="77"/>
      <c r="FU10" s="77"/>
      <c r="FV10" s="152"/>
      <c r="FW10" s="75"/>
      <c r="FX10" s="75"/>
      <c r="FY10" s="75"/>
      <c r="FZ10" s="76"/>
      <c r="GA10" s="76"/>
      <c r="GB10" s="77"/>
      <c r="GC10" s="77"/>
      <c r="GD10" s="152"/>
      <c r="GE10" s="75"/>
      <c r="GF10" s="75"/>
      <c r="GG10" s="75"/>
      <c r="GH10" s="76"/>
      <c r="GI10" s="76"/>
      <c r="GJ10" s="77"/>
      <c r="GK10" s="77"/>
      <c r="GL10" s="152"/>
      <c r="GM10" s="75"/>
      <c r="GN10" s="75"/>
      <c r="GO10" s="76"/>
      <c r="GP10" s="77"/>
      <c r="GQ10" s="77"/>
      <c r="GR10" s="77"/>
      <c r="GS10" s="77"/>
      <c r="GT10" s="77"/>
      <c r="GU10" s="77"/>
      <c r="GV10" s="77"/>
      <c r="GW10" s="152"/>
      <c r="GX10" s="75"/>
      <c r="GY10" s="75"/>
      <c r="GZ10" s="76"/>
      <c r="HA10" s="77"/>
      <c r="HB10" s="77"/>
      <c r="HC10" s="152"/>
      <c r="HD10" s="75"/>
      <c r="HE10" s="75"/>
      <c r="HF10" s="75"/>
      <c r="HG10" s="76"/>
      <c r="HH10" s="76"/>
      <c r="HI10" s="77"/>
      <c r="HJ10" s="77"/>
      <c r="HK10" s="152"/>
      <c r="HL10" s="75"/>
      <c r="HM10" s="75"/>
      <c r="HN10" s="75"/>
      <c r="HO10" s="76"/>
      <c r="HP10" s="76"/>
      <c r="HQ10" s="77"/>
      <c r="HR10" s="77"/>
      <c r="HS10" s="152"/>
      <c r="HT10" s="75"/>
      <c r="HU10" s="75"/>
      <c r="HV10" s="75"/>
      <c r="HW10" s="76"/>
      <c r="HX10" s="76"/>
      <c r="HY10" s="77"/>
      <c r="HZ10" s="77"/>
      <c r="IA10" s="152"/>
      <c r="IB10" s="75"/>
      <c r="IC10" s="75"/>
      <c r="ID10" s="75"/>
      <c r="IE10" s="76"/>
      <c r="IF10" s="76"/>
      <c r="IG10" s="77"/>
      <c r="IH10" s="77"/>
      <c r="II10" s="152"/>
      <c r="IJ10" s="75"/>
      <c r="IK10" s="75"/>
      <c r="IL10" s="75"/>
      <c r="IM10" s="76"/>
      <c r="IN10" s="76"/>
      <c r="IO10" s="77"/>
      <c r="IP10" s="77"/>
      <c r="IQ10" s="152"/>
      <c r="IR10" s="75"/>
      <c r="IS10" s="75"/>
      <c r="IT10" s="75"/>
      <c r="IU10" s="76"/>
      <c r="IV10" s="76"/>
      <c r="IW10" s="77"/>
      <c r="IX10" s="77"/>
      <c r="IY10" s="152"/>
      <c r="IZ10" s="75"/>
      <c r="JA10" s="75"/>
      <c r="JB10" s="75"/>
      <c r="JC10" s="76"/>
      <c r="JD10" s="76"/>
      <c r="JE10" s="77"/>
      <c r="JF10" s="77"/>
      <c r="JG10" s="152"/>
      <c r="JH10" s="75"/>
      <c r="JI10" s="75"/>
      <c r="JJ10" s="75"/>
      <c r="JK10" s="76"/>
      <c r="JL10" s="76"/>
      <c r="JM10" s="77"/>
      <c r="JN10" s="77"/>
      <c r="JO10" s="152"/>
      <c r="JP10" s="75"/>
      <c r="JQ10" s="75"/>
      <c r="JR10" s="76"/>
      <c r="JS10" s="77"/>
      <c r="JT10" s="77"/>
      <c r="JU10" s="152"/>
      <c r="JV10" s="75"/>
      <c r="JW10" s="75"/>
      <c r="JX10" s="76"/>
      <c r="JY10" s="77"/>
      <c r="JZ10" s="77"/>
      <c r="KA10" s="152"/>
      <c r="KB10" s="75"/>
      <c r="KC10" s="75"/>
      <c r="KD10" s="76"/>
      <c r="KE10" s="77"/>
      <c r="KF10" s="77"/>
      <c r="KG10" s="152"/>
      <c r="KH10" s="75"/>
      <c r="KI10" s="75"/>
      <c r="KJ10" s="75"/>
      <c r="KK10" s="76"/>
      <c r="KL10" s="76"/>
      <c r="KM10" s="77"/>
      <c r="KN10" s="77"/>
      <c r="KO10" s="152"/>
      <c r="KP10" s="75"/>
      <c r="KQ10" s="75"/>
      <c r="KR10" s="75"/>
      <c r="KS10" s="76"/>
      <c r="KT10" s="76"/>
      <c r="KU10" s="77"/>
      <c r="KV10" s="77"/>
      <c r="KW10" s="152"/>
      <c r="KX10" s="75"/>
      <c r="KY10" s="75"/>
      <c r="KZ10" s="75"/>
      <c r="LA10" s="76"/>
      <c r="LB10" s="76"/>
      <c r="LC10" s="77"/>
      <c r="LD10" s="77"/>
      <c r="LE10" s="152"/>
      <c r="LF10" s="75"/>
      <c r="LG10" s="75"/>
      <c r="LH10" s="75"/>
      <c r="LI10" s="76"/>
      <c r="LJ10" s="76"/>
      <c r="LK10" s="77"/>
      <c r="LL10" s="75"/>
      <c r="LM10" s="75"/>
      <c r="LN10" s="75"/>
      <c r="LO10" s="75"/>
      <c r="LP10" s="76"/>
      <c r="LQ10" s="76"/>
      <c r="LR10" s="77"/>
      <c r="LS10" s="77"/>
      <c r="LT10" s="152"/>
      <c r="LU10" s="75"/>
      <c r="LV10" s="75"/>
      <c r="LW10" s="75"/>
      <c r="LX10" s="76"/>
      <c r="LY10" s="76"/>
      <c r="LZ10" s="77"/>
      <c r="MA10" s="77"/>
      <c r="MB10" s="152"/>
      <c r="MC10" s="75"/>
      <c r="MD10" s="75"/>
      <c r="ME10" s="75"/>
      <c r="MF10" s="76"/>
      <c r="MG10" s="76"/>
      <c r="MH10" s="77"/>
      <c r="MI10" s="77"/>
      <c r="MJ10" s="152"/>
      <c r="MK10" s="75"/>
      <c r="ML10" s="75"/>
      <c r="MM10" s="75"/>
      <c r="MN10" s="76"/>
      <c r="MO10" s="76"/>
      <c r="MP10" s="77"/>
      <c r="MQ10" s="77"/>
      <c r="MR10" s="152"/>
      <c r="MS10" s="75"/>
      <c r="MT10" s="75"/>
      <c r="MU10" s="75"/>
      <c r="MV10" s="76"/>
      <c r="MW10" s="76"/>
      <c r="MX10" s="77"/>
      <c r="MY10" s="77"/>
      <c r="MZ10" s="152"/>
      <c r="NA10" s="75"/>
      <c r="NB10" s="75"/>
      <c r="NC10" s="76"/>
      <c r="ND10" s="77"/>
      <c r="NE10" s="77"/>
      <c r="NF10" s="152"/>
      <c r="NG10" s="75"/>
      <c r="NH10" s="75"/>
      <c r="NI10" s="76"/>
      <c r="NJ10" s="77"/>
      <c r="NK10" s="77"/>
      <c r="NL10" s="152"/>
      <c r="NM10" s="75"/>
      <c r="NN10" s="75"/>
      <c r="NO10" s="76"/>
      <c r="NP10" s="77"/>
      <c r="NQ10" s="77"/>
      <c r="NR10" s="152"/>
      <c r="NS10" s="75"/>
      <c r="NT10" s="75"/>
      <c r="NU10" s="75"/>
      <c r="NV10" s="76"/>
      <c r="NW10" s="77"/>
      <c r="NX10" s="77"/>
      <c r="NY10" s="152"/>
      <c r="NZ10" s="75"/>
      <c r="OA10" s="75"/>
      <c r="OB10" s="75"/>
      <c r="OC10" s="76"/>
      <c r="OD10" s="77"/>
      <c r="OE10" s="77"/>
      <c r="OF10" s="152"/>
      <c r="OG10" s="75"/>
      <c r="OH10" s="75"/>
      <c r="OI10" s="75"/>
      <c r="OJ10" s="76"/>
      <c r="OK10" s="77"/>
      <c r="OL10" s="77"/>
      <c r="OM10" s="175"/>
      <c r="ON10" s="75"/>
      <c r="OO10" s="75"/>
      <c r="OP10" s="75"/>
      <c r="OQ10" s="76"/>
      <c r="OR10" s="77"/>
      <c r="OS10" s="77"/>
      <c r="OT10" s="175"/>
      <c r="OU10" s="75"/>
      <c r="OV10" s="75"/>
      <c r="OW10" s="75"/>
      <c r="OX10" s="76"/>
      <c r="OY10" s="77"/>
      <c r="OZ10" s="77"/>
      <c r="PA10" s="175"/>
      <c r="PB10" s="75"/>
      <c r="PC10" s="75"/>
      <c r="PD10" s="75"/>
      <c r="PE10" s="76"/>
      <c r="PF10" s="77"/>
      <c r="PG10" s="77"/>
      <c r="PH10" s="175"/>
      <c r="PI10" s="75"/>
      <c r="PJ10" s="75"/>
      <c r="PK10" s="75"/>
      <c r="PL10" s="76"/>
      <c r="PM10" s="77"/>
      <c r="PN10" s="77"/>
      <c r="PO10" s="175"/>
      <c r="PP10" s="75"/>
      <c r="PQ10" s="75"/>
      <c r="PR10" s="75"/>
      <c r="PS10" s="76"/>
      <c r="PT10" s="77"/>
      <c r="PU10" s="77"/>
      <c r="PV10" s="175"/>
      <c r="PW10" s="75"/>
      <c r="PX10" s="75"/>
      <c r="PY10" s="75"/>
      <c r="PZ10" s="76"/>
      <c r="QA10" s="77"/>
      <c r="QB10" s="77"/>
      <c r="QC10" s="175"/>
      <c r="QD10" s="75"/>
      <c r="QE10" s="75"/>
      <c r="QF10" s="76"/>
      <c r="QG10" s="77"/>
      <c r="QH10" s="77"/>
      <c r="QI10" s="175"/>
      <c r="QJ10" s="75"/>
      <c r="QK10" s="75"/>
      <c r="QL10" s="76"/>
      <c r="QM10" s="77"/>
      <c r="QN10" s="77"/>
      <c r="QO10" s="77"/>
      <c r="QP10" s="77"/>
      <c r="QQ10" s="77"/>
      <c r="QR10" s="77"/>
      <c r="QS10" s="77"/>
      <c r="QT10" s="77"/>
      <c r="QV10" s="75"/>
      <c r="QW10" s="75"/>
      <c r="QX10" s="75"/>
      <c r="QY10" s="76"/>
      <c r="QZ10" s="77"/>
      <c r="RB10" s="75"/>
      <c r="RC10" s="75"/>
      <c r="RD10" s="75"/>
      <c r="RE10" s="75"/>
      <c r="RF10" s="75"/>
      <c r="RG10" s="78"/>
    </row>
    <row r="11" spans="1:478" ht="15" thickBot="1" x14ac:dyDescent="0.35">
      <c r="A11" s="191" t="s">
        <v>17</v>
      </c>
      <c r="B11" s="192"/>
      <c r="C11" s="2"/>
      <c r="D11" s="82"/>
      <c r="E11" s="79">
        <f>E12+E14+E13</f>
        <v>1.1703454648756695</v>
      </c>
      <c r="F11" s="79">
        <f>F12+F14+F13</f>
        <v>0.84357360877832321</v>
      </c>
      <c r="G11" s="79">
        <f>G12+G14+G13</f>
        <v>1.1209022559787822</v>
      </c>
      <c r="H11" s="80">
        <f>E11-G11</f>
        <v>4.9443208896887247E-2</v>
      </c>
      <c r="I11" s="81">
        <f>IFERROR(E11/F11-1,"-")</f>
        <v>0.38736614410043302</v>
      </c>
      <c r="J11" s="82"/>
      <c r="K11" s="79">
        <f>K12+K14+K13</f>
        <v>1.1576393926007291</v>
      </c>
      <c r="L11" s="79">
        <f>L12+L14+L13</f>
        <v>0.78554124548731319</v>
      </c>
      <c r="M11" s="79">
        <f>M12+M14+M13</f>
        <v>1.0346921793255341</v>
      </c>
      <c r="N11" s="80">
        <f>K11-M11</f>
        <v>0.12294721327519498</v>
      </c>
      <c r="O11" s="81">
        <f>IFERROR(K11/L11-1,"-")</f>
        <v>0.47368378077026829</v>
      </c>
      <c r="P11" s="82"/>
      <c r="Q11" s="79">
        <f>Q12+Q14+Q13</f>
        <v>1.2374765920904345</v>
      </c>
      <c r="R11" s="79">
        <f>R12+R14+R13</f>
        <v>0.90359878411657135</v>
      </c>
      <c r="S11" s="79">
        <f>S12+S14+S13</f>
        <v>1.2095018510610045</v>
      </c>
      <c r="T11" s="80">
        <f>Q11-S11</f>
        <v>2.7974741029429984E-2</v>
      </c>
      <c r="U11" s="81">
        <f>IFERROR(Q11/R11-1,"-")</f>
        <v>0.36949784997806101</v>
      </c>
      <c r="V11" s="82"/>
      <c r="W11" s="79">
        <f>W12+W14+W13</f>
        <v>1.4350905835375916</v>
      </c>
      <c r="X11" s="79">
        <f>X12+X14+X13</f>
        <v>0.83736540816501437</v>
      </c>
      <c r="Y11" s="79">
        <f>Y12+Y14+Y13</f>
        <v>1.2296721977997045</v>
      </c>
      <c r="Z11" s="80">
        <f>W11-Y11</f>
        <v>0.20541838573788707</v>
      </c>
      <c r="AA11" s="81">
        <f>IFERROR(W11/X11-1,"-")</f>
        <v>0.71381641699580123</v>
      </c>
      <c r="AB11" s="82"/>
      <c r="AC11" s="79">
        <f>AC12+AC14+AC13</f>
        <v>1.5407315495854763</v>
      </c>
      <c r="AD11" s="79">
        <f>AD12+AD14+AD13</f>
        <v>0.91822957326636934</v>
      </c>
      <c r="AE11" s="79">
        <f>AE12+AE14+AE13</f>
        <v>1.3652232269509081</v>
      </c>
      <c r="AF11" s="80">
        <f>AC11-AE11</f>
        <v>0.17550832263456817</v>
      </c>
      <c r="AG11" s="81">
        <f>IFERROR(AC11/AD11-1,"-")</f>
        <v>0.6779371896123032</v>
      </c>
      <c r="AH11" s="82"/>
      <c r="AI11" s="79">
        <f>AI12+AI14+AI13</f>
        <v>1.531888395499261</v>
      </c>
      <c r="AJ11" s="79" t="e">
        <f>AJ12+AJ14+AJ13</f>
        <v>#REF!</v>
      </c>
      <c r="AK11" s="79">
        <f>AK12+AK14+AK13</f>
        <v>1.3879188425312794</v>
      </c>
      <c r="AL11" s="79">
        <f>AL12+AL14+AL13</f>
        <v>1.5731498724546182</v>
      </c>
      <c r="AM11" s="80">
        <f>AI11-AK11</f>
        <v>0.14396955296798164</v>
      </c>
      <c r="AN11" s="81" t="str">
        <f>IFERROR(AI11/AJ11-1,"-")</f>
        <v>-</v>
      </c>
      <c r="AO11" s="82"/>
      <c r="AP11" s="79">
        <f>AP12+AP14+AP13</f>
        <v>1.6639388334403586</v>
      </c>
      <c r="AQ11" s="79" t="e">
        <f>AQ12+AQ14+AQ13</f>
        <v>#REF!</v>
      </c>
      <c r="AR11" s="79">
        <f>AR12+AR14+AR13</f>
        <v>1.5094538639641633</v>
      </c>
      <c r="AS11" s="79">
        <f>AS12+AS14+AS13</f>
        <v>1.6210611372411439</v>
      </c>
      <c r="AT11" s="80">
        <f>AP11-AR11</f>
        <v>0.15448496947619539</v>
      </c>
      <c r="AU11" s="81" t="str">
        <f>IFERROR(AP11/AQ11-1,"-")</f>
        <v>-</v>
      </c>
      <c r="AV11" s="82"/>
      <c r="AW11" s="79">
        <f>AW12+AW14+AW13</f>
        <v>1.771825188099061</v>
      </c>
      <c r="AX11" s="79" t="e">
        <f>AX12+AX14+AX13</f>
        <v>#REF!</v>
      </c>
      <c r="AY11" s="79">
        <f>AY12+AY14+AY13</f>
        <v>1.5559946280540435</v>
      </c>
      <c r="AZ11" s="79">
        <f>AZ12+AZ14+AZ13</f>
        <v>1.6960493688694833</v>
      </c>
      <c r="BA11" s="80">
        <f>AW11-AY11</f>
        <v>0.21583056004501744</v>
      </c>
      <c r="BB11" s="81" t="str">
        <f>IFERROR(AW11/AX11-1,"-")</f>
        <v>-</v>
      </c>
      <c r="BC11" s="82"/>
      <c r="BD11" s="79">
        <f>BD12+BD14+BD13</f>
        <v>1.8129728436083425</v>
      </c>
      <c r="BE11" s="79" t="e">
        <f>BE12+BE14+BE13</f>
        <v>#REF!</v>
      </c>
      <c r="BF11" s="79">
        <f>BF12+BF14+BF13</f>
        <v>1.5353765691239074</v>
      </c>
      <c r="BG11" s="79">
        <f>BG12+BG14+BG13</f>
        <v>1.7379254118154939</v>
      </c>
      <c r="BH11" s="80">
        <f>BD11-BF11</f>
        <v>0.27759627448443513</v>
      </c>
      <c r="BI11" s="81" t="str">
        <f>IFERROR(BD11/BE11-1,"-")</f>
        <v>-</v>
      </c>
      <c r="BJ11" s="82"/>
      <c r="BK11" s="82"/>
      <c r="BL11" s="82"/>
      <c r="BM11" s="82"/>
      <c r="BN11" s="79">
        <f>BN12+BN14+BN13</f>
        <v>1.9068299168825926</v>
      </c>
      <c r="BO11" s="79" t="e">
        <f>BO12+BO14+BO13</f>
        <v>#REF!</v>
      </c>
      <c r="BP11" s="79">
        <f>BP12+BP14+BP13</f>
        <v>1.6698662987836344</v>
      </c>
      <c r="BQ11" s="79">
        <f>BQ12+BQ14+BQ13</f>
        <v>1.84190246486273</v>
      </c>
      <c r="BR11" s="80">
        <f>BN11-BP11</f>
        <v>0.23696361809895827</v>
      </c>
      <c r="BS11" s="81" t="str">
        <f>IFERROR(BN11/BO11-1,"-")</f>
        <v>-</v>
      </c>
      <c r="BT11" s="124"/>
      <c r="BU11" s="79">
        <f>BU12+BU14+BU13</f>
        <v>1.8540062155447492</v>
      </c>
      <c r="BV11" s="79" t="e">
        <f>BV12+BV14+BV13</f>
        <v>#REF!</v>
      </c>
      <c r="BW11" s="79">
        <f>BW12+BW14+BW13</f>
        <v>1.6643417293316787</v>
      </c>
      <c r="BX11" s="79">
        <f>BX12+BX14+BX13</f>
        <v>1.8273205291170924</v>
      </c>
      <c r="BY11" s="80">
        <f>BU11-BW11</f>
        <v>0.18966448621307053</v>
      </c>
      <c r="BZ11" s="81" t="str">
        <f>IFERROR(BU11/BV11-1,"-")</f>
        <v>-</v>
      </c>
      <c r="CA11" s="124"/>
      <c r="CB11" s="79">
        <f>CB12+CB14+CB13</f>
        <v>1.8540062155447492</v>
      </c>
      <c r="CC11" s="79" t="e">
        <f>CC12+CC14+CC13</f>
        <v>#REF!</v>
      </c>
      <c r="CD11" s="79">
        <f>CD12+CD14+CD13</f>
        <v>1.6643417293316787</v>
      </c>
      <c r="CE11" s="79">
        <f>CE12+CE14+CE13</f>
        <v>1.8273205291170924</v>
      </c>
      <c r="CF11" s="80">
        <f>CB11-CD11</f>
        <v>0.18966448621307053</v>
      </c>
      <c r="CG11" s="81" t="str">
        <f>IFERROR(CB11/CC11-1,"-")</f>
        <v>-</v>
      </c>
      <c r="CH11" s="124"/>
      <c r="CI11" s="124"/>
      <c r="CJ11" s="23">
        <f>+E11</f>
        <v>1.1703454648756695</v>
      </c>
      <c r="CK11" s="23" t="e">
        <f>+#REF!+#REF!+#REF!+#REF!+#REF!+#REF!</f>
        <v>#REF!</v>
      </c>
      <c r="CL11" s="23" t="e">
        <f>+#REF!+#REF!+#REF!+#REF!+#REF!+#REF!</f>
        <v>#REF!</v>
      </c>
      <c r="CM11" s="35" t="e">
        <f>CJ11-CL11</f>
        <v>#REF!</v>
      </c>
      <c r="CN11" s="36" t="str">
        <f>IFERROR(CJ11/CK11-1,"-")</f>
        <v>-</v>
      </c>
      <c r="CP11" s="33">
        <f>CP16/CJ31/1000000</f>
        <v>18.173454323335481</v>
      </c>
      <c r="CQ11" s="33">
        <f t="shared" ref="CQ11:CS11" si="20">CQ12+CQ14+CQ13</f>
        <v>0</v>
      </c>
      <c r="CR11" s="33">
        <f t="shared" si="20"/>
        <v>0</v>
      </c>
      <c r="CS11" s="33">
        <f t="shared" si="20"/>
        <v>0</v>
      </c>
      <c r="CT11" s="37">
        <v>5.1641120000000003</v>
      </c>
      <c r="CU11" s="38">
        <f>CP11/$CT11-1</f>
        <v>2.5191828378887755</v>
      </c>
      <c r="CV11" s="38">
        <f t="shared" ref="CV11:CX14" si="21">CQ11/$CT11-1</f>
        <v>-1</v>
      </c>
      <c r="CW11" s="38">
        <f t="shared" si="21"/>
        <v>-1</v>
      </c>
      <c r="CX11" s="38">
        <f t="shared" si="21"/>
        <v>-1</v>
      </c>
      <c r="CY11" s="79">
        <f>CY12+CY14+CY13</f>
        <v>1.9790238139529888</v>
      </c>
      <c r="CZ11" s="79" t="e">
        <f>CZ12+CZ14+CZ13</f>
        <v>#REF!</v>
      </c>
      <c r="DA11" s="79">
        <f>DA12+DA14+DA13</f>
        <v>1.7918045957273958</v>
      </c>
      <c r="DB11" s="79">
        <f>DB12+DB14+DB13</f>
        <v>1.9695484943906465</v>
      </c>
      <c r="DC11" s="80">
        <f>CY11-DA11</f>
        <v>0.18721921822559295</v>
      </c>
      <c r="DD11" s="81" t="str">
        <f>IFERROR(CY11/CZ11-1,"-")</f>
        <v>-</v>
      </c>
      <c r="DF11" s="79">
        <f>DF12+DF14+DF13</f>
        <v>2.4476601868627235</v>
      </c>
      <c r="DG11" s="79">
        <f>DG12+DG14+DG13</f>
        <v>1.1703454648756695</v>
      </c>
      <c r="DH11" s="79">
        <f>DH12+DH14+DH13</f>
        <v>2.0400756202297057</v>
      </c>
      <c r="DI11" s="80">
        <f>DF11-DH11</f>
        <v>0.40758456663301779</v>
      </c>
      <c r="DJ11" s="81">
        <f>IFERROR(DF11/DG11-1,"-")</f>
        <v>1.0913997279621603</v>
      </c>
      <c r="DK11" s="124"/>
      <c r="DL11" s="79">
        <f>DL12+DL14+DL13</f>
        <v>2.4526969641899798</v>
      </c>
      <c r="DM11" s="79">
        <f>DM12+DM14+DM13</f>
        <v>0.78554124548731319</v>
      </c>
      <c r="DN11" s="79">
        <f>DN12+DN14+DN13</f>
        <v>1.9079635311666658</v>
      </c>
      <c r="DO11" s="80">
        <f>DL11-DN11</f>
        <v>0.54473343302331401</v>
      </c>
      <c r="DP11" s="81">
        <f>IFERROR(DL11/DM11-1,"-")</f>
        <v>2.1223019520361923</v>
      </c>
      <c r="DQ11" s="124"/>
      <c r="DR11" s="79">
        <f>DR12+DR14+DR13</f>
        <v>2.6479182023518986</v>
      </c>
      <c r="DS11" s="79">
        <f>DS12+DS14+DS13</f>
        <v>1.4350905835375916</v>
      </c>
      <c r="DT11" s="79">
        <f>DT12+DT14+DT13</f>
        <v>2.1683506424911005</v>
      </c>
      <c r="DU11" s="79">
        <f>DU12+DU14+DU13</f>
        <v>2.8449367927712741</v>
      </c>
      <c r="DV11" s="80">
        <f>DR11-DT11</f>
        <v>0.47956755986079802</v>
      </c>
      <c r="DW11" s="81">
        <f>IFERROR(DR11/DS11-1,"-")</f>
        <v>0.84512269310875698</v>
      </c>
      <c r="DX11" s="124"/>
      <c r="DY11" s="124"/>
      <c r="DZ11" s="79">
        <f>DZ12+DZ14+DZ13</f>
        <v>2.8852676161960789</v>
      </c>
      <c r="EA11" s="79">
        <f>EA12+EA14+EA13</f>
        <v>1.5407315495854763</v>
      </c>
      <c r="EB11" s="79">
        <f>EB12+EB14+EB13</f>
        <v>2.3067144880384145</v>
      </c>
      <c r="EC11" s="79">
        <f>EC12+EC14+EC13</f>
        <v>3.0840476435643214</v>
      </c>
      <c r="ED11" s="80">
        <f>DZ11-EB11</f>
        <v>0.57855312815766435</v>
      </c>
      <c r="EE11" s="80">
        <f>DZ11-EC11</f>
        <v>-0.19878002736824252</v>
      </c>
      <c r="EF11" s="81">
        <f>IFERROR(DZ11/EA11-1,"-")</f>
        <v>0.87266082593839345</v>
      </c>
      <c r="EG11" s="124"/>
      <c r="EH11" s="79">
        <f>EH12+EH14+EH13</f>
        <v>2.9086444327404646</v>
      </c>
      <c r="EI11" s="79" t="e">
        <f>EI12+EI14+EI13</f>
        <v>#REF!</v>
      </c>
      <c r="EJ11" s="79">
        <f>EJ12+EJ14+EJ13</f>
        <v>2.2976084764075031</v>
      </c>
      <c r="EK11" s="79">
        <f>EK12+EK14+EK13</f>
        <v>3.1312990475666891</v>
      </c>
      <c r="EL11" s="80">
        <f>EH11-EJ11</f>
        <v>0.61103595633296148</v>
      </c>
      <c r="EM11" s="80">
        <f>EH11-EK11</f>
        <v>-0.22265461482622451</v>
      </c>
      <c r="EN11" s="81" t="str">
        <f>IFERROR(EH11/EI11-1,"-")</f>
        <v>-</v>
      </c>
      <c r="EO11" s="124"/>
      <c r="EP11" s="79">
        <f>EP12+EP14+EP13</f>
        <v>3.0995800743270059</v>
      </c>
      <c r="EQ11" s="79">
        <f>EQ12+EQ14+EQ13</f>
        <v>1.6639388334403586</v>
      </c>
      <c r="ER11" s="79">
        <f>ER12+ER14+ER13</f>
        <v>2.4431361148443447</v>
      </c>
      <c r="ES11" s="79">
        <f>ES12+ES14+ES13</f>
        <v>2.0385400584186262</v>
      </c>
      <c r="ET11" s="80">
        <f>EP11-ER11</f>
        <v>0.65644395948266121</v>
      </c>
      <c r="EU11" s="80">
        <f>EP11-ES11</f>
        <v>1.0610400159083797</v>
      </c>
      <c r="EV11" s="81">
        <f>IFERROR(EP11/EQ11-1,"-")</f>
        <v>0.86279688413685052</v>
      </c>
      <c r="EW11" s="124"/>
      <c r="EX11" s="79">
        <f>EX12+EX14+EX13</f>
        <v>3.4495221069808935</v>
      </c>
      <c r="EY11" s="79">
        <f>EY12+EY14+EY13</f>
        <v>1.771825188099061</v>
      </c>
      <c r="EZ11" s="79">
        <f>EZ12+EZ14+EZ13</f>
        <v>2.5136011798058835</v>
      </c>
      <c r="FA11" s="79">
        <f>FA12+FA14+FA13</f>
        <v>2.9833021490135945</v>
      </c>
      <c r="FB11" s="80">
        <f>EX11-EZ11</f>
        <v>0.93592092717500996</v>
      </c>
      <c r="FC11" s="80">
        <f>EX11-FA11</f>
        <v>0.46621995796729898</v>
      </c>
      <c r="FD11" s="81">
        <f>IFERROR(EX11/EY11-1,"-")</f>
        <v>0.94687496833803575</v>
      </c>
      <c r="FE11" s="124"/>
      <c r="FF11" s="79">
        <f>FF12+FF14+FF13</f>
        <v>3.5057554627275662</v>
      </c>
      <c r="FG11" s="79">
        <f>FG12+FG14+FG13</f>
        <v>1.8129728436083425</v>
      </c>
      <c r="FH11" s="79">
        <f>FH12+FH14+FH13</f>
        <v>2.5022474040959217</v>
      </c>
      <c r="FI11" s="79">
        <f>FI12+FI14+FI13</f>
        <v>3.0297697999791526</v>
      </c>
      <c r="FJ11" s="80">
        <f>FF11-FH11</f>
        <v>1.0035080586316445</v>
      </c>
      <c r="FK11" s="80">
        <f>FF11-FI11</f>
        <v>0.47598566274841358</v>
      </c>
      <c r="FL11" s="81">
        <f>IFERROR(FF11/FG11-1,"-")</f>
        <v>0.93370544687812007</v>
      </c>
      <c r="FM11" s="124"/>
      <c r="FN11" s="79">
        <f>FN12+FN14+FN13</f>
        <v>3.4894777712070324</v>
      </c>
      <c r="FO11" s="79">
        <f>FO12+FO14+FO13</f>
        <v>1.9068299168825926</v>
      </c>
      <c r="FP11" s="79">
        <f>FP12+FP14+FP13</f>
        <v>2.5022474040959217</v>
      </c>
      <c r="FQ11" s="79">
        <f>FQ12+FQ14+FQ13</f>
        <v>3.4146319311171562</v>
      </c>
      <c r="FR11" s="80">
        <f>FN11-FP11</f>
        <v>0.98723036711111067</v>
      </c>
      <c r="FS11" s="80">
        <f>FN11-FQ11</f>
        <v>7.4845840089876159E-2</v>
      </c>
      <c r="FT11" s="81">
        <f>IFERROR(FN11/FO11-1,"-")</f>
        <v>0.82998899918239877</v>
      </c>
      <c r="FU11" s="124"/>
      <c r="FV11" s="79">
        <f>FV12+FV14+FV13</f>
        <v>3.4988358064150118</v>
      </c>
      <c r="FW11" s="79">
        <f>FW12+FW14+FW13</f>
        <v>1.8540062155447492</v>
      </c>
      <c r="FX11" s="79">
        <f>FX12+FX14+FX13</f>
        <v>2.646576264437789</v>
      </c>
      <c r="FY11" s="79">
        <f>FY12+FY14+FY13</f>
        <v>3.3849262420774524</v>
      </c>
      <c r="FZ11" s="80">
        <f>FV11-FX11</f>
        <v>0.85225954197722276</v>
      </c>
      <c r="GA11" s="80">
        <f>FV11-FY11</f>
        <v>0.11390956433755939</v>
      </c>
      <c r="GB11" s="81">
        <f>IFERROR(FV11/FW11-1,"-")</f>
        <v>0.88717587734028935</v>
      </c>
      <c r="GC11" s="124"/>
      <c r="GD11" s="79">
        <f>GD12+GD14+GD13</f>
        <v>3.7234421154450654</v>
      </c>
      <c r="GE11" s="79">
        <f>GE12+GE14+GE13</f>
        <v>1.9790238139529888</v>
      </c>
      <c r="GF11" s="79">
        <f>GF12+GF14+GF13</f>
        <v>2.8397179690156529</v>
      </c>
      <c r="GG11" s="79">
        <f>GG12+GG14+GG13</f>
        <v>3.6344166114361283</v>
      </c>
      <c r="GH11" s="80">
        <f>GD11-GF11</f>
        <v>0.88372414642941255</v>
      </c>
      <c r="GI11" s="80">
        <f>GD11-GG11</f>
        <v>8.9025504008937162E-2</v>
      </c>
      <c r="GJ11" s="81">
        <f>IFERROR(GD11/GE11-1,"-")</f>
        <v>0.88145392147035317</v>
      </c>
      <c r="GK11" s="124"/>
      <c r="GL11" s="79">
        <f>GL12+GL14+GL13</f>
        <v>3.8311495130252373</v>
      </c>
      <c r="GM11" s="79">
        <f>GM12+GM14+GM13</f>
        <v>2.4476601868627235</v>
      </c>
      <c r="GN11" s="79">
        <f>GN12+GN14+GN13</f>
        <v>1.8082370900810028</v>
      </c>
      <c r="GO11" s="80">
        <f>GL11-GN11</f>
        <v>2.0229124229442346</v>
      </c>
      <c r="GP11" s="81">
        <f>IFERROR(GL11/GM11-1,"-")</f>
        <v>0.56522932945843052</v>
      </c>
      <c r="GQ11" s="79">
        <v>3.7248392164703579</v>
      </c>
      <c r="GR11" s="79">
        <v>2.4526969641899798</v>
      </c>
      <c r="GS11" s="79">
        <v>1.667859848810735</v>
      </c>
      <c r="GT11" s="80">
        <v>2.0569793676596229</v>
      </c>
      <c r="GU11" s="81">
        <v>0.51867078194085492</v>
      </c>
      <c r="GV11" s="124"/>
      <c r="GW11" s="79">
        <f>GW12+GW14+GW13</f>
        <v>4.3032274390772667</v>
      </c>
      <c r="GX11" s="79">
        <f>GX12+GX14+GX13</f>
        <v>2.6489395709773076</v>
      </c>
      <c r="GY11" s="79">
        <f>GY12+GY14+GY13</f>
        <v>4.1073691062148487</v>
      </c>
      <c r="GZ11" s="80">
        <f>GW11-GY11</f>
        <v>0.19585833286241794</v>
      </c>
      <c r="HA11" s="81">
        <f>IFERROR(GW11/GX11-1,"-")</f>
        <v>0.62450947776419885</v>
      </c>
      <c r="HB11" s="124"/>
      <c r="HC11" s="79">
        <f>HC12+HC14+HC13</f>
        <v>4.7626962390915919</v>
      </c>
      <c r="HD11" s="79">
        <f>HD12+HD14+HD13</f>
        <v>2.6479182023518986</v>
      </c>
      <c r="HE11" s="79">
        <f>HE12+HE14+HE13</f>
        <v>3.9665530464809535</v>
      </c>
      <c r="HF11" s="79">
        <f>HF12+HF14+HF13</f>
        <v>4.401919445912867</v>
      </c>
      <c r="HG11" s="80">
        <f>HC11-HE11</f>
        <v>0.79614319261063837</v>
      </c>
      <c r="HH11" s="80">
        <f>HC11-HF11</f>
        <v>0.36077679317872491</v>
      </c>
      <c r="HI11" s="81">
        <f>IFERROR(HC11/HD11-1,"-")</f>
        <v>0.79865685989141721</v>
      </c>
      <c r="HJ11" s="124"/>
      <c r="HK11" s="79">
        <f>HK12+HK14+HK13</f>
        <v>4.7624947953228176</v>
      </c>
      <c r="HL11" s="79">
        <f>HL12+HL14+HL13</f>
        <v>2.8852676161960789</v>
      </c>
      <c r="HM11" s="79">
        <f>HM12+HM14+HM13</f>
        <v>4.2544121428484782</v>
      </c>
      <c r="HN11" s="79">
        <f>HN12+HN14+HN13</f>
        <v>4.6067249533108292</v>
      </c>
      <c r="HO11" s="80">
        <f>HK11-HM11</f>
        <v>0.50808265247433937</v>
      </c>
      <c r="HP11" s="80">
        <f>HK11-HN11</f>
        <v>0.1557698420119884</v>
      </c>
      <c r="HQ11" s="81">
        <f>IFERROR(HK11/HL11-1,"-")</f>
        <v>0.65062497793589946</v>
      </c>
      <c r="HR11" s="124"/>
      <c r="HS11" s="79">
        <f>HS12+HS14+HS13</f>
        <v>5.4702042768379755</v>
      </c>
      <c r="HT11" s="79">
        <f>HT12+HT14+HT13</f>
        <v>2.9086444327404646</v>
      </c>
      <c r="HU11" s="79">
        <f>HU12+HU14+HU13</f>
        <v>4.1640049901946572</v>
      </c>
      <c r="HV11" s="79">
        <f>HV12+HV14+HV13</f>
        <v>5.0571646705986035</v>
      </c>
      <c r="HW11" s="80">
        <f>HS11-HU11</f>
        <v>1.3061992866433183</v>
      </c>
      <c r="HX11" s="80">
        <f>HS11-HV11</f>
        <v>0.41303960623937197</v>
      </c>
      <c r="HY11" s="81">
        <f>IFERROR(HS11/HT11-1,"-")</f>
        <v>0.88067135854211731</v>
      </c>
      <c r="HZ11" s="124"/>
      <c r="IA11" s="79">
        <f>IA12+IA14+IA13</f>
        <v>6.1836092147952098</v>
      </c>
      <c r="IB11" s="79">
        <f>IB12+IB14+IB13</f>
        <v>3.0995800743270059</v>
      </c>
      <c r="IC11" s="79">
        <f>IC12+IC14+IC13</f>
        <v>4.3546008088606971</v>
      </c>
      <c r="ID11" s="79">
        <f>ID12+ID14+ID13</f>
        <v>5.3281058548500475</v>
      </c>
      <c r="IE11" s="80">
        <f>IA11-IC11</f>
        <v>1.8290084059345126</v>
      </c>
      <c r="IF11" s="80">
        <f>IA11-ID11</f>
        <v>0.85550335994516225</v>
      </c>
      <c r="IG11" s="81">
        <f>IFERROR(IA11/IB11-1,"-")</f>
        <v>0.99498289010579</v>
      </c>
      <c r="IH11" s="124"/>
      <c r="II11" s="79">
        <f>II12+II14+II13</f>
        <v>6.5808861625952328</v>
      </c>
      <c r="IJ11" s="79">
        <f>IJ12+IJ14+IJ13</f>
        <v>3.5057554627275662</v>
      </c>
      <c r="IK11" s="79">
        <f>IK12+IK14+IK13</f>
        <v>4.4611865630046736</v>
      </c>
      <c r="IL11" s="79">
        <f>IL12+IL14+IL13</f>
        <v>7.0443808225143245</v>
      </c>
      <c r="IM11" s="80">
        <f>II11-IK11</f>
        <v>2.1196995995905592</v>
      </c>
      <c r="IN11" s="80">
        <f>II11-IL11</f>
        <v>-0.46349465991909167</v>
      </c>
      <c r="IO11" s="81">
        <f>IFERROR(II11/IJ11-1,"-")</f>
        <v>0.87716634333506471</v>
      </c>
      <c r="IP11" s="124"/>
      <c r="IQ11" s="79">
        <f>IQ12+IQ14+IQ13</f>
        <v>6.8402071361627366</v>
      </c>
      <c r="IR11" s="79">
        <f>IR12+IR14+IR13</f>
        <v>3.4894777712070324</v>
      </c>
      <c r="IS11" s="79">
        <f>IS12+IS14+IS13</f>
        <v>4.7411149181518386</v>
      </c>
      <c r="IT11" s="79">
        <f>IT12+IT14+IT13</f>
        <v>7.8229659309439139</v>
      </c>
      <c r="IU11" s="80">
        <f>IQ11-IS11</f>
        <v>2.099092218010898</v>
      </c>
      <c r="IV11" s="80">
        <f>IQ11-IT11</f>
        <v>-0.98275879478117734</v>
      </c>
      <c r="IW11" s="81">
        <f>IFERROR(IQ11/IR11-1,"-")</f>
        <v>0.96023805986208233</v>
      </c>
      <c r="IX11" s="124"/>
      <c r="IY11" s="79">
        <f>IY12+IY14+IY13</f>
        <v>6.8402071361627366</v>
      </c>
      <c r="IZ11" s="79">
        <f>IZ12+IZ14+IZ13</f>
        <v>3.4988358064150118</v>
      </c>
      <c r="JA11" s="79">
        <f>JA12+JA14+JA13</f>
        <v>4.7120302362402962</v>
      </c>
      <c r="JB11" s="79">
        <f>JB12+JB14+JB13</f>
        <v>8.1382472009461022</v>
      </c>
      <c r="JC11" s="80">
        <f>IY11-JA11</f>
        <v>2.1281768999224404</v>
      </c>
      <c r="JD11" s="80">
        <f>IY11-JB11</f>
        <v>-1.2980400647833656</v>
      </c>
      <c r="JE11" s="81">
        <f>IFERROR(IY11/IZ11-1,"-")</f>
        <v>0.95499517971704173</v>
      </c>
      <c r="JF11" s="124"/>
      <c r="JG11" s="79">
        <f>JG12+JG14+JG13</f>
        <v>7.1557068363831169</v>
      </c>
      <c r="JH11" s="79">
        <f>JH12+JH14+JH13</f>
        <v>3.7234421154450654</v>
      </c>
      <c r="JI11" s="79">
        <f>JI12+JI14+JI13</f>
        <v>5.0759470547267087</v>
      </c>
      <c r="JJ11" s="79">
        <f>JJ12+JJ14+JJ13</f>
        <v>9.0421635644798002</v>
      </c>
      <c r="JK11" s="80">
        <f>JG11-JI11</f>
        <v>2.0797597816564082</v>
      </c>
      <c r="JL11" s="80">
        <f>JG11-JJ11</f>
        <v>-1.8864567280966833</v>
      </c>
      <c r="JM11" s="81">
        <f>IFERROR(JG11/JH11-1,"-")</f>
        <v>0.92179886635025365</v>
      </c>
      <c r="JN11" s="124"/>
      <c r="JO11" s="79">
        <f>JO12+JO14+JO13</f>
        <v>7.1918644209971285</v>
      </c>
      <c r="JP11" s="79">
        <f>JP12+JP14+JP13</f>
        <v>3.8311495130252373</v>
      </c>
      <c r="JQ11" s="79">
        <f>JQ12+JQ14+JQ13</f>
        <v>7.9950956932012556</v>
      </c>
      <c r="JR11" s="80">
        <f>JO11-JQ11</f>
        <v>-0.80323127220412704</v>
      </c>
      <c r="JS11" s="81">
        <f>IFERROR(JO11/JP11-1,"-")</f>
        <v>0.87720797545124496</v>
      </c>
      <c r="JT11" s="82"/>
      <c r="JU11" s="79">
        <f>JU12+JU14+JU13</f>
        <v>6.9283312246702895</v>
      </c>
      <c r="JV11" s="79">
        <f>JV12+JV14+JV13</f>
        <v>3.7248392164703579</v>
      </c>
      <c r="JW11" s="79">
        <f>JW12+JW14+JW13</f>
        <v>7.3835377647180147</v>
      </c>
      <c r="JX11" s="80">
        <f>JU11-JW11</f>
        <v>-0.45520654004772521</v>
      </c>
      <c r="JY11" s="81">
        <f>IFERROR(JU11/JV11-1,"-")</f>
        <v>0.86003497655277239</v>
      </c>
      <c r="JZ11" s="82"/>
      <c r="KA11" s="79">
        <f>KA12+KA14+KA13</f>
        <v>7.5722821931921498</v>
      </c>
      <c r="KB11" s="79">
        <f>KB12+KB14+KB13</f>
        <v>4.3032274390772667</v>
      </c>
      <c r="KC11" s="79">
        <f>KC12+KC14+KC13</f>
        <v>8.3572048132779777</v>
      </c>
      <c r="KD11" s="80">
        <f>KA11-KC11</f>
        <v>-0.78492262008582792</v>
      </c>
      <c r="KE11" s="81">
        <f>IFERROR(KA11/KB11-1,"-")</f>
        <v>0.759675104417874</v>
      </c>
      <c r="KF11" s="82"/>
      <c r="KG11" s="79">
        <f>KG12+KG14+KG13</f>
        <v>7.379877342699702</v>
      </c>
      <c r="KH11" s="79">
        <f>KH12+KH14+KH13</f>
        <v>4.7626962390915919</v>
      </c>
      <c r="KI11" s="79">
        <f>KI12+KI14+KI13</f>
        <v>8.1454794927739744</v>
      </c>
      <c r="KJ11" s="79">
        <f>KJ12+KJ14+KJ13</f>
        <v>7.6132709566198011</v>
      </c>
      <c r="KK11" s="80">
        <f>KG11-KI11</f>
        <v>-0.76560215007427246</v>
      </c>
      <c r="KL11" s="80">
        <f>KG11-KJ11</f>
        <v>-0.23339361392009916</v>
      </c>
      <c r="KM11" s="81">
        <f>IFERROR(KG11/KH11-1,"-")</f>
        <v>0.54951669647260459</v>
      </c>
      <c r="KN11" s="82"/>
      <c r="KO11" s="79">
        <f>KO12+KO14+KO13</f>
        <v>7.3799926618662441</v>
      </c>
      <c r="KP11" s="79">
        <f>KP12+KP14+KP13</f>
        <v>4.7624947953228176</v>
      </c>
      <c r="KQ11" s="79">
        <f>KQ12+KQ14+KQ13</f>
        <v>8.6030286845631441</v>
      </c>
      <c r="KR11" s="79">
        <f>KR12+KR14+KR13</f>
        <v>7.9491631212344256</v>
      </c>
      <c r="KS11" s="80">
        <f>KO11-KQ11</f>
        <v>-1.2230360226968999</v>
      </c>
      <c r="KT11" s="80">
        <f>KO11-KR11</f>
        <v>-0.56917045936818145</v>
      </c>
      <c r="KU11" s="81">
        <f>IFERROR(KO11/KP11-1,"-")</f>
        <v>0.5496064518777084</v>
      </c>
      <c r="KV11" s="82"/>
      <c r="KW11" s="79">
        <f>KW12+KW14+KW13</f>
        <v>7.3803659550835778</v>
      </c>
      <c r="KX11" s="79">
        <f>KX12+KX14+KX13</f>
        <v>5.4702042768379755</v>
      </c>
      <c r="KY11" s="79">
        <f>KY12+KY14+KY13</f>
        <v>8.4250191892782311</v>
      </c>
      <c r="KZ11" s="79">
        <f>KZ12+KZ14+KZ13</f>
        <v>7.7943279778247536</v>
      </c>
      <c r="LA11" s="80">
        <f>KW11-KY11</f>
        <v>-1.0446532341946533</v>
      </c>
      <c r="LB11" s="80">
        <f>KW11-KZ11</f>
        <v>-0.41396202274117577</v>
      </c>
      <c r="LC11" s="81">
        <f>IFERROR(KW11/KX11-1,"-")</f>
        <v>0.34919384753758442</v>
      </c>
      <c r="LD11" s="82"/>
      <c r="LE11" s="79">
        <f>LE12+LE14+LE13</f>
        <v>8.5306122777345976</v>
      </c>
      <c r="LF11" s="79">
        <f>LF12+LF14+LF13</f>
        <v>6.1836092147952098</v>
      </c>
      <c r="LG11" s="79">
        <f>LG12+LG14+LG13</f>
        <v>8.8089793033828734</v>
      </c>
      <c r="LH11" s="79">
        <f>LH12+LH14+LH13</f>
        <v>8.1598311179699241</v>
      </c>
      <c r="LI11" s="80">
        <f>LE11-LG11</f>
        <v>-0.27836702564827576</v>
      </c>
      <c r="LJ11" s="80">
        <f>LE11-LH11</f>
        <v>0.37078115976467352</v>
      </c>
      <c r="LK11" s="81">
        <f>IFERROR(LE11/LF11-1,"-")</f>
        <v>0.37955229404274649</v>
      </c>
      <c r="LL11" s="79">
        <v>8.9549424391176728</v>
      </c>
      <c r="LM11" s="79">
        <v>6.1836092147952098</v>
      </c>
      <c r="LN11" s="79">
        <v>8.8334662637231425</v>
      </c>
      <c r="LO11" s="79">
        <v>8.0906566097245882</v>
      </c>
      <c r="LP11" s="145">
        <f t="shared" ref="LP11:LP19" si="22">LL11-LN11</f>
        <v>0.12147617539453037</v>
      </c>
      <c r="LQ11" s="145">
        <f>LL11-LO11</f>
        <v>0.86428582939308463</v>
      </c>
      <c r="LR11" s="36">
        <f t="shared" ref="LR11:LR19" si="23">IFERROR(LL11/LM11-1,"-")</f>
        <v>0.44817405629250207</v>
      </c>
      <c r="LS11" s="82"/>
      <c r="LT11" s="79">
        <f>LT12+LT14+LT13</f>
        <v>8.4752725497131305</v>
      </c>
      <c r="LU11" s="79">
        <f>LU12+LU14+LU13</f>
        <v>6.5808861625952328</v>
      </c>
      <c r="LV11" s="79">
        <f>LV12+LV14+LV13</f>
        <v>8.7773424663269708</v>
      </c>
      <c r="LW11" s="79">
        <f>LW12+LW14+LW13</f>
        <v>8.7294054607466656</v>
      </c>
      <c r="LX11" s="80">
        <f>LT11-LV11</f>
        <v>-0.30206991661384031</v>
      </c>
      <c r="LY11" s="80">
        <f>LT11-LW11</f>
        <v>-0.25413291103353508</v>
      </c>
      <c r="LZ11" s="81">
        <f>IFERROR(LT11/LU11-1,"-")</f>
        <v>0.28786189888609615</v>
      </c>
      <c r="MA11" s="82"/>
      <c r="MB11" s="79">
        <f>MB12+MB14+MB13</f>
        <v>8.8418099199274103</v>
      </c>
      <c r="MC11" s="79">
        <f>MC12+MC14+MC13</f>
        <v>6.8402071361627366</v>
      </c>
      <c r="MD11" s="79">
        <f>MD12+MD14+MD13</f>
        <v>9.201932652397133</v>
      </c>
      <c r="ME11" s="79">
        <f>ME12+ME14+ME13</f>
        <v>9.5204780250801662</v>
      </c>
      <c r="MF11" s="80">
        <f>MB11-MD11</f>
        <v>-0.36012273246972271</v>
      </c>
      <c r="MG11" s="80">
        <f>MB11-ME11</f>
        <v>-0.67866810515275589</v>
      </c>
      <c r="MH11" s="81">
        <f>IFERROR(MB11/MC11-1,"-")</f>
        <v>0.29262312440549065</v>
      </c>
      <c r="MI11" s="82"/>
      <c r="MJ11" s="79">
        <f>MJ12+MJ14+MJ13</f>
        <v>8.4871972221613561</v>
      </c>
      <c r="MK11" s="79">
        <f>MK12+MK14+MK13</f>
        <v>6.8402071361627366</v>
      </c>
      <c r="ML11" s="79">
        <f>ML12+ML14+ML13</f>
        <v>9.0070574263175835</v>
      </c>
      <c r="MM11" s="79">
        <f>MM12+MM14+MM13</f>
        <v>9.5700605858639385</v>
      </c>
      <c r="MN11" s="80">
        <f>MJ11-ML11</f>
        <v>-0.51986020415622747</v>
      </c>
      <c r="MO11" s="80">
        <f>MJ11-MM11</f>
        <v>-1.0828633637025824</v>
      </c>
      <c r="MP11" s="81">
        <f>IFERROR(MJ11/MK11-1,"-")</f>
        <v>0.24078073269029088</v>
      </c>
      <c r="MQ11" s="82"/>
      <c r="MR11" s="79">
        <f>MR12+MR14+MR13</f>
        <v>8.8098290119849345</v>
      </c>
      <c r="MS11" s="79">
        <f>MS12+MS14+MS13</f>
        <v>7.1557068363831169</v>
      </c>
      <c r="MT11" s="79">
        <f>MT12+MT14+MT13</f>
        <v>9.5717528189285339</v>
      </c>
      <c r="MU11" s="79">
        <f>MU12+MU14+MU13</f>
        <v>10.321587241403344</v>
      </c>
      <c r="MV11" s="80">
        <f>MR11-MT11</f>
        <v>-0.7619238069435994</v>
      </c>
      <c r="MW11" s="80">
        <f>MR11-MU11</f>
        <v>-1.51175822941841</v>
      </c>
      <c r="MX11" s="81">
        <f>IFERROR(MR11/MS11-1,"-")</f>
        <v>0.2311612554040714</v>
      </c>
      <c r="MY11" s="82"/>
      <c r="MZ11" s="79">
        <f>MZ12+MZ14+MZ13</f>
        <v>8.9989724858800617</v>
      </c>
      <c r="NA11" s="79">
        <f>NA12+NA14+NA13</f>
        <v>7.1918644209971285</v>
      </c>
      <c r="NB11" s="79">
        <f>NB12+NB14+NB13</f>
        <v>10.630340925806241</v>
      </c>
      <c r="NC11" s="80">
        <f>MZ11-NB11</f>
        <v>-1.6313684399261792</v>
      </c>
      <c r="ND11" s="81">
        <f>IFERROR(MZ11/NA11-1,"-")</f>
        <v>0.25127115294428526</v>
      </c>
      <c r="NE11" s="82"/>
      <c r="NF11" s="79">
        <f>NF12+NF14+NF13</f>
        <v>8.6300313768963477</v>
      </c>
      <c r="NG11" s="79">
        <f>NG12+NG14+NG13</f>
        <v>6.9283312246702895</v>
      </c>
      <c r="NH11" s="79">
        <f>NH12+NH14+NH13</f>
        <v>10.301821406590177</v>
      </c>
      <c r="NI11" s="80">
        <f>NF11-NH11</f>
        <v>-1.6717900296938293</v>
      </c>
      <c r="NJ11" s="81">
        <f>IFERROR(NF11/NG11-1,"-")</f>
        <v>0.2456147226574088</v>
      </c>
      <c r="NK11" s="82"/>
      <c r="NL11" s="79">
        <f>NL12+NL14+NL13</f>
        <v>9.6877826205066722</v>
      </c>
      <c r="NM11" s="79">
        <f>NM12+NM14+NM13</f>
        <v>7.5722821931921498</v>
      </c>
      <c r="NN11" s="79">
        <f>NN12+NN14+NN13</f>
        <v>11.026166877968205</v>
      </c>
      <c r="NO11" s="80">
        <f>NL11-NN11</f>
        <v>-1.3383842574615326</v>
      </c>
      <c r="NP11" s="81">
        <f>IFERROR(NL11/NM11-1,"-")</f>
        <v>0.279374219468004</v>
      </c>
      <c r="NQ11" s="82"/>
      <c r="NR11" s="79">
        <f>NR12+NR14+NR13</f>
        <v>9.3638492237528581</v>
      </c>
      <c r="NS11" s="79">
        <f>NS12+NS14+NS13</f>
        <v>7.379877342699702</v>
      </c>
      <c r="NT11" s="79">
        <f>NT12+NT14+NT13</f>
        <v>10.936537823953667</v>
      </c>
      <c r="NU11" s="79">
        <f>NU12+NU14+NU13</f>
        <v>8.996133537155405</v>
      </c>
      <c r="NV11" s="80">
        <f>NR11-NT11</f>
        <v>-1.5726886002008094</v>
      </c>
      <c r="NW11" s="81">
        <f>IFERROR(NR11/NS11-1,"-")</f>
        <v>0.26883534629687778</v>
      </c>
      <c r="NX11" s="82"/>
      <c r="NY11" s="79">
        <f>NY12+NY14+NY13</f>
        <v>9.1999829659005865</v>
      </c>
      <c r="NZ11" s="79">
        <f>NZ12+NZ14+NZ13</f>
        <v>7.3799926618662441</v>
      </c>
      <c r="OA11" s="79">
        <f>OA12+OA14+OA13</f>
        <v>11.691187494861374</v>
      </c>
      <c r="OB11" s="79">
        <f>OB12+OB14+OB13</f>
        <v>9.3668844116099432</v>
      </c>
      <c r="OC11" s="80">
        <f>NY11-OA11</f>
        <v>-2.4912045289607878</v>
      </c>
      <c r="OD11" s="81">
        <f>IFERROR(NY11/NZ11-1,"-")</f>
        <v>0.24661139752056416</v>
      </c>
      <c r="OE11" s="82"/>
      <c r="OF11" s="79">
        <f>OF12+OF14+OF13</f>
        <v>8.9701920606529892</v>
      </c>
      <c r="OG11" s="79">
        <f>OG12+OG14+OG13</f>
        <v>7.3803659550835778</v>
      </c>
      <c r="OH11" s="79">
        <f>OH12+OH14+OH13</f>
        <v>11.70796915478947</v>
      </c>
      <c r="OI11" s="79">
        <f>OI12+OI14+OI13</f>
        <v>9.2394767885174183</v>
      </c>
      <c r="OJ11" s="80">
        <f>OF11-OH11</f>
        <v>-2.7377770941364812</v>
      </c>
      <c r="OK11" s="81">
        <f>IFERROR(OF11/OG11-1,"-")</f>
        <v>0.21541290977235938</v>
      </c>
      <c r="OL11" s="82"/>
      <c r="OM11" s="79">
        <f>OM12+OM14+OM13</f>
        <v>9.5127411152745793</v>
      </c>
      <c r="ON11" s="79">
        <f>ON12+ON14+ON13</f>
        <v>8.5306122777345976</v>
      </c>
      <c r="OO11" s="79">
        <f>OO12+OO14+OO13</f>
        <v>12.274131476678102</v>
      </c>
      <c r="OP11" s="79">
        <f>OP12+OP14+OP13</f>
        <v>9.6556334559276955</v>
      </c>
      <c r="OQ11" s="80">
        <f>OM11-OO11</f>
        <v>-2.7613903614035227</v>
      </c>
      <c r="OR11" s="81">
        <f>IFERROR(OM11/ON11-1,"-")</f>
        <v>0.11512993505793201</v>
      </c>
      <c r="OS11" s="82"/>
      <c r="OT11" s="79">
        <v>9.8269468844906829</v>
      </c>
      <c r="OU11" s="79">
        <v>8.9549424391176728</v>
      </c>
      <c r="OV11" s="79">
        <v>12.602299519290057</v>
      </c>
      <c r="OW11" s="79">
        <v>9.5563824467871896</v>
      </c>
      <c r="OX11" s="80">
        <v>-2.7753526347993738</v>
      </c>
      <c r="OY11" s="81">
        <v>9.7376890058371801E-2</v>
      </c>
      <c r="OZ11" s="82"/>
      <c r="PA11" s="79">
        <f>PA12+PA14+PA13</f>
        <v>8.9941493910054255</v>
      </c>
      <c r="PB11" s="79">
        <f>PB12+PB14+PB13</f>
        <v>8.4752725497131305</v>
      </c>
      <c r="PC11" s="79">
        <f>PC12+PC14+PC13</f>
        <v>12.260860852054591</v>
      </c>
      <c r="PD11" s="79">
        <f>PD12+PD14+PD13</f>
        <v>9.1481693851973063</v>
      </c>
      <c r="PE11" s="80">
        <f>PA11-PC11</f>
        <v>-3.2667114610491659</v>
      </c>
      <c r="PF11" s="81">
        <f>IFERROR(PA11/PB11-1,"-")</f>
        <v>6.1222437184023981E-2</v>
      </c>
      <c r="PG11" s="82"/>
      <c r="PH11" s="79">
        <f>PH12+PH14+PH13</f>
        <v>9.1742483408700437</v>
      </c>
      <c r="PI11" s="79">
        <f>PI12+PI14+PI13</f>
        <v>8.8418099199274103</v>
      </c>
      <c r="PJ11" s="79">
        <f>PJ12+PJ14+PJ13</f>
        <v>13.073830262254356</v>
      </c>
      <c r="PK11" s="79">
        <f>PK12+PK14+PK13</f>
        <v>9.820847930457937</v>
      </c>
      <c r="PL11" s="80">
        <f>PH11-PJ11</f>
        <v>-3.8995819213843124</v>
      </c>
      <c r="PM11" s="81">
        <f>IFERROR(PH11/PI11-1,"-")</f>
        <v>3.75984582289417E-2</v>
      </c>
      <c r="PN11" s="82"/>
      <c r="PO11" s="79">
        <f>PO12+PO14+PO13</f>
        <v>8.5930339712748793</v>
      </c>
      <c r="PP11" s="79">
        <f>PP12+PP14+PP13</f>
        <v>8.4871972221613561</v>
      </c>
      <c r="PQ11" s="79">
        <f>PQ12+PQ14+PQ13</f>
        <v>13.056353987791772</v>
      </c>
      <c r="PR11" s="79">
        <f>PR12+PR14+PR13</f>
        <v>10.176075294224924</v>
      </c>
      <c r="PS11" s="80">
        <f>PO11-PQ11</f>
        <v>-4.4633200165168923</v>
      </c>
      <c r="PT11" s="81">
        <f>IFERROR(PO11/PP11-1,"-")</f>
        <v>1.2470164925255656E-2</v>
      </c>
      <c r="PU11" s="82"/>
      <c r="PV11" s="79">
        <f>PV12+PV14+PV13</f>
        <v>9.7560677067398185</v>
      </c>
      <c r="PW11" s="79">
        <f>PW12+PW14+PW13</f>
        <v>8.8098290119849345</v>
      </c>
      <c r="PX11" s="79">
        <f>PX12+PX14+PX13</f>
        <v>13.848194571946365</v>
      </c>
      <c r="PY11" s="79">
        <f>PY12+PY14+PY13</f>
        <v>11.367544177625298</v>
      </c>
      <c r="PZ11" s="80">
        <f>PV11-PX11</f>
        <v>-4.0921268652065468</v>
      </c>
      <c r="QA11" s="81">
        <f>IFERROR(PV11/PW11-1,"-")</f>
        <v>0.10740715778565235</v>
      </c>
      <c r="QB11" s="82"/>
      <c r="QC11" s="79">
        <f>QC12+QC14+QC13</f>
        <v>10.889409191641056</v>
      </c>
      <c r="QD11" s="79">
        <f>QD12+QD14+QD13</f>
        <v>8.9989724858800617</v>
      </c>
      <c r="QE11" s="79">
        <f>QE12+QE14+QE13</f>
        <v>10.57554385092412</v>
      </c>
      <c r="QF11" s="80">
        <f>QC11-QE11</f>
        <v>0.31386534071693539</v>
      </c>
      <c r="QG11" s="81">
        <f>IFERROR(QC11/QD11-1,"-")</f>
        <v>0.21007250646973352</v>
      </c>
      <c r="QH11" s="82"/>
      <c r="QI11" s="79">
        <f>QI12+QI14+QI13</f>
        <v>9.5818880832057083</v>
      </c>
      <c r="QJ11" s="79">
        <f>QJ12+QJ14+QJ13</f>
        <v>8.6300313768963477</v>
      </c>
      <c r="QK11" s="79">
        <f>QK12+QK14+QK13</f>
        <v>9.7876054494697691</v>
      </c>
      <c r="QL11" s="80">
        <f>QI11-QK11</f>
        <v>-0.20571736626406079</v>
      </c>
      <c r="QM11" s="81">
        <f>IFERROR(QI11/QJ11-1,"-")</f>
        <v>0.11029585696033473</v>
      </c>
      <c r="QN11" s="82"/>
      <c r="QO11" s="82"/>
      <c r="QP11" s="80">
        <f>QP12+QP14+QP13</f>
        <v>146.81554568358064</v>
      </c>
      <c r="QQ11" s="170"/>
      <c r="QR11" s="170"/>
      <c r="QS11" s="124"/>
      <c r="QT11" s="124"/>
      <c r="QV11" s="23"/>
      <c r="QW11" s="23"/>
      <c r="QX11" s="23"/>
      <c r="QY11" s="141"/>
      <c r="QZ11" s="36"/>
      <c r="RB11" s="23"/>
      <c r="RC11" s="33"/>
      <c r="RD11" s="33"/>
      <c r="RE11" s="33"/>
      <c r="RF11" s="37"/>
      <c r="RG11" s="38"/>
    </row>
    <row r="12" spans="1:478" ht="15" thickBot="1" x14ac:dyDescent="0.35">
      <c r="A12" s="193" t="s">
        <v>14</v>
      </c>
      <c r="B12" s="194"/>
      <c r="C12" s="2"/>
      <c r="D12" s="42"/>
      <c r="E12" s="84">
        <f>+'[145]data mobile Jan 20'!$P$13</f>
        <v>1.9663013758385809E-2</v>
      </c>
      <c r="F12" s="84">
        <f>'[145]data mobile Janvier 19'!$P$13</f>
        <v>2.7162011320149775E-2</v>
      </c>
      <c r="G12" s="84">
        <f>+'[146]Budget data splité 2015 2106'!$BN$240/1000000</f>
        <v>2.4358842091907779E-2</v>
      </c>
      <c r="H12" s="85">
        <f>E12-G12</f>
        <v>-4.6958283335219696E-3</v>
      </c>
      <c r="I12" s="41">
        <f>IFERROR(E12/F12-1,"-")</f>
        <v>-0.27608403050038255</v>
      </c>
      <c r="J12" s="42"/>
      <c r="K12" s="84">
        <f>'[145]data mobile Fev 20'!$P$13</f>
        <v>1.7070054899310245E-2</v>
      </c>
      <c r="L12" s="84">
        <f>'[145]data mobile Février 19 '!$P$13</f>
        <v>2.5584567678338294E-2</v>
      </c>
      <c r="M12" s="84">
        <f>+'[146]Budget data splité 2015 2106'!$BO$240/1000000</f>
        <v>2.248537129396205E-2</v>
      </c>
      <c r="N12" s="85">
        <f>K12-M12</f>
        <v>-5.4153163946518042E-3</v>
      </c>
      <c r="O12" s="41">
        <f>IFERROR(K12/L12-1,"-")</f>
        <v>-0.33279877487384857</v>
      </c>
      <c r="P12" s="42"/>
      <c r="Q12" s="84">
        <v>1.8247300064779919E-2</v>
      </c>
      <c r="R12" s="84">
        <v>2.7647236898168996E-2</v>
      </c>
      <c r="S12" s="84">
        <v>2.6284240613057397E-2</v>
      </c>
      <c r="T12" s="85">
        <f>Q12-S12</f>
        <v>-8.0369405482774783E-3</v>
      </c>
      <c r="U12" s="41">
        <f>IFERROR(Q12/R12-1,"-")</f>
        <v>-0.33999552533987987</v>
      </c>
      <c r="V12" s="42"/>
      <c r="W12" s="84">
        <f>'[147]data mobile Mars20'!$P$14</f>
        <v>2.1132011531221885E-2</v>
      </c>
      <c r="X12" s="84">
        <f>'[148]data mobile Avril19 '!$P$13</f>
        <v>2.5312311250160962E-2</v>
      </c>
      <c r="Y12" s="84">
        <f>+'[146]Budget data splité 2015 2106'!$BQ$240/1000000</f>
        <v>2.672257168833745E-2</v>
      </c>
      <c r="Z12" s="85">
        <f>W12-Y12</f>
        <v>-5.590560157115565E-3</v>
      </c>
      <c r="AA12" s="41">
        <f>IFERROR(W12/X12-1,"-")</f>
        <v>-0.16514887469679385</v>
      </c>
      <c r="AB12" s="42"/>
      <c r="AC12" s="84">
        <f>'[147]data mobile Mai 20'!$P$14</f>
        <v>2.7642808821736316E-2</v>
      </c>
      <c r="AD12" s="84">
        <f>'[147]data mobile Mai 19 '!$P$13</f>
        <v>2.7663932112145937E-2</v>
      </c>
      <c r="AE12" s="84">
        <f>+'[146]Budget data splité 2015 2106'!$BR$240/1000000</f>
        <v>2.5117431384495272E-2</v>
      </c>
      <c r="AF12" s="85">
        <f>AC12-AE12</f>
        <v>2.5253774372410442E-3</v>
      </c>
      <c r="AG12" s="41">
        <f>IFERROR(AC12/AD12-1,"-")</f>
        <v>-7.6356789497566968E-4</v>
      </c>
      <c r="AH12" s="42"/>
      <c r="AI12" s="84">
        <v>2.7879815046325127E-2</v>
      </c>
      <c r="AJ12" s="84" t="e">
        <f>#REF!</f>
        <v>#REF!</v>
      </c>
      <c r="AK12" s="84">
        <f>+'[146]Budget data splité 2015 2106'!$BS$240/1000000</f>
        <v>2.5534986225209496E-2</v>
      </c>
      <c r="AL12" s="119">
        <f>+'[149]Budget data splité 2015 2106'!$BS$240/1000000</f>
        <v>1.6436994199494299E-2</v>
      </c>
      <c r="AM12" s="85">
        <f>AI12-AK12</f>
        <v>2.3448288211156305E-3</v>
      </c>
      <c r="AN12" s="41" t="str">
        <f>IFERROR(AI12/AJ12-1,"-")</f>
        <v>-</v>
      </c>
      <c r="AO12" s="42"/>
      <c r="AP12" s="84">
        <f>+'[147]data mobile Juillet 20'!$P$14</f>
        <v>3.0401469731450713E-2</v>
      </c>
      <c r="AQ12" s="84" t="e">
        <f>#REF!</f>
        <v>#REF!</v>
      </c>
      <c r="AR12" s="84">
        <f>+'[146]Budget data splité 2015 2106'!$BT$240/1000000</f>
        <v>2.7770992397234139E-2</v>
      </c>
      <c r="AS12" s="119">
        <f>'[150]Budget data splité 2015 2106'!$BT$240/1000000</f>
        <v>2.4420682593935532E-2</v>
      </c>
      <c r="AT12" s="85">
        <f>AP12-AR12</f>
        <v>2.6304773342165737E-3</v>
      </c>
      <c r="AU12" s="41" t="str">
        <f>IFERROR(AP12/AQ12-1,"-")</f>
        <v>-</v>
      </c>
      <c r="AV12" s="42"/>
      <c r="AW12" s="84">
        <f>'[147]data mobile Août 20 '!$P$14</f>
        <v>2.682745814276017E-2</v>
      </c>
      <c r="AX12" s="84" t="e">
        <f>#REF!</f>
        <v>#REF!</v>
      </c>
      <c r="AY12" s="84">
        <f>+'[146]Budget data splité 2015 2106'!$BU$240/1000000</f>
        <v>2.862725123134463E-2</v>
      </c>
      <c r="AZ12" s="119">
        <f>+'[151]Budget data splité 2015 2106'!$BU$240/1000000</f>
        <v>2.4664889419874894E-2</v>
      </c>
      <c r="BA12" s="85">
        <f>AW12-AY12</f>
        <v>-1.7997930885844601E-3</v>
      </c>
      <c r="BB12" s="41" t="str">
        <f>IFERROR(AW12/AX12-1,"-")</f>
        <v>-</v>
      </c>
      <c r="BC12" s="42"/>
      <c r="BD12" s="84">
        <v>3.0545027633137409E-2</v>
      </c>
      <c r="BE12" s="84" t="e">
        <f>#REF!</f>
        <v>#REF!</v>
      </c>
      <c r="BF12" s="84">
        <f>+'[146]Budget data splité 2015 2106'!$BV$240/1000000</f>
        <v>2.8247919360749524E-2</v>
      </c>
      <c r="BG12" s="119">
        <f>'[152]Budget data splité 2015 2106'!$BV$240/1000000</f>
        <v>2.6137707742473062E-2</v>
      </c>
      <c r="BH12" s="85">
        <f>BD12-BF12</f>
        <v>2.2971082723878856E-3</v>
      </c>
      <c r="BI12" s="41" t="str">
        <f>IFERROR(BD12/BE12-1,"-")</f>
        <v>-</v>
      </c>
      <c r="BJ12" s="126">
        <f>'[147]data mobile Septembre20'!$P$14</f>
        <v>3.0545027633137409E-2</v>
      </c>
      <c r="BK12" s="126">
        <f>BJ12-BD12</f>
        <v>0</v>
      </c>
      <c r="BL12" s="126"/>
      <c r="BM12" s="42"/>
      <c r="BN12" s="84">
        <f>'[147]data mobile Octobre 20'!$P$14</f>
        <v>3.0344473452638836E-2</v>
      </c>
      <c r="BO12" s="84" t="e">
        <f>#REF!</f>
        <v>#REF!</v>
      </c>
      <c r="BP12" s="84">
        <f>+'[146]Budget data splité 2015 2106'!$BW$240/1000000</f>
        <v>2.5376026921079962E-2</v>
      </c>
      <c r="BQ12" s="119">
        <f>'[152]Budget data splité 2015 2106'!$BW$240/1000000</f>
        <v>2.4993354218175515E-2</v>
      </c>
      <c r="BR12" s="85">
        <f>BN12-BP12</f>
        <v>4.9684465315588747E-3</v>
      </c>
      <c r="BS12" s="41" t="str">
        <f>IFERROR(BN12/BO12-1,"-")</f>
        <v>-</v>
      </c>
      <c r="BT12" s="54"/>
      <c r="BU12" s="136">
        <v>2.8507291814112053E-2</v>
      </c>
      <c r="BV12" s="136" t="e">
        <f>#REF!</f>
        <v>#REF!</v>
      </c>
      <c r="BW12" s="136">
        <v>2.5292073119962878E-2</v>
      </c>
      <c r="BX12" s="136">
        <v>2.238209386324487E-2</v>
      </c>
      <c r="BY12" s="85">
        <f>BU12-BW12</f>
        <v>3.2152186941491745E-3</v>
      </c>
      <c r="BZ12" s="41" t="str">
        <f>IFERROR(BU12/BV12-1,"-")</f>
        <v>-</v>
      </c>
      <c r="CA12" s="54"/>
      <c r="CB12" s="136">
        <v>2.8507291814112053E-2</v>
      </c>
      <c r="CC12" s="136" t="e">
        <f>#REF!</f>
        <v>#REF!</v>
      </c>
      <c r="CD12" s="136">
        <v>2.5292073119962878E-2</v>
      </c>
      <c r="CE12" s="136">
        <v>2.238209386324487E-2</v>
      </c>
      <c r="CF12" s="85">
        <f>CB12-CD12</f>
        <v>3.2152186941491745E-3</v>
      </c>
      <c r="CG12" s="41" t="str">
        <f>IFERROR(CB12/CC12-1,"-")</f>
        <v>-</v>
      </c>
      <c r="CH12" s="54"/>
      <c r="CI12" s="54"/>
      <c r="CJ12" s="23">
        <f>+E12</f>
        <v>1.9663013758385809E-2</v>
      </c>
      <c r="CK12" s="23" t="e">
        <f>+#REF!+#REF!+#REF!+#REF!+#REF!+#REF!</f>
        <v>#REF!</v>
      </c>
      <c r="CL12" s="23" t="e">
        <f>+#REF!+#REF!+#REF!+#REF!+#REF!+#REF!</f>
        <v>#REF!</v>
      </c>
      <c r="CM12" s="45" t="e">
        <f>CJ12-CL12</f>
        <v>#REF!</v>
      </c>
      <c r="CN12" s="46" t="str">
        <f>IFERROR(CJ12/CK12-1,"-")</f>
        <v>-</v>
      </c>
      <c r="CP12" s="115">
        <f>CJ12/CJ$11*CP$11</f>
        <v>0.3053328210530587</v>
      </c>
      <c r="CQ12" s="43"/>
      <c r="CR12" s="43"/>
      <c r="CS12" s="43"/>
      <c r="CT12" s="47"/>
      <c r="CU12" s="48" t="e">
        <f t="shared" ref="CU12:CU14" si="24">CP12/$CT12-1</f>
        <v>#DIV/0!</v>
      </c>
      <c r="CV12" s="48" t="e">
        <f t="shared" si="21"/>
        <v>#DIV/0!</v>
      </c>
      <c r="CW12" s="48" t="e">
        <f t="shared" si="21"/>
        <v>#DIV/0!</v>
      </c>
      <c r="CX12" s="48" t="e">
        <f t="shared" si="21"/>
        <v>#DIV/0!</v>
      </c>
      <c r="CY12" s="136">
        <f>'[147]data mobile Decembre 20 '!$P$14</f>
        <v>2.9062086871329298E-2</v>
      </c>
      <c r="CZ12" s="136" t="e">
        <f>+#REF!</f>
        <v>#REF!</v>
      </c>
      <c r="DA12" s="136">
        <f>'[146]Budget data splité 2015 2106'!$BY$240/1000000</f>
        <v>2.7229055219339226E-2</v>
      </c>
      <c r="DB12" s="136">
        <f>'[152]Budget data splité 2015 2106'!$BY$240/1000000</f>
        <v>2.1785482192389585E-2</v>
      </c>
      <c r="DC12" s="85">
        <f>CY12-DA12</f>
        <v>1.8330316519900719E-3</v>
      </c>
      <c r="DD12" s="41" t="str">
        <f>IFERROR(CY12/CZ12-1,"-")</f>
        <v>-</v>
      </c>
      <c r="DF12" s="136">
        <f>'[147]data mobile Janvier21'!$P$14</f>
        <v>3.0319169637009601E-2</v>
      </c>
      <c r="DG12" s="136">
        <f>E12</f>
        <v>1.9663013758385809E-2</v>
      </c>
      <c r="DH12" s="136">
        <f>+'[152]Budget data splité 2015 2106'!$BZ$240/1000000</f>
        <v>2.0385890261709005E-2</v>
      </c>
      <c r="DI12" s="85">
        <f>DF12-DH12</f>
        <v>9.9332793753005959E-3</v>
      </c>
      <c r="DJ12" s="41">
        <f>IFERROR(DF12/DG12-1,"-")</f>
        <v>0.54193909486938097</v>
      </c>
      <c r="DK12" s="54"/>
      <c r="DL12" s="136">
        <f>'[147]data mobile Fev21'!$P$14</f>
        <v>2.8862190806851592E-2</v>
      </c>
      <c r="DM12" s="136">
        <f>L12</f>
        <v>2.5584567678338294E-2</v>
      </c>
      <c r="DN12" s="136">
        <f>+'[152]Budget data splité 2015 2106'!$CA$240/1000000</f>
        <v>1.7230128830878853E-2</v>
      </c>
      <c r="DO12" s="85">
        <f>DL12-DN12</f>
        <v>1.1632061975972739E-2</v>
      </c>
      <c r="DP12" s="41">
        <f>IFERROR(DL12/DM12-1,"-")</f>
        <v>0.12810938100346969</v>
      </c>
      <c r="DQ12" s="54"/>
      <c r="DR12" s="136">
        <f>+'[147]data mobile Avril21'!$P$14</f>
        <v>3.0069966668259836E-2</v>
      </c>
      <c r="DS12" s="136">
        <f>W12</f>
        <v>2.1132011531221885E-2</v>
      </c>
      <c r="DT12" s="136">
        <f>+'[152]Budget data splité 2015 2106'!$CC$240/1000000</f>
        <v>1.6007262129066408E-2</v>
      </c>
      <c r="DU12" s="136">
        <f>'[153]Budget data splité 2015 2106'!$CC$240/1000000</f>
        <v>2.6486036050066275E-2</v>
      </c>
      <c r="DV12" s="85">
        <f>DR12-DT12</f>
        <v>1.4062704539193428E-2</v>
      </c>
      <c r="DW12" s="41">
        <f>IFERROR(DR12/DS12-1,"-")</f>
        <v>0.42295808535938018</v>
      </c>
      <c r="DX12" s="54"/>
      <c r="DY12" s="54"/>
      <c r="DZ12" s="136">
        <f>'[154]data mobile Mai 21'!$P$13</f>
        <v>2.8945838864195703E-2</v>
      </c>
      <c r="EA12" s="136">
        <f>AC12</f>
        <v>2.7642808821736316E-2</v>
      </c>
      <c r="EB12" s="136">
        <f>+'[152]Budget data splité 2015 2106'!$CD$240/1000000</f>
        <v>1.5402462153840618E-2</v>
      </c>
      <c r="EC12" s="136">
        <f>'[155]Budget data splité 2015 2106'!$CD$240/1000000</f>
        <v>2.5535535018191939E-2</v>
      </c>
      <c r="ED12" s="85">
        <f>DZ12-EB12</f>
        <v>1.3543376710355085E-2</v>
      </c>
      <c r="EE12" s="85">
        <f>DZ12-EC12</f>
        <v>3.4103038460037635E-3</v>
      </c>
      <c r="EF12" s="41">
        <f>IFERROR(DZ12/EA12-1,"-")</f>
        <v>4.7138120111541504E-2</v>
      </c>
      <c r="EG12" s="54"/>
      <c r="EH12" s="136">
        <f>+'[156]data mobile Juin 21'!$P$13</f>
        <v>2.4925317735216678E-2</v>
      </c>
      <c r="EI12" s="136" t="e">
        <f>AJ12</f>
        <v>#REF!</v>
      </c>
      <c r="EJ12" s="136">
        <f>+'[152]Budget data splité 2015 2106'!$CE$240/1000000</f>
        <v>1.3879773070267236E-2</v>
      </c>
      <c r="EK12" s="136">
        <f>'[155]Budget data splité 2015 2106'!$CE$240/1000000</f>
        <v>2.3056430850325903E-2</v>
      </c>
      <c r="EL12" s="85">
        <f>EH12-EJ12</f>
        <v>1.1045544664949442E-2</v>
      </c>
      <c r="EM12" s="85">
        <f>EH12-EK12</f>
        <v>1.8688868848907754E-3</v>
      </c>
      <c r="EN12" s="41" t="str">
        <f>IFERROR(EH12/EI12-1,"-")</f>
        <v>-</v>
      </c>
      <c r="EO12" s="54"/>
      <c r="EP12" s="136">
        <f>+'[156]data mobile Juillet 21'!$P$13</f>
        <v>2.2667958908141526E-2</v>
      </c>
      <c r="EQ12" s="136">
        <f>AP12</f>
        <v>3.0401469731450713E-2</v>
      </c>
      <c r="ER12" s="136">
        <f>+'[152]Budget data splité 2015 2106'!$CF$240/1000000</f>
        <v>1.3355355693869414E-2</v>
      </c>
      <c r="ES12" s="136">
        <f>'[157]Budget data splité 2015 2106'!$CF$240/1000000</f>
        <v>2.565019404662509E-2</v>
      </c>
      <c r="ET12" s="85">
        <f>EP12-ER12</f>
        <v>9.3126032142721114E-3</v>
      </c>
      <c r="EU12" s="85">
        <f>EP12-ES12</f>
        <v>-2.9822351384835646E-3</v>
      </c>
      <c r="EV12" s="41">
        <f>IFERROR(EP12/EQ12-1,"-")</f>
        <v>-0.2543795050575719</v>
      </c>
      <c r="EW12" s="54"/>
      <c r="EX12" s="136">
        <f>'[158]data mobile Août 21'!$P$13</f>
        <v>2.7177774172032067E-2</v>
      </c>
      <c r="EY12" s="136">
        <f>AW12</f>
        <v>2.682745814276017E-2</v>
      </c>
      <c r="EZ12" s="136">
        <f>+'[152]Budget data splité 2015 2106'!$CG$240/1000000</f>
        <v>1.2436211903473703E-2</v>
      </c>
      <c r="FA12" s="136">
        <f>+'[159]Budget data splité 2015 2106'!$CG$240/1000000</f>
        <v>2.4195713562249952E-2</v>
      </c>
      <c r="FB12" s="85">
        <f>EX12-EZ12</f>
        <v>1.4741562268558365E-2</v>
      </c>
      <c r="FC12" s="85">
        <f>EX12-FA12</f>
        <v>2.9820606097821153E-3</v>
      </c>
      <c r="FD12" s="41">
        <f>IFERROR(EX12/EY12-1,"-")</f>
        <v>1.3058114839196389E-2</v>
      </c>
      <c r="FE12" s="54"/>
      <c r="FF12" s="136">
        <f>'[184]data mobile Sept 21'!$P$13</f>
        <v>3.026508647545284E-2</v>
      </c>
      <c r="FG12" s="136">
        <f>BD12</f>
        <v>3.0545027633137409E-2</v>
      </c>
      <c r="FH12" s="136">
        <f>+'[152]Budget data splité 2015 2106'!$CH$240/1000000</f>
        <v>1.1206766642236497E-2</v>
      </c>
      <c r="FI12" s="136">
        <f>+'[159]Budget data splité 2015 2106'!$CH$240/1000000</f>
        <v>2.2100756273690958E-2</v>
      </c>
      <c r="FJ12" s="85">
        <f>FF12-FH12</f>
        <v>1.9058319833216344E-2</v>
      </c>
      <c r="FK12" s="85">
        <f>FF12-FI12</f>
        <v>8.1643302017618824E-3</v>
      </c>
      <c r="FL12" s="41">
        <f>IFERROR(FF12/FG12-1,"-")</f>
        <v>-9.1648683722541646E-3</v>
      </c>
      <c r="FM12" s="54"/>
      <c r="FN12" s="136">
        <f>'[160]data mobile Oct 21'!$P$13</f>
        <v>2.4967940215680211E-2</v>
      </c>
      <c r="FO12" s="136">
        <f>BN12</f>
        <v>3.0344473452638836E-2</v>
      </c>
      <c r="FP12" s="136">
        <f>+'[152]Budget data splité 2015 2106'!$CH$240/1000000</f>
        <v>1.1206766642236497E-2</v>
      </c>
      <c r="FQ12" s="136">
        <f>'[161]Budget data splité 2015 2106'!$CI$240/1000000</f>
        <v>2.0232050128977282E-2</v>
      </c>
      <c r="FR12" s="85">
        <f>FN12-FP12</f>
        <v>1.3761173573443714E-2</v>
      </c>
      <c r="FS12" s="85">
        <f>FN12-FQ12</f>
        <v>4.7358900867029291E-3</v>
      </c>
      <c r="FT12" s="41">
        <f>IFERROR(FN12/FO12-1,"-")</f>
        <v>-0.17718327672912937</v>
      </c>
      <c r="FU12" s="54"/>
      <c r="FV12" s="136">
        <f>'[160]data mobile Nov 21'!$P$13</f>
        <v>2.5314335174076524E-2</v>
      </c>
      <c r="FW12" s="136">
        <f>BU12</f>
        <v>2.8507291814112053E-2</v>
      </c>
      <c r="FX12" s="136">
        <f>+'[152]Budget data splité 2015 2106'!$CJ$240/1000000</f>
        <v>9.7173005971606056E-3</v>
      </c>
      <c r="FY12" s="136">
        <f>'[161]Budget data splité 2015 2106'!$CJ$240/1000000</f>
        <v>1.8716405008488368E-2</v>
      </c>
      <c r="FZ12" s="85">
        <f>FV12-FX12</f>
        <v>1.5597034576915919E-2</v>
      </c>
      <c r="GA12" s="85">
        <f>FV12-FY12</f>
        <v>6.5979301655881561E-3</v>
      </c>
      <c r="GB12" s="41">
        <f>IFERROR(FV12/FW12-1,"-")</f>
        <v>-0.11200490951072772</v>
      </c>
      <c r="GC12" s="54"/>
      <c r="GD12" s="136">
        <f>+'[160]data mobile Déc 21'!$P$13</f>
        <v>2.6986815432631959E-2</v>
      </c>
      <c r="GE12" s="136">
        <f>CY12</f>
        <v>2.9062086871329298E-2</v>
      </c>
      <c r="GF12" s="136">
        <f>+'[152]Budget data splité 2015 2106'!$CK$240/1000000</f>
        <v>9.4422721208672275E-3</v>
      </c>
      <c r="GG12" s="136">
        <f>'[161]Budget data splité 2015 2106'!$CK$240/1000000</f>
        <v>1.8762398087566513E-2</v>
      </c>
      <c r="GH12" s="85">
        <f>GD12-GF12</f>
        <v>1.7544543311764731E-2</v>
      </c>
      <c r="GI12" s="85">
        <f>GD12-GG12</f>
        <v>8.2244173450654462E-3</v>
      </c>
      <c r="GJ12" s="41">
        <f>IFERROR(GD12/GE12-1,"-")</f>
        <v>-7.1408204368993977E-2</v>
      </c>
      <c r="GK12" s="54"/>
      <c r="GL12" s="136">
        <f>'[162]data mobile Jan 22'!$P$13</f>
        <v>2.7666812157874466E-2</v>
      </c>
      <c r="GM12" s="136">
        <f>DF12</f>
        <v>3.0319169637009601E-2</v>
      </c>
      <c r="GN12" s="136">
        <f>+'[163]Budget data splité 2015 2106'!$CL$240/1000000</f>
        <v>1.8595558567074198E-2</v>
      </c>
      <c r="GO12" s="85">
        <f>GL12-GN12</f>
        <v>9.0712535908002677E-3</v>
      </c>
      <c r="GP12" s="41">
        <f>IFERROR(GL12/GM12-1,"-")</f>
        <v>-8.7481204495043041E-2</v>
      </c>
      <c r="GQ12" s="136">
        <v>2.7444510355562526E-2</v>
      </c>
      <c r="GR12" s="136">
        <v>2.8862190806851592E-2</v>
      </c>
      <c r="GS12" s="136">
        <v>1.6494938284308962E-2</v>
      </c>
      <c r="GT12" s="85">
        <v>1.0949572071253563E-2</v>
      </c>
      <c r="GU12" s="41">
        <v>-4.9118948065180246E-2</v>
      </c>
      <c r="GV12" s="54"/>
      <c r="GW12" s="136">
        <f>'[164]data mobile Estimé_Mars 22'!$P$13</f>
        <v>2.7928151820119991E-2</v>
      </c>
      <c r="GX12" s="136">
        <f>+'[165]Data Mobile'!$CJ$12</f>
        <v>3.1131950360601183E-2</v>
      </c>
      <c r="GY12" s="136">
        <f>+'[166]Budget data splité 2015 2106'!$CN$240/1000000</f>
        <v>1.7300926876995689E-2</v>
      </c>
      <c r="GZ12" s="85">
        <f>GW12-GY12</f>
        <v>1.0627224943124302E-2</v>
      </c>
      <c r="HA12" s="41">
        <f>IFERROR(GW12/GX12-1,"-")</f>
        <v>-0.10291030608013996</v>
      </c>
      <c r="HB12" s="54"/>
      <c r="HC12" s="136">
        <f>+'[164]data mobile Estimé_Avril_ 22'!$P$13</f>
        <v>2.896145651311733E-2</v>
      </c>
      <c r="HD12" s="136">
        <f>+DR12</f>
        <v>3.0069966668259836E-2</v>
      </c>
      <c r="HE12" s="136">
        <f>+'[166]Budget data splité 2015 2106'!$CO$240/1000000</f>
        <v>1.5624547683247694E-2</v>
      </c>
      <c r="HF12" s="157">
        <f>+'[167]Budget data splité 2015 2106'!$CO$240/1000000</f>
        <v>2.757861316591868E-2</v>
      </c>
      <c r="HG12" s="85">
        <f>HC12-HE12</f>
        <v>1.3336908829869636E-2</v>
      </c>
      <c r="HH12" s="85">
        <f t="shared" ref="HH12:HH14" si="25">HC12-HF12</f>
        <v>1.38284334719865E-3</v>
      </c>
      <c r="HI12" s="41">
        <f>IFERROR(HC12/HD12-1,"-")</f>
        <v>-3.6864362617088919E-2</v>
      </c>
      <c r="HJ12" s="54"/>
      <c r="HK12" s="136">
        <f>+'[164]data mobile Estimé_Mai22'!$P$13</f>
        <v>2.6290446746112792E-2</v>
      </c>
      <c r="HL12" s="136">
        <f>+DZ12</f>
        <v>2.8945838864195703E-2</v>
      </c>
      <c r="HM12" s="136">
        <f>+'[166]Budget data splité 2015 2106'!$CP$240/1000000</f>
        <v>1.5677495795860481E-2</v>
      </c>
      <c r="HN12" s="157">
        <f>+'[167]Budget data splité 2015 2106'!$CP$240/1000000</f>
        <v>2.7106942306377117E-2</v>
      </c>
      <c r="HO12" s="85">
        <f>HK12-HM12</f>
        <v>1.061295095025231E-2</v>
      </c>
      <c r="HP12" s="85">
        <f t="shared" ref="HP12:HP14" si="26">HK12-HN12</f>
        <v>-8.1649556026432493E-4</v>
      </c>
      <c r="HQ12" s="41">
        <f>IFERROR(HK12/HL12-1,"-")</f>
        <v>-9.1736575006208354E-2</v>
      </c>
      <c r="HR12" s="54"/>
      <c r="HS12" s="136">
        <f>'[168]data mobile_Juin22'!$P$13</f>
        <v>2.9094703256826959E-2</v>
      </c>
      <c r="HT12" s="136">
        <f>+EH12</f>
        <v>2.4925317735216678E-2</v>
      </c>
      <c r="HU12" s="136">
        <f>+'[166]Budget data splité 2015 2106'!$CQ$240/1000000</f>
        <v>1.4359451834527272E-2</v>
      </c>
      <c r="HV12" s="157">
        <f>+'[169]Budget data splité 2015 2106'!$CQ$240/1000000</f>
        <v>2.7856305346667984E-2</v>
      </c>
      <c r="HW12" s="85">
        <f>HS12-HU12</f>
        <v>1.4735251422299686E-2</v>
      </c>
      <c r="HX12" s="85">
        <f t="shared" ref="HX12:HX14" si="27">HS12-HV12</f>
        <v>1.2383979101589747E-3</v>
      </c>
      <c r="HY12" s="41">
        <f>IFERROR(HS12/HT12-1,"-")</f>
        <v>0.16727512025731994</v>
      </c>
      <c r="HZ12" s="54"/>
      <c r="IA12" s="136">
        <f>+'[168]data mobile_Juillet 22_'!$P$13</f>
        <v>3.1381438666017517E-2</v>
      </c>
      <c r="IB12" s="136">
        <f>+EP12</f>
        <v>2.2667958908141526E-2</v>
      </c>
      <c r="IC12" s="136">
        <f>+'[166]Budget data splité 2015 2106'!$CR$240/1000000</f>
        <v>1.4057356195482663E-2</v>
      </c>
      <c r="ID12" s="157">
        <f>+'[169]Budget data splité 2015 2106'!$CR$240/1000000</f>
        <v>2.8209306596136265E-2</v>
      </c>
      <c r="IE12" s="85">
        <f>IA12-IC12</f>
        <v>1.7324082470534852E-2</v>
      </c>
      <c r="IF12" s="85">
        <f t="shared" ref="IF12:IF14" si="28">IA12-ID12</f>
        <v>3.1721320698812512E-3</v>
      </c>
      <c r="IG12" s="41">
        <f>IFERROR(IA12/IB12-1,"-")</f>
        <v>0.38439630992741991</v>
      </c>
      <c r="IH12" s="54"/>
      <c r="II12" s="136">
        <f>'[168]data mobile_Septembre 22'!$P$13</f>
        <v>3.1636841192305684E-2</v>
      </c>
      <c r="IJ12" s="136">
        <f>+FF12</f>
        <v>3.026508647545284E-2</v>
      </c>
      <c r="IK12" s="136">
        <f>+'[166]Budget data splité 2015 2106'!$CT$240/1000000</f>
        <v>1.2631460164433648E-2</v>
      </c>
      <c r="IL12" s="157">
        <f>'[170]Budget data splité 2015 2106'!$CT$240/1000000</f>
        <v>2.9805311811968868E-2</v>
      </c>
      <c r="IM12" s="85">
        <f>II12-IK12</f>
        <v>1.9005381027872036E-2</v>
      </c>
      <c r="IN12" s="85">
        <f t="shared" ref="IN12:IN14" si="29">II12-IL12</f>
        <v>1.831529380336816E-3</v>
      </c>
      <c r="IO12" s="41">
        <f>IFERROR(II12/IJ12-1,"-")</f>
        <v>4.5324658760365288E-2</v>
      </c>
      <c r="IP12" s="54"/>
      <c r="IQ12" s="136">
        <f>+'[168]data mobile_Novembre 22 '!$P$13</f>
        <v>2.9756265810567735E-2</v>
      </c>
      <c r="IR12" s="136">
        <f>+FN12</f>
        <v>2.4967940215680211E-2</v>
      </c>
      <c r="IS12" s="136">
        <f>+'[166]Budget data splité 2015 2106'!$CU$240/1000000</f>
        <v>1.2577384961442202E-2</v>
      </c>
      <c r="IT12" s="157">
        <f>'[170]Budget data splité 2015 2106'!$CU$240/1000000</f>
        <v>3.0209386515134797E-2</v>
      </c>
      <c r="IU12" s="85">
        <f>IQ12-IS12</f>
        <v>1.7178880849125534E-2</v>
      </c>
      <c r="IV12" s="85">
        <f t="shared" ref="IV12:IV14" si="30">IQ12-IT12</f>
        <v>-4.5312070456706224E-4</v>
      </c>
      <c r="IW12" s="41">
        <f>IFERROR(IQ12/IR12-1,"-")</f>
        <v>0.19177895947861923</v>
      </c>
      <c r="IX12" s="54"/>
      <c r="IY12" s="136">
        <f>+'[168]data mobile_Novembre 22 '!$P$13</f>
        <v>2.9756265810567735E-2</v>
      </c>
      <c r="IZ12" s="136">
        <f>+FV12</f>
        <v>2.5314335174076524E-2</v>
      </c>
      <c r="JA12" s="136">
        <f>+'[166]Budget data splité 2015 2106'!$CV$240/1000000</f>
        <v>1.1714905509299756E-2</v>
      </c>
      <c r="JB12" s="157">
        <f>'[170]Budget data splité 2015 2106'!$CV$240/1000000</f>
        <v>2.8675385414216003E-2</v>
      </c>
      <c r="JC12" s="85">
        <f>IY12-JA12</f>
        <v>1.8041360301267979E-2</v>
      </c>
      <c r="JD12" s="85">
        <f t="shared" ref="JD12:JD14" si="31">IY12-JB12</f>
        <v>1.080880396351732E-3</v>
      </c>
      <c r="JE12" s="41">
        <f>IFERROR(IY12/IZ12-1,"-")</f>
        <v>0.17547095769830956</v>
      </c>
      <c r="JF12" s="54"/>
      <c r="JG12" s="136">
        <f>+'[168]data mobile_Décembre 22'!$P$13</f>
        <v>2.9798932733684797E-2</v>
      </c>
      <c r="JH12" s="136">
        <f>+GD12</f>
        <v>2.6986815432631959E-2</v>
      </c>
      <c r="JI12" s="136">
        <f>+'[166]Budget data splité 2015 2106'!$CW$240/1000000</f>
        <v>1.1829801719398098E-2</v>
      </c>
      <c r="JJ12" s="157">
        <f>'[170]Budget data splité 2015 2106'!$CW$240/1000000</f>
        <v>2.9064141550119434E-2</v>
      </c>
      <c r="JK12" s="85">
        <f>JG12-JI12</f>
        <v>1.79691310142867E-2</v>
      </c>
      <c r="JL12" s="85">
        <f t="shared" ref="JL12:JL14" si="32">JG12-JJ12</f>
        <v>7.3479118356536283E-4</v>
      </c>
      <c r="JM12" s="41">
        <f>IFERROR(JG12/JH12-1,"-")</f>
        <v>0.10420337694430137</v>
      </c>
      <c r="JN12" s="54"/>
      <c r="JO12" s="136">
        <f>+'[168]data mobile_Janvier 23'!$P$13</f>
        <v>3.1841573344701786E-2</v>
      </c>
      <c r="JP12" s="136">
        <f>+GL12</f>
        <v>2.7666812157874466E-2</v>
      </c>
      <c r="JQ12" s="136">
        <f>+'[171]Budget data splité 2015 2106'!$CX$240/1000000</f>
        <v>2.9477253350750111E-2</v>
      </c>
      <c r="JR12" s="85">
        <f>JO12-JQ12</f>
        <v>2.3643199939516746E-3</v>
      </c>
      <c r="JS12" s="41">
        <f>IFERROR(JO12/JP12-1,"-")</f>
        <v>0.1508941891463671</v>
      </c>
      <c r="JT12" s="41"/>
      <c r="JU12" s="136">
        <f>+'[168]data mobile_Février 23'!$P$13</f>
        <v>3.2304845387738014E-2</v>
      </c>
      <c r="JV12" s="136">
        <f>+GQ12</f>
        <v>2.7444510355562526E-2</v>
      </c>
      <c r="JW12" s="136">
        <f>+'[172]Budget data splité 2015 2106'!$CY$240/1000000</f>
        <v>2.6340433589202749E-2</v>
      </c>
      <c r="JX12" s="85">
        <f>JU12-JW12</f>
        <v>5.964411798535265E-3</v>
      </c>
      <c r="JY12" s="41">
        <f>IFERROR(JU12/JV12-1,"-")</f>
        <v>0.1770968025738664</v>
      </c>
      <c r="JZ12" s="41"/>
      <c r="KA12" s="136">
        <f>+'[173]data mobile_Mars 23'!$P$13</f>
        <v>3.3971142614036623E-2</v>
      </c>
      <c r="KB12" s="136">
        <f>+GW12</f>
        <v>2.7928151820119991E-2</v>
      </c>
      <c r="KC12" s="136">
        <f>+'[172]Budget data splité 2015 2106'!$CZ$240/1000000</f>
        <v>2.8851350715210191E-2</v>
      </c>
      <c r="KD12" s="85">
        <f>KA12-KC12</f>
        <v>5.119791898826432E-3</v>
      </c>
      <c r="KE12" s="41">
        <f>IFERROR(KA12/KB12-1,"-")</f>
        <v>0.21637632281714914</v>
      </c>
      <c r="KF12" s="41"/>
      <c r="KG12" s="136">
        <f>+'[173]data mobile_Avril 23'!$P$13</f>
        <v>3.454057170297848E-2</v>
      </c>
      <c r="KH12" s="136">
        <f>+HC12</f>
        <v>2.896145651311733E-2</v>
      </c>
      <c r="KI12" s="136">
        <f>+'[172]Budget data splité 2015 2106'!$DA$240/1000000</f>
        <v>2.7215636624323688E-2</v>
      </c>
      <c r="KJ12" s="157">
        <f>+'[174]Budget data splité 2015 2106'!$DA$240/1000000</f>
        <v>3.4559346237287097E-2</v>
      </c>
      <c r="KK12" s="85">
        <f>KG12-KI12</f>
        <v>7.3249350786547922E-3</v>
      </c>
      <c r="KL12" s="85">
        <f>KG12-KJ12</f>
        <v>-1.8774534308617363E-5</v>
      </c>
      <c r="KM12" s="41">
        <f>IFERROR(KG12/KH12-1,"-")</f>
        <v>0.1926393165804432</v>
      </c>
      <c r="KN12" s="41"/>
      <c r="KO12" s="136">
        <f>+'[173]data mobile_Mai 23'!$P$13</f>
        <v>3.1953122207860132E-2</v>
      </c>
      <c r="KP12" s="136">
        <f>+HK12</f>
        <v>2.6290446746112792E-2</v>
      </c>
      <c r="KQ12" s="136">
        <f>+'[175]Budget data splité 2015 2106'!$DB$240/1000000</f>
        <v>2.7822650788637163E-2</v>
      </c>
      <c r="KR12" s="157">
        <f>'[176]Budget data splité 2015 2106'!$DB$240/1000000</f>
        <v>3.5608224600950741E-2</v>
      </c>
      <c r="KS12" s="85">
        <f>KO12-KQ12</f>
        <v>4.130471419222969E-3</v>
      </c>
      <c r="KT12" s="85">
        <f>KO12-KR12</f>
        <v>-3.655102393090609E-3</v>
      </c>
      <c r="KU12" s="41">
        <f>IFERROR(KO12/KP12-1,"-")</f>
        <v>0.21538909233577797</v>
      </c>
      <c r="KV12" s="41"/>
      <c r="KW12" s="136">
        <f>'[173]data mobile_Juin 23'!$P$13</f>
        <v>3.1504235691682966E-2</v>
      </c>
      <c r="KX12" s="136">
        <v>2.9094703256826959E-2</v>
      </c>
      <c r="KY12" s="136">
        <f>+'[175]Budget data splité 2015 2106'!$DC$240/1000000</f>
        <v>2.6376090854145055E-2</v>
      </c>
      <c r="KZ12" s="157">
        <f>'[176]Budget data splité 2015 2106'!$DC$240/1000000</f>
        <v>3.4457115851333105E-2</v>
      </c>
      <c r="LA12" s="85">
        <f>KW12-KY12</f>
        <v>5.1281448375379117E-3</v>
      </c>
      <c r="LB12" s="85">
        <f>KW12-KZ12</f>
        <v>-2.9528801596501383E-3</v>
      </c>
      <c r="LC12" s="41">
        <f>IFERROR(KW12/KX12-1,"-")</f>
        <v>8.2816876102375092E-2</v>
      </c>
      <c r="LD12" s="41"/>
      <c r="LE12" s="136">
        <f>+'[173]data mobile_Juillet 23'!$P$13</f>
        <v>3.5426439766460177E-2</v>
      </c>
      <c r="LF12" s="136">
        <f>+IA12</f>
        <v>3.1381438666017517E-2</v>
      </c>
      <c r="LG12" s="136">
        <f>+'[175]Budget data splité 2015 2106'!$DD$240/1000000</f>
        <v>2.6699506465831704E-2</v>
      </c>
      <c r="LH12" s="157">
        <f>'[176]Budget data splité 2015 2106'!$DD$240/1000000</f>
        <v>3.560314833940019E-2</v>
      </c>
      <c r="LI12" s="85">
        <f>LE12-LG12</f>
        <v>8.7269333006284727E-3</v>
      </c>
      <c r="LJ12" s="85">
        <f>LE12-LH12</f>
        <v>-1.7670857294001252E-4</v>
      </c>
      <c r="LK12" s="41">
        <f>IFERROR(LE12/LF12-1,"-")</f>
        <v>0.12889788589657392</v>
      </c>
      <c r="LL12" s="84">
        <v>3.5138290585299714E-2</v>
      </c>
      <c r="LM12" s="84">
        <v>3.1381438666017517E-2</v>
      </c>
      <c r="LN12" s="84">
        <v>2.5923359697032401E-2</v>
      </c>
      <c r="LO12" s="119">
        <v>3.2292982657417799E-2</v>
      </c>
      <c r="LP12" s="142">
        <f t="shared" si="22"/>
        <v>9.2149308882673135E-3</v>
      </c>
      <c r="LQ12" s="142">
        <f>LL12-LO12</f>
        <v>2.8453079278819154E-3</v>
      </c>
      <c r="LR12" s="46">
        <f t="shared" si="23"/>
        <v>0.11971573257890289</v>
      </c>
      <c r="LS12" s="41"/>
      <c r="LT12" s="136">
        <f>+'[173]data mobile_Septembre 23'!$P$13</f>
        <v>3.0900046036333607E-2</v>
      </c>
      <c r="LU12" s="136">
        <f>+II12</f>
        <v>3.1636841192305684E-2</v>
      </c>
      <c r="LV12" s="136">
        <f>+'[175]Budget data splité 2015 2106'!$DF$240/1000000</f>
        <v>2.4943003329197945E-2</v>
      </c>
      <c r="LW12" s="157">
        <f>+'[177]Budget data splité 2015 2106'!$DF$240/1000000</f>
        <v>3.3441843803962715E-2</v>
      </c>
      <c r="LX12" s="85">
        <f>LT12-LV12</f>
        <v>5.9570427071356617E-3</v>
      </c>
      <c r="LY12" s="85">
        <f>LT12-LW12</f>
        <v>-2.541797767629108E-3</v>
      </c>
      <c r="LZ12" s="41">
        <f>IFERROR(LT12/LU12-1,"-")</f>
        <v>-2.328915050315683E-2</v>
      </c>
      <c r="MA12" s="41"/>
      <c r="MB12" s="136">
        <f>+'[173]data mobile_Octobre 23'!$P$13</f>
        <v>2.7321573255986421E-2</v>
      </c>
      <c r="MC12" s="136">
        <f>+IQ12</f>
        <v>2.9756265810567735E-2</v>
      </c>
      <c r="MD12" s="136">
        <f>+'[175]Budget data splité 2015 2106'!$DG$240/1000000</f>
        <v>2.5323991489165306E-2</v>
      </c>
      <c r="ME12" s="157">
        <f>+'[177]Budget data splité 2015 2106'!$DG$240/1000000</f>
        <v>3.5614199173423691E-2</v>
      </c>
      <c r="MF12" s="85">
        <f>MB12-MD12</f>
        <v>1.9975817668211153E-3</v>
      </c>
      <c r="MG12" s="85">
        <f>MB12-ME12</f>
        <v>-8.2926259174372699E-3</v>
      </c>
      <c r="MH12" s="41">
        <f>IFERROR(MB12/MC12-1,"-")</f>
        <v>-8.1821172390409536E-2</v>
      </c>
      <c r="MI12" s="41"/>
      <c r="MJ12" s="136">
        <f>+'[173]data mobile_Novembre 23'!$P$13</f>
        <v>2.672184619608451E-2</v>
      </c>
      <c r="MK12" s="136">
        <f>+IY12</f>
        <v>2.9756265810567735E-2</v>
      </c>
      <c r="ML12" s="136">
        <f>'[172]Budget data splité 2015 2106'!$DH$240/1000000</f>
        <v>2.4007342268789568E-2</v>
      </c>
      <c r="MM12" s="157">
        <f>'[178]Budget data splité 2015 2106'!$DH$240/1000000</f>
        <v>3.4962825151756964E-2</v>
      </c>
      <c r="MN12" s="85">
        <f>MJ12-ML12</f>
        <v>2.7145039272949423E-3</v>
      </c>
      <c r="MO12" s="85">
        <f>MJ12-MM12</f>
        <v>-8.2409789556724539E-3</v>
      </c>
      <c r="MP12" s="41">
        <f>IFERROR(MJ12/MK12-1,"-")</f>
        <v>-0.10197582027935681</v>
      </c>
      <c r="MQ12" s="41"/>
      <c r="MR12" s="136">
        <f>+'[173]data mobile_Décembre 23'!$P$13</f>
        <v>2.7997604083890369E-2</v>
      </c>
      <c r="MS12" s="136">
        <f>+JG12</f>
        <v>2.9798932733684797E-2</v>
      </c>
      <c r="MT12" s="136">
        <f>'[175]Budget data splité 2015 2106'!$DI$240/1000000</f>
        <v>2.4711559257668877E-2</v>
      </c>
      <c r="MU12" s="157">
        <f>'[177]Budget data splité 2015 2106'!$DI$240/1000000</f>
        <v>3.6832544520578138E-2</v>
      </c>
      <c r="MV12" s="85">
        <f>MR12-MT12</f>
        <v>3.2860448262214924E-3</v>
      </c>
      <c r="MW12" s="85">
        <f>MR12-MU12</f>
        <v>-8.8349404366877687E-3</v>
      </c>
      <c r="MX12" s="41">
        <f>IFERROR(MR12/MS12-1,"-")</f>
        <v>-6.0449435081888048E-2</v>
      </c>
      <c r="MY12" s="41"/>
      <c r="MZ12" s="136">
        <v>2.9445247852797854E-2</v>
      </c>
      <c r="NA12" s="136">
        <f>+JO12</f>
        <v>3.1841573344701786E-2</v>
      </c>
      <c r="NB12" s="136">
        <f>+'[179]Budget data splité 2015 2106'!$DJ$240/1000000</f>
        <v>3.7058635287606841E-2</v>
      </c>
      <c r="NC12" s="85">
        <f>MZ12-NB12</f>
        <v>-7.6133874348089867E-3</v>
      </c>
      <c r="ND12" s="41">
        <f>IFERROR(MZ12/NA12-1,"-")</f>
        <v>-7.5257760223166326E-2</v>
      </c>
      <c r="NE12" s="41"/>
      <c r="NF12" s="136">
        <f>'[180]data mobile_Février 24'!$P$13</f>
        <v>2.9043683818845221E-2</v>
      </c>
      <c r="NG12" s="136">
        <f>+JU12</f>
        <v>3.2304845387738014E-2</v>
      </c>
      <c r="NH12" s="136">
        <f>+'[179]Budget data splité 2015 2106'!$DK$240/1000000</f>
        <v>3.4377582728161382E-2</v>
      </c>
      <c r="NI12" s="85">
        <f>NF12-NH12</f>
        <v>-5.3338989093161607E-3</v>
      </c>
      <c r="NJ12" s="41">
        <f>IFERROR(NF12/NG12-1,"-")</f>
        <v>-0.10094961080143827</v>
      </c>
      <c r="NK12" s="41"/>
      <c r="NL12" s="136">
        <f>+'[180]data mobile_Mars 24'!$P$13</f>
        <v>2.7175601491618573E-2</v>
      </c>
      <c r="NM12" s="136">
        <f>+KA12</f>
        <v>3.3971142614036623E-2</v>
      </c>
      <c r="NN12" s="136">
        <f>+'[179]Budget data splité 2015 2106'!$DL$240/1000000</f>
        <v>3.522333495844434E-2</v>
      </c>
      <c r="NO12" s="85">
        <f>NL12-NN12</f>
        <v>-8.0477334668257669E-3</v>
      </c>
      <c r="NP12" s="41">
        <f>IFERROR(NL12/NM12-1,"-")</f>
        <v>-0.20003863866534133</v>
      </c>
      <c r="NQ12" s="41"/>
      <c r="NR12" s="136">
        <f>+'[180]data mobile_Avril 24'!$P$13</f>
        <v>2.2295831240308536E-2</v>
      </c>
      <c r="NS12" s="136">
        <f>+KG12</f>
        <v>3.454057170297848E-2</v>
      </c>
      <c r="NT12" s="136">
        <f>+'[179]Budget data splité 2015 2106'!$DM$240/1000000</f>
        <v>3.3446846458520592E-2</v>
      </c>
      <c r="NU12" s="157">
        <f>+'[181]Budget data splité 2015 2106'!$DM$240/1000000</f>
        <v>2.6853393387007991E-2</v>
      </c>
      <c r="NV12" s="85">
        <f>NR12-NT12</f>
        <v>-1.1151015218212056E-2</v>
      </c>
      <c r="NW12" s="41">
        <f>IFERROR(NR12/NS12-1,"-")</f>
        <v>-0.35450312079270141</v>
      </c>
      <c r="NX12" s="41"/>
      <c r="NY12" s="136">
        <f>+'[180]data mobile_Mai 24'!$P$13</f>
        <v>2.1769557489610299E-2</v>
      </c>
      <c r="NZ12" s="136">
        <f>+KO12</f>
        <v>3.1953122207860132E-2</v>
      </c>
      <c r="OA12" s="136">
        <f>+'[179]Budget data splité 2015 2106'!$DN$240/1000000</f>
        <v>3.4231623406700586E-2</v>
      </c>
      <c r="OB12" s="157">
        <f>+'[181]Budget data splité 2015 2106'!$DN$240/1000000</f>
        <v>2.7120955325745967E-2</v>
      </c>
      <c r="OC12" s="85">
        <f>NY12-OA12</f>
        <v>-1.2462065917090287E-2</v>
      </c>
      <c r="OD12" s="41">
        <f>IFERROR(NY12/NZ12-1,"-")</f>
        <v>-0.31870327575515556</v>
      </c>
      <c r="OE12" s="41"/>
      <c r="OF12" s="136">
        <f>+'[180]data mobile_Juin 24'!$P$13</f>
        <v>1.5536033259079041E-2</v>
      </c>
      <c r="OG12" s="136">
        <f>+KW12</f>
        <v>3.1504235691682966E-2</v>
      </c>
      <c r="OH12" s="136">
        <f>+'[179]Budget data splité 2015 2106'!$DO$240/1000000</f>
        <v>3.2822185589667097E-2</v>
      </c>
      <c r="OI12" s="157">
        <f>+'[181]Budget data splité 2015 2106'!$DO$240/1000000</f>
        <v>2.5950887933307576E-2</v>
      </c>
      <c r="OJ12" s="85">
        <f>OF12-OH12</f>
        <v>-1.7286152330588056E-2</v>
      </c>
      <c r="OK12" s="41">
        <f>IFERROR(OF12/OG12-1,"-")</f>
        <v>-0.50685890585879179</v>
      </c>
      <c r="OL12" s="41"/>
      <c r="OM12" s="136">
        <f>+'[180]data mobile_Juillet 24'!$P$13</f>
        <v>1.4729648160997507E-2</v>
      </c>
      <c r="ON12" s="136">
        <f>+LE12</f>
        <v>3.5426439766460177E-2</v>
      </c>
      <c r="OO12" s="136">
        <f>+'[179]Budget data splité 2015 2106'!$DP$240/1000000</f>
        <v>3.2947057762197265E-2</v>
      </c>
      <c r="OP12" s="157">
        <f>+'[181]Budget data splité 2015 2106'!$DP$240/1000000</f>
        <v>2.63092446524835E-2</v>
      </c>
      <c r="OQ12" s="85">
        <f>OM12-OO12</f>
        <v>-1.821740960119976E-2</v>
      </c>
      <c r="OR12" s="41">
        <f>IFERROR(OM12/ON12-1,"-")</f>
        <v>-0.58421878523218873</v>
      </c>
      <c r="OS12" s="41"/>
      <c r="OT12" s="136">
        <v>1.5098295957192576E-2</v>
      </c>
      <c r="OU12" s="136">
        <v>3.5138290585299714E-2</v>
      </c>
      <c r="OV12" s="136">
        <v>3.2392008921108995E-2</v>
      </c>
      <c r="OW12" s="157">
        <v>2.888353973857816E-2</v>
      </c>
      <c r="OX12" s="85">
        <v>-1.7293712963916418E-2</v>
      </c>
      <c r="OY12" s="41">
        <v>-0.57031785821963044</v>
      </c>
      <c r="OZ12" s="42"/>
      <c r="PA12" s="136">
        <f>+'[180]data mobile_Août 24 '!$Q$13</f>
        <v>1.2939028508725912E-2</v>
      </c>
      <c r="PB12" s="136">
        <f>+LT12</f>
        <v>3.0900046036333607E-2</v>
      </c>
      <c r="PC12" s="136">
        <f>+'[179]Budget data splité 2015 2106'!$DR$240/1000000</f>
        <v>3.0178174725154931E-2</v>
      </c>
      <c r="PD12" s="157">
        <f>+'[182]Budget data splité 2015 2106'!$DR$240/1000000</f>
        <v>1.733183940015301E-2</v>
      </c>
      <c r="PE12" s="85">
        <f>PA12-PC12</f>
        <v>-1.7239146216429017E-2</v>
      </c>
      <c r="PF12" s="41">
        <f>IFERROR(PA12/PB12-1,"-")</f>
        <v>-0.58126183716646751</v>
      </c>
      <c r="PG12" s="41"/>
      <c r="PH12" s="136">
        <f>'[180]data mobile_Octobre 24'!$P$13</f>
        <v>1.2146584342776337E-2</v>
      </c>
      <c r="PI12" s="136">
        <f>+MB12</f>
        <v>2.7321573255986421E-2</v>
      </c>
      <c r="PJ12" s="136">
        <f>+'[179]Budget data splité 2015 2106'!$DS$240/1000000</f>
        <v>3.0816258094572582E-2</v>
      </c>
      <c r="PK12" s="157">
        <f>+'[182]Budget data splité 2015 2106'!$DS$240/1000000</f>
        <v>1.7950133272425711E-2</v>
      </c>
      <c r="PL12" s="85">
        <f>PH12-PJ12</f>
        <v>-1.8669673751796245E-2</v>
      </c>
      <c r="PM12" s="41">
        <f>IFERROR(PH12/PI12-1,"-")</f>
        <v>-0.55542148949585468</v>
      </c>
      <c r="PN12" s="41"/>
      <c r="PO12" s="136">
        <f>+'[180]data mobile_Novembre 24'!$P$13</f>
        <v>1.0864777484573648E-2</v>
      </c>
      <c r="PP12" s="136">
        <f>+MJ12</f>
        <v>2.672184619608451E-2</v>
      </c>
      <c r="PQ12" s="136">
        <f>+'[179]Budget data splité 2015 2106'!$DT$240/1000000</f>
        <v>2.9473019052405069E-2</v>
      </c>
      <c r="PR12" s="157">
        <f>'[183]Budget data splité 2015 2106'!$DT$240/1000000</f>
        <v>1.7948020230278888E-2</v>
      </c>
      <c r="PS12" s="85">
        <f>PO12-PQ12</f>
        <v>-1.8608241567831422E-2</v>
      </c>
      <c r="PT12" s="41">
        <f>IFERROR(PO12/PP12-1,"-")</f>
        <v>-0.59341216902275118</v>
      </c>
      <c r="PU12" s="41"/>
      <c r="PV12" s="136">
        <f>+'[180]data mobile_Décembre 24'!$P$13</f>
        <v>1.1448161908217139E-2</v>
      </c>
      <c r="PW12" s="136">
        <f>+MR12</f>
        <v>2.7997604083890369E-2</v>
      </c>
      <c r="PX12" s="136">
        <f>+'[179]Budget data splité 2015 2106'!$DU$240/1000000</f>
        <v>2.993929566593671E-2</v>
      </c>
      <c r="PY12" s="157">
        <f>'[183]Budget data splité 2015 2106'!$DU$240/1000000</f>
        <v>1.9351964568096784E-2</v>
      </c>
      <c r="PZ12" s="85">
        <f>PV12-PX12</f>
        <v>-1.8491133757719571E-2</v>
      </c>
      <c r="QA12" s="41">
        <f>IFERROR(PV12/PW12-1,"-")</f>
        <v>-0.59110208595297864</v>
      </c>
      <c r="QB12" s="41"/>
      <c r="QC12" s="136">
        <v>1.1643311118318888E-2</v>
      </c>
      <c r="QD12" s="136">
        <f>+MZ12</f>
        <v>2.9445247852797854E-2</v>
      </c>
      <c r="QE12" s="136">
        <f>+'[183]Budget data splité 2015 2106'!$DV$240/1000000</f>
        <v>1.7226701316134647E-2</v>
      </c>
      <c r="QF12" s="85">
        <f>QC12-QE12</f>
        <v>-5.5833901978157591E-3</v>
      </c>
      <c r="QG12" s="41">
        <f>IFERROR(QC12/QD12-1,"-")</f>
        <v>-0.60457758153281926</v>
      </c>
      <c r="QH12" s="42"/>
      <c r="QI12" s="136">
        <f>'[185]data mobile_Février 2025'!$P$13</f>
        <v>1.0615017587969296E-2</v>
      </c>
      <c r="QJ12" s="136">
        <f>+NF12</f>
        <v>2.9043683818845221E-2</v>
      </c>
      <c r="QK12" s="136">
        <f>'[186]Budget data splité 2015 2106'!$DW$240/1000000</f>
        <v>1.5257892612383946E-2</v>
      </c>
      <c r="QL12" s="85">
        <f>QI12-QK12</f>
        <v>-4.6428750244146503E-3</v>
      </c>
      <c r="QM12" s="41">
        <f>IFERROR(QI12/QJ12-1,"-")</f>
        <v>-0.63451545423168199</v>
      </c>
      <c r="QN12" s="42"/>
      <c r="QO12" s="42"/>
      <c r="QP12" s="157">
        <f>+'[183]Budget data splité 2015 2106'!$EH$240/1000000</f>
        <v>0.18750429863532936</v>
      </c>
      <c r="QQ12" s="158"/>
      <c r="QR12" s="158"/>
      <c r="QS12" s="54"/>
      <c r="QT12" s="54"/>
      <c r="QV12" s="90"/>
      <c r="QW12" s="90"/>
      <c r="QX12" s="90"/>
      <c r="QY12" s="142"/>
      <c r="QZ12" s="46"/>
      <c r="RB12" s="86"/>
      <c r="RC12" s="43"/>
      <c r="RD12" s="43"/>
      <c r="RE12" s="43"/>
      <c r="RF12" s="47"/>
      <c r="RG12" s="48"/>
    </row>
    <row r="13" spans="1:478" ht="15" thickBot="1" x14ac:dyDescent="0.35">
      <c r="A13" s="49" t="s">
        <v>15</v>
      </c>
      <c r="B13" s="50"/>
      <c r="C13" s="2"/>
      <c r="D13" s="54"/>
      <c r="E13" s="88">
        <f>+'[145]data mobile Jan 20'!$P$10</f>
        <v>0.68857381444091037</v>
      </c>
      <c r="F13" s="88">
        <f>'[145]data mobile Janvier 19'!$P$10</f>
        <v>0.55839809579578081</v>
      </c>
      <c r="G13" s="88">
        <f>+'[146]Budget data splité 2015 2106'!$BN$241/1000000</f>
        <v>0.6751689805819262</v>
      </c>
      <c r="H13" s="89">
        <f>E13-G13</f>
        <v>1.3404833858984166E-2</v>
      </c>
      <c r="I13" s="53">
        <f>IFERROR(E13/F13-1,"-")</f>
        <v>0.23312350028632234</v>
      </c>
      <c r="J13" s="54"/>
      <c r="K13" s="88">
        <f>'[145]data mobile Fev 20'!$P$10</f>
        <v>0.66625880674394022</v>
      </c>
      <c r="L13" s="88">
        <f>'[145]data mobile Février 19 '!$P$10</f>
        <v>0.51831323012971731</v>
      </c>
      <c r="M13" s="88">
        <f>+'[146]Budget data splité 2015 2106'!$BO$241/1000000</f>
        <v>0.62324084031867277</v>
      </c>
      <c r="N13" s="89">
        <f>K13-M13</f>
        <v>4.3017966425267451E-2</v>
      </c>
      <c r="O13" s="53">
        <f>IFERROR(K13/L13-1,"-")</f>
        <v>0.28543662020202887</v>
      </c>
      <c r="P13" s="54"/>
      <c r="Q13" s="88">
        <v>0.71220768996766015</v>
      </c>
      <c r="R13" s="88">
        <v>0.5905174236326356</v>
      </c>
      <c r="S13" s="88">
        <v>0.728536433428562</v>
      </c>
      <c r="T13" s="89">
        <f>Q13-S13</f>
        <v>-1.6328743460901851E-2</v>
      </c>
      <c r="U13" s="53">
        <f>IFERROR(Q13/R13-1,"-")</f>
        <v>0.2060739640609297</v>
      </c>
      <c r="V13" s="54"/>
      <c r="W13" s="88">
        <f>'[147]data mobile Mars20'!$P$11</f>
        <v>0.80913111032225693</v>
      </c>
      <c r="X13" s="88">
        <f>'[148]data mobile Avril19 '!$P$10</f>
        <v>0.5411501134347102</v>
      </c>
      <c r="Y13" s="88">
        <f>+'[146]Budget data splité 2015 2106'!$BQ$241/1000000</f>
        <v>0.74068592494123653</v>
      </c>
      <c r="Z13" s="89">
        <f>W13-Y13</f>
        <v>6.8445185381020401E-2</v>
      </c>
      <c r="AA13" s="53">
        <f>IFERROR(W13/X13-1,"-")</f>
        <v>0.49520639511032583</v>
      </c>
      <c r="AB13" s="54"/>
      <c r="AC13" s="88">
        <f>'[147]data mobile Mai 20'!$P$11</f>
        <v>0.84068058887870278</v>
      </c>
      <c r="AD13" s="88">
        <f>'[147]data mobile Mai 19 '!$P$10</f>
        <v>0.59553697510909309</v>
      </c>
      <c r="AE13" s="88">
        <f>+'[146]Budget data splité 2015 2106'!$BR$241/1000000</f>
        <v>0.79412257966582778</v>
      </c>
      <c r="AF13" s="89">
        <f>AC13-AE13</f>
        <v>4.6558009212875007E-2</v>
      </c>
      <c r="AG13" s="53">
        <f>IFERROR(AC13/AD13-1,"-")</f>
        <v>0.41163458192449465</v>
      </c>
      <c r="AH13" s="54"/>
      <c r="AI13" s="88">
        <v>0.82194590604886852</v>
      </c>
      <c r="AJ13" s="88" t="e">
        <f>#REF!</f>
        <v>#REF!</v>
      </c>
      <c r="AK13" s="88">
        <f>+'[146]Budget data splité 2015 2106'!$BS$241/1000000</f>
        <v>0.80732415757337717</v>
      </c>
      <c r="AL13" s="120">
        <f>+'[149]Budget data splité 2015 2106'!$BS$241/1000000</f>
        <v>0.86265215313902988</v>
      </c>
      <c r="AM13" s="89">
        <f>AI13-AK13</f>
        <v>1.4621748475491358E-2</v>
      </c>
      <c r="AN13" s="53" t="str">
        <f>IFERROR(AI13/AJ13-1,"-")</f>
        <v>-</v>
      </c>
      <c r="AO13" s="54"/>
      <c r="AP13" s="88">
        <f>+'[147]data mobile Juillet 20'!$P$11</f>
        <v>0.70462488541747303</v>
      </c>
      <c r="AQ13" s="88" t="e">
        <f>#REF!</f>
        <v>#REF!</v>
      </c>
      <c r="AR13" s="88">
        <f>+'[146]Budget data splité 2015 2106'!$BT$241/1000000</f>
        <v>0.8780186072683015</v>
      </c>
      <c r="AS13" s="120">
        <f>'[150]Budget data splité 2015 2106'!$BT$241/1000000</f>
        <v>0.85049349630855986</v>
      </c>
      <c r="AT13" s="89">
        <f>AP13-AR13</f>
        <v>-0.17339372185082846</v>
      </c>
      <c r="AU13" s="53" t="str">
        <f>IFERROR(AP13/AQ13-1,"-")</f>
        <v>-</v>
      </c>
      <c r="AV13" s="54"/>
      <c r="AW13" s="88">
        <f>'[147]data mobile Août 20 '!$P$11</f>
        <v>0.72466670086147511</v>
      </c>
      <c r="AX13" s="88" t="e">
        <f>#REF!</f>
        <v>#REF!</v>
      </c>
      <c r="AY13" s="88">
        <f>+'[146]Budget data splité 2015 2106'!$BU$241/1000000</f>
        <v>0.905090423004413</v>
      </c>
      <c r="AZ13" s="120">
        <f>+'[151]Budget data splité 2015 2106'!$BU$241/1000000</f>
        <v>0.87658779707950629</v>
      </c>
      <c r="BA13" s="89">
        <f>AW13-AY13</f>
        <v>-0.18042372214293789</v>
      </c>
      <c r="BB13" s="53" t="str">
        <f>IFERROR(AW13/AX13-1,"-")</f>
        <v>-</v>
      </c>
      <c r="BC13" s="54"/>
      <c r="BD13" s="88">
        <v>0.72222335915243285</v>
      </c>
      <c r="BE13" s="88" t="e">
        <f>#REF!</f>
        <v>#REF!</v>
      </c>
      <c r="BF13" s="88">
        <f>+'[146]Budget data splité 2015 2106'!$BV$241/1000000</f>
        <v>0.89309731753852539</v>
      </c>
      <c r="BG13" s="120">
        <f>'[152]Budget data splité 2015 2106'!$BV$241/1000000</f>
        <v>0.70715669581248652</v>
      </c>
      <c r="BH13" s="89">
        <f>BD13-BF13</f>
        <v>-0.17087395838609254</v>
      </c>
      <c r="BI13" s="53" t="str">
        <f>IFERROR(BD13/BE13-1,"-")</f>
        <v>-</v>
      </c>
      <c r="BJ13" s="127">
        <f>'[147]data mobile Septembre20'!$P$11</f>
        <v>0.72222335915243285</v>
      </c>
      <c r="BK13" s="126">
        <f t="shared" ref="BK13" si="33">BJ13-BD13</f>
        <v>0</v>
      </c>
      <c r="BL13" s="127"/>
      <c r="BM13" s="54"/>
      <c r="BN13" s="88">
        <f>'[147]data mobile Octobre 20'!$P$11</f>
        <v>0.7359811428858255</v>
      </c>
      <c r="BO13" s="88" t="e">
        <f>#REF!</f>
        <v>#REF!</v>
      </c>
      <c r="BP13" s="88">
        <f>+'[146]Budget data splité 2015 2106'!$BW$241/1000000</f>
        <v>0.93818482552009952</v>
      </c>
      <c r="BQ13" s="120">
        <f>'[152]Budget data splité 2015 2106'!$BW$241/1000000</f>
        <v>0.73201165467952833</v>
      </c>
      <c r="BR13" s="89">
        <f>BN13-BP13</f>
        <v>-0.20220368263427402</v>
      </c>
      <c r="BS13" s="53" t="str">
        <f>IFERROR(BN13/BO13-1,"-")</f>
        <v>-</v>
      </c>
      <c r="BT13" s="54"/>
      <c r="BU13" s="137">
        <v>0.69988014872438586</v>
      </c>
      <c r="BV13" s="137" t="e">
        <f>#REF!</f>
        <v>#REF!</v>
      </c>
      <c r="BW13" s="137">
        <v>0.93508094395117869</v>
      </c>
      <c r="BX13" s="137">
        <v>0.70964223541608007</v>
      </c>
      <c r="BY13" s="89">
        <f>BU13-BW13</f>
        <v>-0.23520079522679282</v>
      </c>
      <c r="BZ13" s="53" t="str">
        <f>IFERROR(BU13/BV13-1,"-")</f>
        <v>-</v>
      </c>
      <c r="CA13" s="54"/>
      <c r="CB13" s="137">
        <v>0.69988014872438586</v>
      </c>
      <c r="CC13" s="137" t="e">
        <f>#REF!</f>
        <v>#REF!</v>
      </c>
      <c r="CD13" s="137">
        <v>0.93508094395117869</v>
      </c>
      <c r="CE13" s="137">
        <v>0.70964223541608007</v>
      </c>
      <c r="CF13" s="89">
        <f>CB13-CD13</f>
        <v>-0.23520079522679282</v>
      </c>
      <c r="CG13" s="53" t="str">
        <f>IFERROR(CB13/CC13-1,"-")</f>
        <v>-</v>
      </c>
      <c r="CH13" s="54"/>
      <c r="CI13" s="54"/>
      <c r="CJ13" s="23">
        <f>+E13</f>
        <v>0.68857381444091037</v>
      </c>
      <c r="CK13" s="23" t="e">
        <f>+#REF!+#REF!+#REF!+#REF!+#REF!+#REF!</f>
        <v>#REF!</v>
      </c>
      <c r="CL13" s="23" t="e">
        <f>+#REF!+#REF!+#REF!+#REF!+#REF!+#REF!</f>
        <v>#REF!</v>
      </c>
      <c r="CM13" s="57" t="e">
        <f>CJ13-CL13</f>
        <v>#REF!</v>
      </c>
      <c r="CN13" s="58" t="str">
        <f>IFERROR(CJ13/CK13-1,"-")</f>
        <v>-</v>
      </c>
      <c r="CP13" s="116">
        <f t="shared" ref="CP13:CP14" si="34">CJ13/CJ$11*CP$11</f>
        <v>10.692368313928702</v>
      </c>
      <c r="CQ13" s="55"/>
      <c r="CR13" s="55"/>
      <c r="CS13" s="55"/>
      <c r="CT13" s="59"/>
      <c r="CU13" s="60" t="e">
        <f t="shared" si="24"/>
        <v>#DIV/0!</v>
      </c>
      <c r="CV13" s="60" t="e">
        <f t="shared" si="21"/>
        <v>#DIV/0!</v>
      </c>
      <c r="CW13" s="60" t="e">
        <f t="shared" si="21"/>
        <v>#DIV/0!</v>
      </c>
      <c r="CX13" s="60" t="e">
        <f t="shared" si="21"/>
        <v>#DIV/0!</v>
      </c>
      <c r="CY13" s="137">
        <f>'[147]data mobile Decembre 20 '!$P$11</f>
        <v>0.73522438475125085</v>
      </c>
      <c r="CZ13" s="137" t="e">
        <f>+#REF!</f>
        <v>#REF!</v>
      </c>
      <c r="DA13" s="137">
        <f>'[146]Budget data splité 2015 2106'!$BY$241/1000000</f>
        <v>1.006693699509432</v>
      </c>
      <c r="DB13" s="137">
        <f>'[152]Budget data splité 2015 2106'!$BY$241/1000000</f>
        <v>0.74774102783484153</v>
      </c>
      <c r="DC13" s="89">
        <f>CY13-DA13</f>
        <v>-0.27146931475818115</v>
      </c>
      <c r="DD13" s="53" t="str">
        <f>IFERROR(CY13/CZ13-1,"-")</f>
        <v>-</v>
      </c>
      <c r="DF13" s="137">
        <f>'[147]data mobile Janvier21'!$P$11</f>
        <v>0.81609034798637492</v>
      </c>
      <c r="DG13" s="137">
        <f t="shared" ref="DG13:DG14" si="35">E13</f>
        <v>0.68857381444091037</v>
      </c>
      <c r="DH13" s="137">
        <f>+'[152]Budget data splité 2015 2106'!$BZ$241/1000000</f>
        <v>0.75745878502722286</v>
      </c>
      <c r="DI13" s="89">
        <f>DF13-DH13</f>
        <v>5.8631562959152062E-2</v>
      </c>
      <c r="DJ13" s="53">
        <f>IFERROR(DF13/DG13-1,"-")</f>
        <v>0.18518934480394367</v>
      </c>
      <c r="DK13" s="54"/>
      <c r="DL13" s="137">
        <f>'[147]data mobile Fev21'!$P$11</f>
        <v>0.79121945919172121</v>
      </c>
      <c r="DM13" s="137">
        <f>L13</f>
        <v>0.51831323012971731</v>
      </c>
      <c r="DN13" s="137">
        <f>+'[152]Budget data splité 2015 2106'!$CA$241/1000000</f>
        <v>0.69304772255325886</v>
      </c>
      <c r="DO13" s="89">
        <f>DL13-DN13</f>
        <v>9.8171736638462348E-2</v>
      </c>
      <c r="DP13" s="53">
        <f>IFERROR(DL13/DM13-1,"-")</f>
        <v>0.52652761534507642</v>
      </c>
      <c r="DQ13" s="54"/>
      <c r="DR13" s="137">
        <f>+'[147]data mobile Avril21'!$P$11</f>
        <v>0.79585237143702492</v>
      </c>
      <c r="DS13" s="137">
        <f>W13</f>
        <v>0.80913111032225693</v>
      </c>
      <c r="DT13" s="137">
        <f>+'[152]Budget data splité 2015 2106'!$CC$241/1000000</f>
        <v>0.75453997811354445</v>
      </c>
      <c r="DU13" s="137">
        <f>'[153]Budget data splité 2015 2106'!$CC$241/1000000</f>
        <v>0.85475419928002894</v>
      </c>
      <c r="DV13" s="89">
        <f>DR13-DT13</f>
        <v>4.1312393323480467E-2</v>
      </c>
      <c r="DW13" s="53">
        <f>IFERROR(DR13/DS13-1,"-")</f>
        <v>-1.6411109047510752E-2</v>
      </c>
      <c r="DX13" s="54"/>
      <c r="DY13" s="54"/>
      <c r="DZ13" s="137">
        <f>'[154]data mobile Mai 21'!$P$10</f>
        <v>0.85636373439906799</v>
      </c>
      <c r="EA13" s="137">
        <f>AC13</f>
        <v>0.84068058887870278</v>
      </c>
      <c r="EB13" s="137">
        <f>+'[152]Budget data splité 2015 2106'!$CD$241/1000000</f>
        <v>0.78596035432791544</v>
      </c>
      <c r="EC13" s="137">
        <f>'[155]Budget data splité 2015 2106'!$CD$241/1000000</f>
        <v>0.89412357181505786</v>
      </c>
      <c r="ED13" s="89">
        <f>DZ13-EB13</f>
        <v>7.0403380071152544E-2</v>
      </c>
      <c r="EE13" s="89">
        <f t="shared" ref="EE13:EE14" si="36">DZ13-EC13</f>
        <v>-3.7759837415989872E-2</v>
      </c>
      <c r="EF13" s="53">
        <f>IFERROR(DZ13/EA13-1,"-")</f>
        <v>1.8655296348977668E-2</v>
      </c>
      <c r="EG13" s="54"/>
      <c r="EH13" s="137">
        <f>+'[156]data mobile Juin 21'!$P$10</f>
        <v>0.80409699599378692</v>
      </c>
      <c r="EI13" s="137" t="e">
        <f>AJ13</f>
        <v>#REF!</v>
      </c>
      <c r="EJ13" s="137">
        <f>+'[152]Budget data splité 2015 2106'!$CE$241/1000000</f>
        <v>0.76672239064457903</v>
      </c>
      <c r="EK13" s="137">
        <f>'[155]Budget data splité 2015 2106'!$CE$241/1000000</f>
        <v>0.87593719330720532</v>
      </c>
      <c r="EL13" s="89">
        <f>EH13-EJ13</f>
        <v>3.737460534920789E-2</v>
      </c>
      <c r="EM13" s="89">
        <f t="shared" ref="EM13:EM14" si="37">EH13-EK13</f>
        <v>-7.1840197313418397E-2</v>
      </c>
      <c r="EN13" s="53" t="str">
        <f>IFERROR(EH13/EI13-1,"-")</f>
        <v>-</v>
      </c>
      <c r="EO13" s="54"/>
      <c r="EP13" s="137">
        <f>+'[156]data mobile Juillet 21'!$P$10</f>
        <v>0.86084711724140528</v>
      </c>
      <c r="EQ13" s="137">
        <f>AP13</f>
        <v>0.70462488541747303</v>
      </c>
      <c r="ER13" s="137">
        <f>+'[152]Budget data splité 2015 2106'!$CF$241/1000000</f>
        <v>0.7986500640148686</v>
      </c>
      <c r="ES13" s="137">
        <f>'[157]Budget data splité 2015 2106'!$CF$240/1000000</f>
        <v>2.565019404662509E-2</v>
      </c>
      <c r="ET13" s="89">
        <f>EP13-ER13</f>
        <v>6.219705322653668E-2</v>
      </c>
      <c r="EU13" s="89">
        <f t="shared" ref="EU13:EU14" si="38">EP13-ES13</f>
        <v>0.83519692319478023</v>
      </c>
      <c r="EV13" s="53">
        <f>IFERROR(EP13/EQ13-1,"-")</f>
        <v>0.2217097849607943</v>
      </c>
      <c r="EW13" s="54"/>
      <c r="EX13" s="137">
        <f>'[158]data mobile Août 21'!$P$10</f>
        <v>0.88188659175788231</v>
      </c>
      <c r="EY13" s="137">
        <f>AW13</f>
        <v>0.72466670086147511</v>
      </c>
      <c r="EZ13" s="137">
        <f>+'[152]Budget data splité 2015 2106'!$CG$241/1000000</f>
        <v>0.8050715439160625</v>
      </c>
      <c r="FA13" s="137">
        <f>+'[159]Budget data splité 2015 2106'!$CG$241/1000000</f>
        <v>0.85714592683142421</v>
      </c>
      <c r="FB13" s="89">
        <f>EX13-EZ13</f>
        <v>7.6815047841819806E-2</v>
      </c>
      <c r="FC13" s="89">
        <f t="shared" ref="FC13:FC14" si="39">EX13-FA13</f>
        <v>2.47406649264581E-2</v>
      </c>
      <c r="FD13" s="53">
        <f>IFERROR(EX13/EY13-1,"-")</f>
        <v>0.21695476100875899</v>
      </c>
      <c r="FE13" s="54"/>
      <c r="FF13" s="137">
        <f>'[184]data mobile Sept 21'!$P$10</f>
        <v>0.90074224335505759</v>
      </c>
      <c r="FG13" s="137">
        <f>BD13</f>
        <v>0.72222335915243285</v>
      </c>
      <c r="FH13" s="137">
        <f>+'[152]Budget data splité 2015 2106'!$CH$241/1000000</f>
        <v>0.785365795351189</v>
      </c>
      <c r="FI13" s="137">
        <f>+'[159]Budget data splité 2015 2106'!$CH$241/1000000</f>
        <v>0.85673314365889386</v>
      </c>
      <c r="FJ13" s="89">
        <f>FF13-FH13</f>
        <v>0.11537644800386859</v>
      </c>
      <c r="FK13" s="89">
        <f t="shared" ref="FK13:FK14" si="40">FF13-FI13</f>
        <v>4.4009099696163734E-2</v>
      </c>
      <c r="FL13" s="53">
        <f>IFERROR(FF13/FG13-1,"-")</f>
        <v>0.24717960439845932</v>
      </c>
      <c r="FM13" s="54"/>
      <c r="FN13" s="137">
        <f>'[160]data mobile Oct 21'!$P$10</f>
        <v>0.83275691185563083</v>
      </c>
      <c r="FO13" s="137">
        <f>BN13</f>
        <v>0.7359811428858255</v>
      </c>
      <c r="FP13" s="137">
        <f>+'[152]Budget data splité 2015 2106'!$CH$241/1000000</f>
        <v>0.785365795351189</v>
      </c>
      <c r="FQ13" s="137">
        <f>'[161]Budget data splité 2015 2106'!$CI$241/1000000</f>
        <v>0.86488847851542905</v>
      </c>
      <c r="FR13" s="89">
        <f>FN13-FP13</f>
        <v>4.7391116504441833E-2</v>
      </c>
      <c r="FS13" s="89">
        <f t="shared" ref="FS13:FS14" si="41">FN13-FQ13</f>
        <v>-3.2131566659798216E-2</v>
      </c>
      <c r="FT13" s="53">
        <f>IFERROR(FN13/FO13-1,"-")</f>
        <v>0.13149218550673969</v>
      </c>
      <c r="FU13" s="54"/>
      <c r="FV13" s="137">
        <f>'[160]data mobile Nov 21'!$P$10</f>
        <v>0.83653272547423674</v>
      </c>
      <c r="FW13" s="137">
        <f>BU13</f>
        <v>0.69988014872438586</v>
      </c>
      <c r="FX13" s="137">
        <f>+'[152]Budget data splité 2015 2106'!$CJ$241/1000000</f>
        <v>0.79804590559617938</v>
      </c>
      <c r="FY13" s="137">
        <f>'[161]Budget data splité 2015 2106'!$CJ$241/1000000</f>
        <v>0.83229673186704656</v>
      </c>
      <c r="FZ13" s="89">
        <f>FV13-FX13</f>
        <v>3.8486819878057354E-2</v>
      </c>
      <c r="GA13" s="89">
        <f t="shared" ref="GA13:GA14" si="42">FV13-FY13</f>
        <v>4.2359936071901805E-3</v>
      </c>
      <c r="GB13" s="53">
        <f>IFERROR(FV13/FW13-1,"-")</f>
        <v>0.195251396969776</v>
      </c>
      <c r="GC13" s="54"/>
      <c r="GD13" s="137">
        <f>+'[160]data mobile Déc 21'!$P$10</f>
        <v>0.89570338025772833</v>
      </c>
      <c r="GE13" s="137">
        <f>CY13</f>
        <v>0.73522438475125085</v>
      </c>
      <c r="GF13" s="137">
        <f>+'[152]Budget data splité 2015 2106'!$CK$241/1000000</f>
        <v>0.83946779521363224</v>
      </c>
      <c r="GG13" s="137">
        <f>'[161]Budget data splité 2015 2106'!$CK$241/1000000</f>
        <v>0.86791988114024499</v>
      </c>
      <c r="GH13" s="89">
        <f>GD13-GF13</f>
        <v>5.6235585044096092E-2</v>
      </c>
      <c r="GI13" s="89">
        <f t="shared" ref="GI13:GI14" si="43">GD13-GG13</f>
        <v>2.7783499117483346E-2</v>
      </c>
      <c r="GJ13" s="53">
        <f>IFERROR(GD13/GE13-1,"-")</f>
        <v>0.2182721341060696</v>
      </c>
      <c r="GK13" s="54"/>
      <c r="GL13" s="137">
        <f>'[162]data mobile Jan 22'!$P$10</f>
        <v>0.92583171113191076</v>
      </c>
      <c r="GM13" s="137">
        <f>DF13</f>
        <v>0.81609034798637492</v>
      </c>
      <c r="GN13" s="137">
        <f>+'[163]Budget data splité 2015 2106'!$CL$241/1000000</f>
        <v>0.89482076575696423</v>
      </c>
      <c r="GO13" s="89">
        <f>GL13-GN13</f>
        <v>3.101094537494653E-2</v>
      </c>
      <c r="GP13" s="53">
        <f>IFERROR(GL13/GM13-1,"-")</f>
        <v>0.13447207581404697</v>
      </c>
      <c r="GQ13" s="137">
        <v>0.88475467426843257</v>
      </c>
      <c r="GR13" s="137">
        <v>0.79121945919172121</v>
      </c>
      <c r="GS13" s="137">
        <v>0.82568245526321304</v>
      </c>
      <c r="GT13" s="89">
        <v>5.9072219005219528E-2</v>
      </c>
      <c r="GU13" s="53">
        <v>0.11821652512472736</v>
      </c>
      <c r="GV13" s="54"/>
      <c r="GW13" s="137">
        <f>'[164]data mobile Estimé_Mars 22'!$P$10</f>
        <v>0.96449460932786524</v>
      </c>
      <c r="GX13" s="137">
        <f>+'[165]Data Mobile'!$CJ$13</f>
        <v>0.80191359244522153</v>
      </c>
      <c r="GY13" s="137">
        <f>+'[166]Budget data splité 2015 2106'!$CN$241/1000000</f>
        <v>0.90088066822411572</v>
      </c>
      <c r="GZ13" s="89">
        <f>GW13-GY13</f>
        <v>6.3613941103749516E-2</v>
      </c>
      <c r="HA13" s="53">
        <f>IFERROR(GW13/GX13-1,"-")</f>
        <v>0.2027413157905158</v>
      </c>
      <c r="HB13" s="54"/>
      <c r="HC13" s="137">
        <f>+'[164]data mobile Estimé_Avril_ 22'!$P$10</f>
        <v>0.98566282578489495</v>
      </c>
      <c r="HD13" s="137">
        <f>+DR13</f>
        <v>0.79585237143702492</v>
      </c>
      <c r="HE13" s="137">
        <f>+'[166]Budget data splité 2015 2106'!$CO$241/1000000</f>
        <v>0.84633224235335569</v>
      </c>
      <c r="HF13" s="158">
        <f>+'[167]Budget data splité 2015 2106'!$CO$241/1000000</f>
        <v>0.9847959544662257</v>
      </c>
      <c r="HG13" s="89">
        <f>HC13-HE13</f>
        <v>0.13933058343153926</v>
      </c>
      <c r="HH13" s="89">
        <f t="shared" si="25"/>
        <v>8.6687131866924894E-4</v>
      </c>
      <c r="HI13" s="53">
        <f>IFERROR(HC13/HD13-1,"-")</f>
        <v>0.2384995775097587</v>
      </c>
      <c r="HJ13" s="54"/>
      <c r="HK13" s="137">
        <f>+'[164]data mobile Estimé_Mai22'!$P$10</f>
        <v>0.9336433171572871</v>
      </c>
      <c r="HL13" s="137">
        <f>+DZ13</f>
        <v>0.85636373439906799</v>
      </c>
      <c r="HM13" s="137">
        <f>+'[166]Budget data splité 2015 2106'!$CP$241/1000000</f>
        <v>0.88337613246531077</v>
      </c>
      <c r="HN13" s="158">
        <f>+'[167]Budget data splité 2015 2106'!$CP$241/1000000</f>
        <v>0.99785138714398036</v>
      </c>
      <c r="HO13" s="89">
        <f>HK13-HM13</f>
        <v>5.026718469197633E-2</v>
      </c>
      <c r="HP13" s="89">
        <f t="shared" si="26"/>
        <v>-6.4208069986693261E-2</v>
      </c>
      <c r="HQ13" s="53">
        <f>IFERROR(HK13/HL13-1,"-")</f>
        <v>9.0241540660813024E-2</v>
      </c>
      <c r="HR13" s="54"/>
      <c r="HS13" s="137">
        <f>'[168]data mobile_Juin22'!$P$10</f>
        <v>0.99507455853052518</v>
      </c>
      <c r="HT13" s="137">
        <f>+EH13</f>
        <v>0.80409699599378692</v>
      </c>
      <c r="HU13" s="137">
        <f>+'[166]Budget data splité 2015 2106'!$CQ$241/1000000</f>
        <v>0.84167100223649738</v>
      </c>
      <c r="HV13" s="158">
        <f>+'[169]Budget data splité 2015 2106'!$CQ$241/1000000</f>
        <v>0.99135243798914796</v>
      </c>
      <c r="HW13" s="89">
        <f>HS13-HU13</f>
        <v>0.1534035562940278</v>
      </c>
      <c r="HX13" s="89">
        <f t="shared" si="27"/>
        <v>3.7221205413772163E-3</v>
      </c>
      <c r="HY13" s="53">
        <f>IFERROR(HS13/HT13-1,"-")</f>
        <v>0.23750562865952296</v>
      </c>
      <c r="HZ13" s="54"/>
      <c r="IA13" s="137">
        <f>+'[168]data mobile_Juillet 22_'!$P$10</f>
        <v>1.060112380642372</v>
      </c>
      <c r="IB13" s="137">
        <f>+EP13</f>
        <v>0.86084711724140528</v>
      </c>
      <c r="IC13" s="137">
        <f>+'[166]Budget data splité 2015 2106'!$CR$241/1000000</f>
        <v>0.85712406475696312</v>
      </c>
      <c r="ID13" s="158">
        <f>+'[169]Budget data splité 2015 2106'!$CR$241/1000000</f>
        <v>1.0166852171569878</v>
      </c>
      <c r="IE13" s="89">
        <f>IA13-IC13</f>
        <v>0.20298831588540889</v>
      </c>
      <c r="IF13" s="89">
        <f t="shared" si="28"/>
        <v>4.3427163485384224E-2</v>
      </c>
      <c r="IG13" s="53">
        <f>IFERROR(IA13/IB13-1,"-")</f>
        <v>0.23147578636206001</v>
      </c>
      <c r="IH13" s="54"/>
      <c r="II13" s="137">
        <f>'[168]data mobile_Septembre 22'!$P$10</f>
        <v>1.0726749250289878</v>
      </c>
      <c r="IJ13" s="137">
        <f>+FF13</f>
        <v>0.90074224335505759</v>
      </c>
      <c r="IK13" s="137">
        <f>+'[166]Budget data splité 2015 2106'!$CT$241/1000000</f>
        <v>0.83342143692092285</v>
      </c>
      <c r="IL13" s="158">
        <f>'[170]Budget data splité 2015 2106'!$CT$241/1000000</f>
        <v>1.0748488992904388</v>
      </c>
      <c r="IM13" s="89">
        <f>II13-IK13</f>
        <v>0.2392534881080649</v>
      </c>
      <c r="IN13" s="89">
        <f t="shared" si="29"/>
        <v>-2.1739742614510504E-3</v>
      </c>
      <c r="IO13" s="53">
        <f>IFERROR(II13/IJ13-1,"-")</f>
        <v>0.19087889231609756</v>
      </c>
      <c r="IP13" s="54"/>
      <c r="IQ13" s="137">
        <f>+'[168]data mobile_Novembre 22 '!$P$10</f>
        <v>1.0504281475117614</v>
      </c>
      <c r="IR13" s="137">
        <f>+FN13</f>
        <v>0.83275691185563083</v>
      </c>
      <c r="IS13" s="137">
        <f>+'[166]Budget data splité 2015 2106'!$CU$241/1000000</f>
        <v>0.86325081990987407</v>
      </c>
      <c r="IT13" s="158">
        <f>'[170]Budget data splité 2015 2106'!$CU$241/1000000</f>
        <v>1.1255971818258186</v>
      </c>
      <c r="IU13" s="89">
        <f>IQ13-IS13</f>
        <v>0.18717732760188732</v>
      </c>
      <c r="IV13" s="89">
        <f t="shared" si="30"/>
        <v>-7.5169034314057193E-2</v>
      </c>
      <c r="IW13" s="53">
        <f>IFERROR(IQ13/IR13-1,"-")</f>
        <v>0.26138628518986895</v>
      </c>
      <c r="IX13" s="54"/>
      <c r="IY13" s="137">
        <f>+'[168]data mobile_Novembre 22 '!$P$10</f>
        <v>1.0504281475117614</v>
      </c>
      <c r="IZ13" s="137">
        <f>+FV13</f>
        <v>0.83653272547423674</v>
      </c>
      <c r="JA13" s="137">
        <f>+'[166]Budget data splité 2015 2106'!$CV$241/1000000</f>
        <v>0.83641337946391348</v>
      </c>
      <c r="JB13" s="158">
        <f>'[170]Budget data splité 2015 2106'!$CV$241/1000000</f>
        <v>1.103920249712407</v>
      </c>
      <c r="JC13" s="89">
        <f>IY13-JA13</f>
        <v>0.21401476804784791</v>
      </c>
      <c r="JD13" s="89">
        <f t="shared" si="31"/>
        <v>-5.3492102200645597E-2</v>
      </c>
      <c r="JE13" s="53">
        <f>IFERROR(IY13/IZ13-1,"-")</f>
        <v>0.25569283247856878</v>
      </c>
      <c r="JF13" s="54"/>
      <c r="JG13" s="137">
        <f>+'[168]data mobile_Décembre 22'!$P$10</f>
        <v>1.1045443709294698</v>
      </c>
      <c r="JH13" s="137">
        <f>+GD13</f>
        <v>0.89570338025772833</v>
      </c>
      <c r="JI13" s="137">
        <f>+'[166]Budget data splité 2015 2106'!$CW$241/1000000</f>
        <v>0.87860805849721046</v>
      </c>
      <c r="JJ13" s="158">
        <f>'[170]Budget data splité 2015 2106'!$CW$241/1000000</f>
        <v>1.1560411169021259</v>
      </c>
      <c r="JK13" s="89">
        <f>JG13-JI13</f>
        <v>0.22593631243225931</v>
      </c>
      <c r="JL13" s="89">
        <f t="shared" si="32"/>
        <v>-5.1496745972656077E-2</v>
      </c>
      <c r="JM13" s="53">
        <f>IFERROR(JG13/JH13-1,"-")</f>
        <v>0.23315864969902189</v>
      </c>
      <c r="JN13" s="54"/>
      <c r="JO13" s="137">
        <f>+'[168]data mobile_Janvier 23'!$P$10</f>
        <v>1.1656666158807665</v>
      </c>
      <c r="JP13" s="137">
        <f>+GL13</f>
        <v>0.92583171113191076</v>
      </c>
      <c r="JQ13" s="137">
        <f>+'[171]Budget data splité 2015 2106'!$CX$241/1000000</f>
        <v>1.0876719494458427</v>
      </c>
      <c r="JR13" s="89">
        <f>JO13-JQ13</f>
        <v>7.7994666434923809E-2</v>
      </c>
      <c r="JS13" s="53">
        <f>IFERROR(JO13/JP13-1,"-")</f>
        <v>0.25904805578071688</v>
      </c>
      <c r="JT13" s="53"/>
      <c r="JU13" s="137">
        <f>+'[168]data mobile_Février 23'!$P$10</f>
        <v>1.1124474328269831</v>
      </c>
      <c r="JV13" s="137">
        <f>+GQ13</f>
        <v>0.88475467426843257</v>
      </c>
      <c r="JW13" s="137">
        <f>+'[172]Budget data splité 2015 2106'!$CY$241/1000000</f>
        <v>0.98108928387595673</v>
      </c>
      <c r="JX13" s="89">
        <f>JU13-JW13</f>
        <v>0.13135814895102638</v>
      </c>
      <c r="JY13" s="53">
        <f>IFERROR(JU13/JV13-1,"-")</f>
        <v>0.25735129203676754</v>
      </c>
      <c r="JZ13" s="53"/>
      <c r="KA13" s="137">
        <f>+'[173]data mobile_Mars 23'!$P$10</f>
        <v>1.1784020850253589</v>
      </c>
      <c r="KB13" s="137">
        <f>+GW13</f>
        <v>0.96449460932786524</v>
      </c>
      <c r="KC13" s="137">
        <f>+'[172]Budget data splité 2015 2106'!$CZ$241/1000000</f>
        <v>1.0847420120854345</v>
      </c>
      <c r="KD13" s="89">
        <f>KA13-KC13</f>
        <v>9.3660072939924399E-2</v>
      </c>
      <c r="KE13" s="53">
        <f>IFERROR(KA13/KB13-1,"-")</f>
        <v>0.22178192975755562</v>
      </c>
      <c r="KF13" s="53"/>
      <c r="KG13" s="137">
        <f>+'[173]data mobile_Avril 23'!$P$10</f>
        <v>1.1372089278313282</v>
      </c>
      <c r="KH13" s="137">
        <f>+HC13</f>
        <v>0.98566282578489495</v>
      </c>
      <c r="KI13" s="137">
        <f>+'[172]Budget data splité 2015 2106'!$DA$241/1000000</f>
        <v>1.0328886533511157</v>
      </c>
      <c r="KJ13" s="158">
        <f>+'[174]Budget data splité 2015 2106'!$DA$241/1000000</f>
        <v>1.1633642369962842</v>
      </c>
      <c r="KK13" s="89">
        <f>KG13-KI13</f>
        <v>0.10432027448021253</v>
      </c>
      <c r="KL13" s="89">
        <f>KG13-KJ13</f>
        <v>-2.6155309164956009E-2</v>
      </c>
      <c r="KM13" s="53">
        <f>IFERROR(KG13/KH13-1,"-")</f>
        <v>0.15375044901967905</v>
      </c>
      <c r="KN13" s="53"/>
      <c r="KO13" s="137">
        <f>+'[173]data mobile_Mai 23'!$P$10</f>
        <v>1.1072426264699953</v>
      </c>
      <c r="KP13" s="137">
        <f>+HK13</f>
        <v>0.9336433171572871</v>
      </c>
      <c r="KQ13" s="137">
        <f>+'[175]Budget data splité 2015 2106'!$DB$241/1000000</f>
        <v>1.0658797510850186</v>
      </c>
      <c r="KR13" s="158">
        <f>+'[176]Budget data splité 2015 2106'!$DB$241/1000000</f>
        <v>1.1851400946231103</v>
      </c>
      <c r="KS13" s="89">
        <f>KO13-KQ13</f>
        <v>4.1362875384976627E-2</v>
      </c>
      <c r="KT13" s="89">
        <f>KO13-KR13</f>
        <v>-7.7897468153115046E-2</v>
      </c>
      <c r="KU13" s="53">
        <f>IFERROR(KO13/KP13-1,"-")</f>
        <v>0.18593750538618448</v>
      </c>
      <c r="KV13" s="53"/>
      <c r="KW13" s="137">
        <f>'[173]data mobile_Juin 23'!$P$10</f>
        <v>1.0659219280075445</v>
      </c>
      <c r="KX13" s="137">
        <v>0.99507455853052518</v>
      </c>
      <c r="KY13" s="137">
        <f>+'[175]Budget data splité 2015 2106'!$DC$241/1000000</f>
        <v>1.0199874666594226</v>
      </c>
      <c r="KZ13" s="158">
        <f>+'[176]Budget data splité 2015 2106'!$DC$241/1000000</f>
        <v>1.1338809873240301</v>
      </c>
      <c r="LA13" s="89">
        <f>KW13-KY13</f>
        <v>4.5934461348121847E-2</v>
      </c>
      <c r="LB13" s="89">
        <f>KW13-KZ13</f>
        <v>-6.7959059316485604E-2</v>
      </c>
      <c r="LC13" s="53">
        <f>IFERROR(KW13/KX13-1,"-")</f>
        <v>7.1198051311494703E-2</v>
      </c>
      <c r="LD13" s="53"/>
      <c r="LE13" s="137">
        <f>+'[173]data mobile_Juillet 23'!$P$10</f>
        <v>1.1242203570773257</v>
      </c>
      <c r="LF13" s="137">
        <f t="shared" ref="LF13:LF14" si="44">+IA13</f>
        <v>1.060112380642372</v>
      </c>
      <c r="LG13" s="137">
        <f>+'[175]Budget data splité 2015 2106'!$DD$241/1000000</f>
        <v>1.0422270411637842</v>
      </c>
      <c r="LH13" s="158">
        <f>+'[176]Budget data splité 2015 2106'!$DD$241/1000000</f>
        <v>1.1583668850415105</v>
      </c>
      <c r="LI13" s="89">
        <f>LE13-LG13</f>
        <v>8.1993315913541531E-2</v>
      </c>
      <c r="LJ13" s="89">
        <f>LE13-LH13</f>
        <v>-3.4146527964184825E-2</v>
      </c>
      <c r="LK13" s="53">
        <f>IFERROR(LE13/LF13-1,"-")</f>
        <v>6.0472811756153266E-2</v>
      </c>
      <c r="LL13" s="88">
        <v>1.1173125940737214</v>
      </c>
      <c r="LM13" s="88">
        <v>1.060112380642372</v>
      </c>
      <c r="LN13" s="88">
        <v>1.02146875648754</v>
      </c>
      <c r="LO13" s="120">
        <v>1.1273553979595845</v>
      </c>
      <c r="LP13" s="143">
        <f t="shared" si="22"/>
        <v>9.5843837586181424E-2</v>
      </c>
      <c r="LQ13" s="143">
        <f>LL13-LO13</f>
        <v>-1.0042803885863094E-2</v>
      </c>
      <c r="LR13" s="58">
        <f t="shared" si="23"/>
        <v>5.3956745035549147E-2</v>
      </c>
      <c r="LS13" s="53"/>
      <c r="LT13" s="137">
        <f>+'[173]data mobile_Septembre 23'!$P$10</f>
        <v>1.0171328442974366</v>
      </c>
      <c r="LU13" s="137">
        <f>+II13</f>
        <v>1.0726749250289878</v>
      </c>
      <c r="LV13" s="137">
        <f>+'[175]Budget data splité 2015 2106'!$DF$241/1000000</f>
        <v>0.99210410002411586</v>
      </c>
      <c r="LW13" s="158">
        <f>+'[177]Budget data splité 2015 2106'!$DF$241/1000000</f>
        <v>1.0605927863090039</v>
      </c>
      <c r="LX13" s="89">
        <f>LT13-LV13</f>
        <v>2.5028744273320691E-2</v>
      </c>
      <c r="LY13" s="89">
        <f>LT13-LW13</f>
        <v>-4.3459942011567332E-2</v>
      </c>
      <c r="LZ13" s="53">
        <f>IFERROR(LT13/LU13-1,"-")</f>
        <v>-5.1779042686254884E-2</v>
      </c>
      <c r="MA13" s="53"/>
      <c r="MB13" s="137">
        <f>+'[173]data mobile_Octobre 23'!$P$10</f>
        <v>1.0714210439339047</v>
      </c>
      <c r="MC13" s="137">
        <f>+IQ13</f>
        <v>1.0504281475117614</v>
      </c>
      <c r="MD13" s="137">
        <f>+'[175]Budget data splité 2015 2106'!$DG$241/1000000</f>
        <v>1.0167527525908386</v>
      </c>
      <c r="ME13" s="158">
        <f>+'[177]Budget data splité 2015 2106'!$DG$241/1000000</f>
        <v>1.1265384746768294</v>
      </c>
      <c r="MF13" s="89">
        <f>MB13-MD13</f>
        <v>5.4668291343066056E-2</v>
      </c>
      <c r="MG13" s="89">
        <f>MB13-ME13</f>
        <v>-5.5117430742924745E-2</v>
      </c>
      <c r="MH13" s="53">
        <f>IFERROR(MB13/MC13-1,"-")</f>
        <v>1.998508557855283E-2</v>
      </c>
      <c r="MI13" s="53"/>
      <c r="MJ13" s="137">
        <f>+'[173]data mobile_Novembre 23'!$P$10</f>
        <v>1.0084732601322766</v>
      </c>
      <c r="MK13" s="137">
        <f>+IY13</f>
        <v>1.0504281475117614</v>
      </c>
      <c r="ML13" s="137">
        <f>+'[172]Budget data splité 2015 2106'!$DH$241/1000000</f>
        <v>0.97297566942089619</v>
      </c>
      <c r="MM13" s="158">
        <f>+'[178]Budget data splité 2015 2106'!$DH$241/1000000</f>
        <v>1.1030463317589216</v>
      </c>
      <c r="MN13" s="89">
        <f>MJ13-ML13</f>
        <v>3.5497590711380367E-2</v>
      </c>
      <c r="MO13" s="89">
        <f>MJ13-MM13</f>
        <v>-9.4573071626645078E-2</v>
      </c>
      <c r="MP13" s="53">
        <f>IFERROR(MJ13/MK13-1,"-")</f>
        <v>-3.9940749378114981E-2</v>
      </c>
      <c r="MQ13" s="53"/>
      <c r="MR13" s="137">
        <f>+'[173]data mobile_Décembre 23'!$P$10</f>
        <v>1.0478502308310627</v>
      </c>
      <c r="MS13" s="137">
        <f>+JG13</f>
        <v>1.1045443709294698</v>
      </c>
      <c r="MT13" s="137">
        <f>'[175]Budget data splité 2015 2106'!$DI$241/1000000</f>
        <v>1.0109571398483019</v>
      </c>
      <c r="MU13" s="158">
        <f>'[177]Budget data splité 2015 2106'!$DI$241/1000000</f>
        <v>1.1589997696329064</v>
      </c>
      <c r="MV13" s="89">
        <f>MR13-MT13</f>
        <v>3.6893090982760723E-2</v>
      </c>
      <c r="MW13" s="89">
        <f>MR13-MU13</f>
        <v>-0.11114953880184375</v>
      </c>
      <c r="MX13" s="53">
        <f>IFERROR(MR13/MS13-1,"-")</f>
        <v>-5.1328078428120705E-2</v>
      </c>
      <c r="MY13" s="53"/>
      <c r="MZ13" s="137">
        <v>1.0610358914231497</v>
      </c>
      <c r="NA13" s="137">
        <f>+JO13</f>
        <v>1.1656666158807665</v>
      </c>
      <c r="NB13" s="137">
        <f>+'[179]Budget data splité 2015 2106'!$DJ$241/1000000</f>
        <v>1.1630688919465826</v>
      </c>
      <c r="NC13" s="89">
        <f>MZ13-NB13</f>
        <v>-0.10203300052343289</v>
      </c>
      <c r="ND13" s="53">
        <f>IFERROR(MZ13/NA13-1,"-")</f>
        <v>-8.9760419516311529E-2</v>
      </c>
      <c r="NE13" s="53"/>
      <c r="NF13" s="137">
        <f>'[180]data mobile_Février 24'!$P$10</f>
        <v>0.9824320939447132</v>
      </c>
      <c r="NG13" s="137">
        <f>+JU13</f>
        <v>1.1124474328269831</v>
      </c>
      <c r="NH13" s="137">
        <f>+'[179]Budget data splité 2015 2106'!$DK$241/1000000</f>
        <v>1.1183326044823194</v>
      </c>
      <c r="NI13" s="89">
        <f>NF13-NH13</f>
        <v>-0.13590051053760621</v>
      </c>
      <c r="NJ13" s="53">
        <f>IFERROR(NF13/NG13-1,"-")</f>
        <v>-0.11687324276696043</v>
      </c>
      <c r="NK13" s="53"/>
      <c r="NL13" s="137">
        <f>+'[180]data mobile_Mars 24'!$P$10</f>
        <v>1.051262578995519</v>
      </c>
      <c r="NM13" s="137">
        <f>+KA13</f>
        <v>1.1784020850253589</v>
      </c>
      <c r="NN13" s="137">
        <f>+'[179]Budget data splité 2015 2106'!$DL$241/1000000</f>
        <v>1.1876972654528104</v>
      </c>
      <c r="NO13" s="89">
        <f>NL13-NN13</f>
        <v>-0.1364346864572914</v>
      </c>
      <c r="NP13" s="53">
        <f>IFERROR(NL13/NM13-1,"-")</f>
        <v>-0.10789144693944075</v>
      </c>
      <c r="NQ13" s="53"/>
      <c r="NR13" s="137">
        <f>+'[180]data mobile_Avril 24'!$P$10</f>
        <v>0.98633837713773032</v>
      </c>
      <c r="NS13" s="137">
        <f>+KG13</f>
        <v>1.1372089278313282</v>
      </c>
      <c r="NT13" s="137">
        <f>+'[179]Budget data splité 2015 2106'!$DM$241/1000000</f>
        <v>1.1689881082680307</v>
      </c>
      <c r="NU13" s="158">
        <f>+'[181]Budget data splité 2015 2106'!$DM$241/1000000</f>
        <v>1.0401396471394388</v>
      </c>
      <c r="NV13" s="89">
        <f>NR13-NT13</f>
        <v>-0.18264973113030036</v>
      </c>
      <c r="NW13" s="53">
        <f>IFERROR(NR13/NS13-1,"-")</f>
        <v>-0.13266739910432279</v>
      </c>
      <c r="NX13" s="53"/>
      <c r="NY13" s="137">
        <f>+'[180]data mobile_Mai 24'!$P$10</f>
        <v>0.92051372116046004</v>
      </c>
      <c r="NZ13" s="137">
        <f>+KO13</f>
        <v>1.1072426264699953</v>
      </c>
      <c r="OA13" s="137">
        <f>+'[179]Budget data splité 2015 2106'!$DN$241/1000000</f>
        <v>1.2401152420038781</v>
      </c>
      <c r="OB13" s="158">
        <f>+'[181]Budget data splité 2015 2106'!$DN$241/1000000</f>
        <v>1.0761099954805249</v>
      </c>
      <c r="OC13" s="89">
        <f>NY13-OA13</f>
        <v>-0.31960152084341809</v>
      </c>
      <c r="OD13" s="53">
        <f>IFERROR(NY13/NZ13-1,"-")</f>
        <v>-0.16864316893655584</v>
      </c>
      <c r="OE13" s="53"/>
      <c r="OF13" s="137">
        <f>+'[180]data mobile_Juin 24'!$P$10</f>
        <v>0.86325754717493419</v>
      </c>
      <c r="OG13" s="137">
        <f>+KW13</f>
        <v>1.0659219280075445</v>
      </c>
      <c r="OH13" s="137">
        <f>+'[179]Budget data splité 2015 2106'!$DO$241/1000000</f>
        <v>1.2324851051054784</v>
      </c>
      <c r="OI13" s="158">
        <f>+'[181]Budget data splité 2015 2106'!$DO$241/1000000</f>
        <v>1.0547829708312721</v>
      </c>
      <c r="OJ13" s="89">
        <f>OF13-OH13</f>
        <v>-0.36922755793054418</v>
      </c>
      <c r="OK13" s="53">
        <f>IFERROR(OF13/OG13-1,"-")</f>
        <v>-0.19013060479151322</v>
      </c>
      <c r="OL13" s="53"/>
      <c r="OM13" s="137">
        <f>+'[180]data mobile_Juillet 24'!$P$10</f>
        <v>0.78897234760649038</v>
      </c>
      <c r="ON13" s="137">
        <f>+LE13</f>
        <v>1.1242203570773257</v>
      </c>
      <c r="OO13" s="137">
        <f>+'[179]Budget data splité 2015 2106'!$DP$241/1000000</f>
        <v>1.2823614468271871</v>
      </c>
      <c r="OP13" s="158">
        <f>+'[181]Budget data splité 2015 2106'!$DP$241/1000000</f>
        <v>1.0954144669217234</v>
      </c>
      <c r="OQ13" s="89">
        <f>OM13-OO13</f>
        <v>-0.49338909922069674</v>
      </c>
      <c r="OR13" s="53">
        <f>IFERROR(OM13/ON13-1,"-")</f>
        <v>-0.29820489138125117</v>
      </c>
      <c r="OS13" s="53"/>
      <c r="OT13" s="137">
        <v>0.80455885099801805</v>
      </c>
      <c r="OU13" s="137">
        <v>1.1173125940737214</v>
      </c>
      <c r="OV13" s="137">
        <v>1.3068066379683181</v>
      </c>
      <c r="OW13" s="158">
        <v>1.0659814802372327</v>
      </c>
      <c r="OX13" s="89">
        <v>-0.50224778697030004</v>
      </c>
      <c r="OY13" s="53">
        <v>-0.27991606353903453</v>
      </c>
      <c r="OZ13" s="54"/>
      <c r="PA13" s="137">
        <f>+'[180]data mobile_Août 24 '!$P$10</f>
        <v>0.73320579371933414</v>
      </c>
      <c r="PB13" s="137">
        <f>+LT13</f>
        <v>1.0171328442974366</v>
      </c>
      <c r="PC13" s="137">
        <f>+'[179]Budget data splité 2015 2106'!$DR$241/1000000</f>
        <v>1.2619613385388158</v>
      </c>
      <c r="PD13" s="158">
        <f>+'[182]Budget data splité 2015 2106'!$DR$241/1000000</f>
        <v>0.75464880306401716</v>
      </c>
      <c r="PE13" s="89">
        <f>PA13-PC13</f>
        <v>-0.52875554481948162</v>
      </c>
      <c r="PF13" s="53">
        <f>IFERROR(PA13/PB13-1,"-")</f>
        <v>-0.27914451113238714</v>
      </c>
      <c r="PG13" s="53"/>
      <c r="PH13" s="137">
        <f>'[180]data mobile_Octobre 24'!$P$10</f>
        <v>0.72119337598456124</v>
      </c>
      <c r="PI13" s="137">
        <f>+MB13</f>
        <v>1.0714210439339047</v>
      </c>
      <c r="PJ13" s="137">
        <f>+'[179]Budget data splité 2015 2106'!$DS$241/1000000</f>
        <v>1.3357113523494775</v>
      </c>
      <c r="PK13" s="158">
        <f>+'[182]Budget data splité 2015 2106'!$DS$241/1000000</f>
        <v>0.78989151828879156</v>
      </c>
      <c r="PL13" s="89">
        <f>PH13-PJ13</f>
        <v>-0.61451797636491623</v>
      </c>
      <c r="PM13" s="53">
        <f>IFERROR(PH13/PI13-1,"-")</f>
        <v>-0.32688145331122387</v>
      </c>
      <c r="PN13" s="53"/>
      <c r="PO13" s="137">
        <f>+'[180]data mobile_Novembre 24'!$P$10</f>
        <v>0.64301666426692061</v>
      </c>
      <c r="PP13" s="137">
        <f>+MJ13</f>
        <v>1.0084732601322766</v>
      </c>
      <c r="PQ13" s="137">
        <f>+'[179]Budget data splité 2015 2106'!$DT$241/1000000</f>
        <v>1.3241493512257918</v>
      </c>
      <c r="PR13" s="158">
        <f>+'[183]Budget data splité 2015 2106'!$DT$241/1000000</f>
        <v>0.79820761214536229</v>
      </c>
      <c r="PS13" s="89">
        <f>PO13-PQ13</f>
        <v>-0.68113268695887119</v>
      </c>
      <c r="PT13" s="53">
        <f>IFERROR(PO13/PP13-1,"-")</f>
        <v>-0.36238600497689033</v>
      </c>
      <c r="PU13" s="53"/>
      <c r="PV13" s="137">
        <f>+'[180]data mobile_Décembre 24'!$P$10</f>
        <v>0.69835237433101716</v>
      </c>
      <c r="PW13" s="137">
        <f>+MR13</f>
        <v>1.0478502308310627</v>
      </c>
      <c r="PX13" s="137">
        <f>+'[179]Budget data splité 2015 2106'!$DU$241/1000000</f>
        <v>1.3942272263099986</v>
      </c>
      <c r="PY13" s="158">
        <f>+'[183]Budget data splité 2015 2106'!$DU$241/1000000</f>
        <v>0.86980903921642727</v>
      </c>
      <c r="PZ13" s="89">
        <f>PV13-PX13</f>
        <v>-0.69587485197898147</v>
      </c>
      <c r="QA13" s="53">
        <f>IFERROR(PV13/PW13-1,"-")</f>
        <v>-0.33353798683887725</v>
      </c>
      <c r="QB13" s="53"/>
      <c r="QC13" s="137">
        <v>0.75879569154740512</v>
      </c>
      <c r="QD13" s="137">
        <f>+MZ13</f>
        <v>1.0610358914231497</v>
      </c>
      <c r="QE13" s="137">
        <f>+'[183]Budget data splité 2015 2106'!$DV$241/1000000</f>
        <v>0.78252914543409791</v>
      </c>
      <c r="QF13" s="89">
        <f>QC13-QE13</f>
        <v>-2.373345388669279E-2</v>
      </c>
      <c r="QG13" s="53">
        <f>IFERROR(QC13/QD13-1,"-")</f>
        <v>-0.28485388884475416</v>
      </c>
      <c r="QH13" s="54"/>
      <c r="QI13" s="137">
        <f>'[185]data mobile_Février 2025'!$P$10</f>
        <v>0.58959187431246585</v>
      </c>
      <c r="QJ13" s="137">
        <f>+NF13</f>
        <v>0.9824320939447132</v>
      </c>
      <c r="QK13" s="137">
        <f>+'[186]Budget data splité 2015 2106'!$DW$241/1000000</f>
        <v>0.7004747641843323</v>
      </c>
      <c r="QL13" s="89">
        <f>QI13-QK13</f>
        <v>-0.11088288987186645</v>
      </c>
      <c r="QM13" s="53">
        <f>IFERROR(QI13/QJ13-1,"-")</f>
        <v>-0.39986501057278634</v>
      </c>
      <c r="QN13" s="54"/>
      <c r="QO13" s="54"/>
      <c r="QP13" s="158">
        <f>+'[183]Budget data splité 2015 2106'!$EH$241/1000000</f>
        <v>9.0199663700815353</v>
      </c>
      <c r="QQ13" s="158"/>
      <c r="QR13" s="158"/>
      <c r="QS13" s="54"/>
      <c r="QT13" s="54"/>
      <c r="QV13" s="90"/>
      <c r="QW13" s="90"/>
      <c r="QX13" s="90"/>
      <c r="QY13" s="143"/>
      <c r="QZ13" s="58"/>
      <c r="RB13" s="90"/>
      <c r="RC13" s="55"/>
      <c r="RD13" s="55"/>
      <c r="RE13" s="55"/>
      <c r="RF13" s="59"/>
      <c r="RG13" s="60"/>
    </row>
    <row r="14" spans="1:478" ht="15" thickBot="1" x14ac:dyDescent="0.35">
      <c r="A14" s="189" t="s">
        <v>16</v>
      </c>
      <c r="B14" s="190"/>
      <c r="C14" s="2"/>
      <c r="D14" s="65"/>
      <c r="E14" s="62">
        <f>+'[145]data mobile Jan 20'!$P$6</f>
        <v>0.46210863667637325</v>
      </c>
      <c r="F14" s="62">
        <f>'[145]data mobile Janvier 19'!$P$6</f>
        <v>0.25801350166239267</v>
      </c>
      <c r="G14" s="62">
        <f>+'[146]Budget data splité 2015 2106'!$BN$242/1000000</f>
        <v>0.42137443330494839</v>
      </c>
      <c r="H14" s="92">
        <f>E14-G14</f>
        <v>4.073420337142486E-2</v>
      </c>
      <c r="I14" s="64">
        <f>IFERROR(E14/F14-1,"-")</f>
        <v>0.79102501884198451</v>
      </c>
      <c r="J14" s="65"/>
      <c r="K14" s="62">
        <f>'[145]data mobile Fev 20'!$P$6</f>
        <v>0.4743105309574786</v>
      </c>
      <c r="L14" s="62">
        <f>'[145]data mobile Février 19 '!$P$6</f>
        <v>0.24164344767925761</v>
      </c>
      <c r="M14" s="62">
        <f>+'[146]Budget data splité 2015 2106'!$BO$242/1000000</f>
        <v>0.38896596771289932</v>
      </c>
      <c r="N14" s="92">
        <f>K14-M14</f>
        <v>8.5344563244579286E-2</v>
      </c>
      <c r="O14" s="64">
        <f>IFERROR(K14/L14-1,"-")</f>
        <v>0.96285285412352151</v>
      </c>
      <c r="P14" s="65"/>
      <c r="Q14" s="62">
        <v>0.50702160205799429</v>
      </c>
      <c r="R14" s="62">
        <v>0.28543412358576675</v>
      </c>
      <c r="S14" s="62">
        <v>0.45468117701938515</v>
      </c>
      <c r="T14" s="92">
        <f>Q14-S14</f>
        <v>5.234042503860914E-2</v>
      </c>
      <c r="U14" s="64">
        <f>IFERROR(Q14/R14-1,"-")</f>
        <v>0.77631740623207346</v>
      </c>
      <c r="V14" s="65"/>
      <c r="W14" s="62">
        <f>'[147]data mobile Mars20'!$P$7</f>
        <v>0.60482746168411272</v>
      </c>
      <c r="X14" s="62">
        <f>'[148]data mobile Avril19 '!$P$6</f>
        <v>0.27090298348014313</v>
      </c>
      <c r="Y14" s="62">
        <f>+'[146]Budget data splité 2015 2106'!$BQ$242/1000000</f>
        <v>0.46226370117013038</v>
      </c>
      <c r="Z14" s="92">
        <f>W14-Y14</f>
        <v>0.14256376051398234</v>
      </c>
      <c r="AA14" s="64">
        <f>IFERROR(W14/X14-1,"-")</f>
        <v>1.2326349230791909</v>
      </c>
      <c r="AB14" s="65"/>
      <c r="AC14" s="62">
        <f>'[147]data mobile Mai 20'!$P$7</f>
        <v>0.67240815188503733</v>
      </c>
      <c r="AD14" s="62">
        <f>'[147]data mobile Mai 19 '!$P$6</f>
        <v>0.29502866604513028</v>
      </c>
      <c r="AE14" s="62">
        <f>+'[146]Budget data splité 2015 2106'!$BR$242/1000000</f>
        <v>0.54598321590058518</v>
      </c>
      <c r="AF14" s="92">
        <f>AC14-AE14</f>
        <v>0.12642493598445215</v>
      </c>
      <c r="AG14" s="64">
        <f>IFERROR(AC14/AD14-1,"-")</f>
        <v>1.2791281976042952</v>
      </c>
      <c r="AH14" s="65"/>
      <c r="AI14" s="62">
        <v>0.68206267440406743</v>
      </c>
      <c r="AJ14" s="62" t="e">
        <f>#REF!</f>
        <v>#REF!</v>
      </c>
      <c r="AK14" s="62">
        <f>+'[146]Budget data splité 2015 2106'!$BS$242/1000000</f>
        <v>0.55505969873269279</v>
      </c>
      <c r="AL14" s="121">
        <f>+'[149]Budget data splité 2015 2106'!$BS$242/1000000</f>
        <v>0.69406072511609418</v>
      </c>
      <c r="AM14" s="92">
        <f>AI14-AK14</f>
        <v>0.12700297567137464</v>
      </c>
      <c r="AN14" s="64" t="str">
        <f>IFERROR(AI14/AJ14-1,"-")</f>
        <v>-</v>
      </c>
      <c r="AO14" s="65"/>
      <c r="AP14" s="62">
        <f>+'[147]data mobile Juillet 20'!$P$7</f>
        <v>0.92891247829143486</v>
      </c>
      <c r="AQ14" s="62" t="e">
        <f>#REF!</f>
        <v>#REF!</v>
      </c>
      <c r="AR14" s="62">
        <f>+'[146]Budget data splité 2015 2106'!$BT$242/1000000</f>
        <v>0.60366426429862763</v>
      </c>
      <c r="AS14" s="121">
        <f>'[150]Budget data splité 2015 2106'!$BT$242/1000000</f>
        <v>0.74614695833864852</v>
      </c>
      <c r="AT14" s="92">
        <f>AP14-AR14</f>
        <v>0.32524821399280723</v>
      </c>
      <c r="AU14" s="64" t="str">
        <f>IFERROR(AP14/AQ14-1,"-")</f>
        <v>-</v>
      </c>
      <c r="AV14" s="65"/>
      <c r="AW14" s="62">
        <f>'[147]data mobile Août 20 '!$P$7</f>
        <v>1.0203310290948258</v>
      </c>
      <c r="AX14" s="62" t="e">
        <f>#REF!</f>
        <v>#REF!</v>
      </c>
      <c r="AY14" s="62">
        <f>+'[146]Budget data splité 2015 2106'!$BU$242/1000000</f>
        <v>0.62227695381828596</v>
      </c>
      <c r="AZ14" s="121">
        <f>+'[151]Budget data splité 2015 2106'!$BU$242/1000000</f>
        <v>0.79479668237010215</v>
      </c>
      <c r="BA14" s="92">
        <f>AW14-AY14</f>
        <v>0.3980540752765398</v>
      </c>
      <c r="BB14" s="64" t="str">
        <f>IFERROR(AW14/AX14-1,"-")</f>
        <v>-</v>
      </c>
      <c r="BC14" s="65"/>
      <c r="BD14" s="62">
        <v>1.0602044568227722</v>
      </c>
      <c r="BE14" s="62" t="e">
        <f>#REF!</f>
        <v>#REF!</v>
      </c>
      <c r="BF14" s="62">
        <f>+'[146]Budget data splité 2015 2106'!$BV$242/1000000</f>
        <v>0.61403133222463258</v>
      </c>
      <c r="BG14" s="121">
        <f>'[152]Budget data splité 2015 2106'!$BV$242/1000000</f>
        <v>1.0046310082605343</v>
      </c>
      <c r="BH14" s="92">
        <f>BD14-BF14</f>
        <v>0.44617312459813963</v>
      </c>
      <c r="BI14" s="64" t="str">
        <f>IFERROR(BD14/BE14-1,"-")</f>
        <v>-</v>
      </c>
      <c r="BJ14" s="128">
        <f>'[147]data mobile Septembre20'!$P$7</f>
        <v>1.0602044568227722</v>
      </c>
      <c r="BK14" s="126">
        <f>BJ14-BD14</f>
        <v>0</v>
      </c>
      <c r="BL14" s="128"/>
      <c r="BM14" s="65"/>
      <c r="BN14" s="62">
        <f>'[147]data mobile Octobre 20'!$P$7</f>
        <v>1.1405043005441282</v>
      </c>
      <c r="BO14" s="62" t="e">
        <f>#REF!</f>
        <v>#REF!</v>
      </c>
      <c r="BP14" s="62">
        <f>+'[146]Budget data splité 2015 2106'!$BW$242/1000000</f>
        <v>0.70630544634245485</v>
      </c>
      <c r="BQ14" s="121">
        <f>'[152]Budget data splité 2015 2106'!$BW$242/1000000</f>
        <v>1.0848974559650262</v>
      </c>
      <c r="BR14" s="92">
        <f>BN14-BP14</f>
        <v>0.43419885420167337</v>
      </c>
      <c r="BS14" s="64" t="str">
        <f>IFERROR(BN14/BO14-1,"-")</f>
        <v>-</v>
      </c>
      <c r="BT14" s="54"/>
      <c r="BU14" s="138">
        <v>1.1256187750062512</v>
      </c>
      <c r="BV14" s="138" t="e">
        <f>#REF!</f>
        <v>#REF!</v>
      </c>
      <c r="BW14" s="138">
        <v>0.70396871226053714</v>
      </c>
      <c r="BX14" s="138">
        <v>1.0952961998377675</v>
      </c>
      <c r="BY14" s="92">
        <f>BU14-BW14</f>
        <v>0.42165006274571404</v>
      </c>
      <c r="BZ14" s="64" t="str">
        <f>IFERROR(BU14/BV14-1,"-")</f>
        <v>-</v>
      </c>
      <c r="CA14" s="54"/>
      <c r="CB14" s="138">
        <v>1.1256187750062512</v>
      </c>
      <c r="CC14" s="138" t="e">
        <f>#REF!</f>
        <v>#REF!</v>
      </c>
      <c r="CD14" s="138">
        <v>0.70396871226053714</v>
      </c>
      <c r="CE14" s="138">
        <v>1.0952961998377675</v>
      </c>
      <c r="CF14" s="92">
        <f>CB14-CD14</f>
        <v>0.42165006274571404</v>
      </c>
      <c r="CG14" s="64" t="str">
        <f>IFERROR(CB14/CC14-1,"-")</f>
        <v>-</v>
      </c>
      <c r="CH14" s="54"/>
      <c r="CI14" s="54"/>
      <c r="CJ14" s="23">
        <f>+E14</f>
        <v>0.46210863667637325</v>
      </c>
      <c r="CK14" s="23" t="e">
        <f>+#REF!+#REF!+#REF!+#REF!+#REF!+#REF!</f>
        <v>#REF!</v>
      </c>
      <c r="CL14" s="23" t="e">
        <f>+#REF!+#REF!+#REF!+#REF!+#REF!+#REF!</f>
        <v>#REF!</v>
      </c>
      <c r="CM14" s="68" t="e">
        <f>CJ14-CL14</f>
        <v>#REF!</v>
      </c>
      <c r="CN14" s="69" t="str">
        <f t="shared" ref="CN14" si="45">IFERROR(CJ14/CK14-1,"-")</f>
        <v>-</v>
      </c>
      <c r="CP14" s="117">
        <f t="shared" si="34"/>
        <v>7.1757531883537187</v>
      </c>
      <c r="CQ14" s="66"/>
      <c r="CR14" s="66"/>
      <c r="CS14" s="66"/>
      <c r="CT14" s="70"/>
      <c r="CU14" s="71" t="e">
        <f t="shared" si="24"/>
        <v>#DIV/0!</v>
      </c>
      <c r="CV14" s="71" t="e">
        <f t="shared" si="21"/>
        <v>#DIV/0!</v>
      </c>
      <c r="CW14" s="71" t="e">
        <f t="shared" si="21"/>
        <v>#DIV/0!</v>
      </c>
      <c r="CX14" s="71" t="e">
        <f t="shared" si="21"/>
        <v>#DIV/0!</v>
      </c>
      <c r="CY14" s="138">
        <f>'[147]data mobile Decembre 20 '!$P$7</f>
        <v>1.2147373423304084</v>
      </c>
      <c r="CZ14" s="138" t="e">
        <f>+#REF!</f>
        <v>#REF!</v>
      </c>
      <c r="DA14" s="138">
        <f>'[146]Budget data splité 2015 2106'!$BY$242/1000000</f>
        <v>0.75788184099862466</v>
      </c>
      <c r="DB14" s="138">
        <f>'[152]Budget data splité 2015 2106'!$BY$242/1000000</f>
        <v>1.2000219843634155</v>
      </c>
      <c r="DC14" s="92">
        <f>CY14-DA14</f>
        <v>0.45685550133178376</v>
      </c>
      <c r="DD14" s="64" t="str">
        <f>IFERROR(CY14/CZ14-1,"-")</f>
        <v>-</v>
      </c>
      <c r="DF14" s="138">
        <f>'[147]data mobile Janvier21'!$P$7</f>
        <v>1.6012506692393389</v>
      </c>
      <c r="DG14" s="138">
        <f t="shared" si="35"/>
        <v>0.46210863667637325</v>
      </c>
      <c r="DH14" s="138">
        <f>+'[152]Budget data splité 2015 2106'!$BZ$242/1000000</f>
        <v>1.2622309449407736</v>
      </c>
      <c r="DI14" s="92">
        <f>DF14-DH14</f>
        <v>0.33901972429856531</v>
      </c>
      <c r="DJ14" s="64">
        <f>IFERROR(DF14/DG14-1,"-")</f>
        <v>2.4650957418931267</v>
      </c>
      <c r="DK14" s="54"/>
      <c r="DL14" s="138">
        <f>'[147]data mobile Fev21'!$P$7</f>
        <v>1.632615314191407</v>
      </c>
      <c r="DM14" s="138">
        <f>L14</f>
        <v>0.24164344767925761</v>
      </c>
      <c r="DN14" s="138">
        <f>+'[152]Budget data splité 2015 2106'!$CA$242/1000000</f>
        <v>1.1976856797825279</v>
      </c>
      <c r="DO14" s="92">
        <f>DL14-DN14</f>
        <v>0.43492963440887911</v>
      </c>
      <c r="DP14" s="64">
        <f>IFERROR(DL14/DM14-1,"-")</f>
        <v>5.7562987114736028</v>
      </c>
      <c r="DQ14" s="54"/>
      <c r="DR14" s="138">
        <f>+'[147]data mobile Avril21'!$P$7</f>
        <v>1.8219958642466136</v>
      </c>
      <c r="DS14" s="138">
        <f>W14</f>
        <v>0.60482746168411272</v>
      </c>
      <c r="DT14" s="138">
        <f>+'[152]Budget data splité 2015 2106'!$CC$242/1000000</f>
        <v>1.3978034022484895</v>
      </c>
      <c r="DU14" s="138">
        <f>'[153]Budget data splité 2015 2106'!$CC$242/1000000</f>
        <v>1.9636965574411789</v>
      </c>
      <c r="DV14" s="92">
        <f>DR14-DT14</f>
        <v>0.4241924619981241</v>
      </c>
      <c r="DW14" s="64">
        <f>IFERROR(DR14/DS14-1,"-")</f>
        <v>2.0124225166187966</v>
      </c>
      <c r="DX14" s="54"/>
      <c r="DY14" s="54"/>
      <c r="DZ14" s="138">
        <f>'[154]data mobile Mai 21'!$P$6</f>
        <v>1.9999580429328152</v>
      </c>
      <c r="EA14" s="138">
        <f>AC14</f>
        <v>0.67240815188503733</v>
      </c>
      <c r="EB14" s="138">
        <f>+'[152]Budget data splité 2015 2106'!$CD$242/1000000</f>
        <v>1.5053516715566586</v>
      </c>
      <c r="EC14" s="138">
        <f>'[155]Budget data splité 2015 2106'!$CD$242/1000000</f>
        <v>2.1643885367310713</v>
      </c>
      <c r="ED14" s="92">
        <f>DZ14-EB14</f>
        <v>0.49460637137615659</v>
      </c>
      <c r="EE14" s="92">
        <f t="shared" si="36"/>
        <v>-0.16443049379825614</v>
      </c>
      <c r="EF14" s="64">
        <f>IFERROR(DZ14/EA14-1,"-")</f>
        <v>1.9743215297525887</v>
      </c>
      <c r="EG14" s="54"/>
      <c r="EH14" s="138">
        <f>+'[156]data mobile Juin 21'!$P$6</f>
        <v>2.0796221190114608</v>
      </c>
      <c r="EI14" s="138" t="e">
        <f>AJ14</f>
        <v>#REF!</v>
      </c>
      <c r="EJ14" s="138">
        <f>+'[152]Budget data splité 2015 2106'!$CE$242/1000000</f>
        <v>1.5170063126926565</v>
      </c>
      <c r="EK14" s="138">
        <f>'[155]Budget data splité 2015 2106'!$CE$242/1000000</f>
        <v>2.2323054234091577</v>
      </c>
      <c r="EL14" s="92">
        <f>EH14-EJ14</f>
        <v>0.56261580631880426</v>
      </c>
      <c r="EM14" s="92">
        <f t="shared" si="37"/>
        <v>-0.15268330439769695</v>
      </c>
      <c r="EN14" s="64" t="str">
        <f>IFERROR(EH14/EI14-1,"-")</f>
        <v>-</v>
      </c>
      <c r="EO14" s="54"/>
      <c r="EP14" s="138">
        <f>+'[156]data mobile Juillet 21'!$P$6</f>
        <v>2.2160649981774592</v>
      </c>
      <c r="EQ14" s="138">
        <f>AP14</f>
        <v>0.92891247829143486</v>
      </c>
      <c r="ER14" s="138">
        <f>+'[152]Budget data splité 2015 2106'!$CF$242/1000000</f>
        <v>1.6311306951356064</v>
      </c>
      <c r="ES14" s="138">
        <f>'[157]Budget data splité 2015 2106'!$CF$242/1000000</f>
        <v>1.9872396703253759</v>
      </c>
      <c r="ET14" s="92">
        <f>EP14-ER14</f>
        <v>0.58493430304185279</v>
      </c>
      <c r="EU14" s="92">
        <f t="shared" si="38"/>
        <v>0.22882532785208332</v>
      </c>
      <c r="EV14" s="64">
        <f>IFERROR(EP14/EQ14-1,"-")</f>
        <v>1.3856553227205071</v>
      </c>
      <c r="EW14" s="54"/>
      <c r="EX14" s="138">
        <f>'[158]data mobile Août 21'!$P$6</f>
        <v>2.5404577410509788</v>
      </c>
      <c r="EY14" s="138">
        <f>AW14</f>
        <v>1.0203310290948258</v>
      </c>
      <c r="EZ14" s="138">
        <f>+'[152]Budget data splité 2015 2106'!$CG$242/1000000</f>
        <v>1.6960934239863472</v>
      </c>
      <c r="FA14" s="138">
        <f>+'[159]Budget data splité 2015 2106'!$CG$242/1000000</f>
        <v>2.1019605086199205</v>
      </c>
      <c r="FB14" s="92">
        <f>EX14-EZ14</f>
        <v>0.84436431706463155</v>
      </c>
      <c r="FC14" s="92">
        <f t="shared" si="39"/>
        <v>0.43849723243105831</v>
      </c>
      <c r="FD14" s="64">
        <f>IFERROR(EX14/EY14-1,"-")</f>
        <v>1.4898367966959851</v>
      </c>
      <c r="FE14" s="54"/>
      <c r="FF14" s="138">
        <f>'[184]data mobile Sept 21'!$P$6</f>
        <v>2.5747481328970556</v>
      </c>
      <c r="FG14" s="138">
        <f>BD14</f>
        <v>1.0602044568227722</v>
      </c>
      <c r="FH14" s="138">
        <f>+'[152]Budget data splité 2015 2106'!$CH$242/1000000</f>
        <v>1.7056748421024961</v>
      </c>
      <c r="FI14" s="138">
        <f>+'[159]Budget data splité 2015 2106'!$CH$242/1000000</f>
        <v>2.150935900046568</v>
      </c>
      <c r="FJ14" s="92">
        <f>FF14-FH14</f>
        <v>0.86907329079455953</v>
      </c>
      <c r="FK14" s="92">
        <f t="shared" si="40"/>
        <v>0.42381223285048764</v>
      </c>
      <c r="FL14" s="64">
        <f>IFERROR(FF14/FG14-1,"-")</f>
        <v>1.4285392466780209</v>
      </c>
      <c r="FM14" s="54"/>
      <c r="FN14" s="138">
        <f>'[160]data mobile Oct 21'!$P$6</f>
        <v>2.6317529191357214</v>
      </c>
      <c r="FO14" s="138">
        <f>BN14</f>
        <v>1.1405043005441282</v>
      </c>
      <c r="FP14" s="138">
        <f>+'[152]Budget data splité 2015 2106'!$CH$242/1000000</f>
        <v>1.7056748421024961</v>
      </c>
      <c r="FQ14" s="138">
        <f>'[161]Budget data splité 2015 2106'!$CI$242/1000000</f>
        <v>2.5295114024727496</v>
      </c>
      <c r="FR14" s="92">
        <f>FN14-FP14</f>
        <v>0.92607807703322531</v>
      </c>
      <c r="FS14" s="92">
        <f t="shared" si="41"/>
        <v>0.10224151666297177</v>
      </c>
      <c r="FT14" s="64">
        <f>IFERROR(FN14/FO14-1,"-")</f>
        <v>1.3075344107691018</v>
      </c>
      <c r="FU14" s="54"/>
      <c r="FV14" s="138">
        <f>'[160]data mobile Nov 21'!$P$6</f>
        <v>2.6369887457666987</v>
      </c>
      <c r="FW14" s="138">
        <f>BU14</f>
        <v>1.1256187750062512</v>
      </c>
      <c r="FX14" s="138">
        <f>+'[152]Budget data splité 2015 2106'!$CJ$242/1000000</f>
        <v>1.8388130582444489</v>
      </c>
      <c r="FY14" s="138">
        <f>'[161]Budget data splité 2015 2106'!$CJ$242/1000000</f>
        <v>2.5339131052019175</v>
      </c>
      <c r="FZ14" s="92">
        <f>FV14-FX14</f>
        <v>0.79817568752224988</v>
      </c>
      <c r="GA14" s="92">
        <f t="shared" si="42"/>
        <v>0.10307564056478125</v>
      </c>
      <c r="GB14" s="64">
        <f>IFERROR(FV14/FW14-1,"-")</f>
        <v>1.3427014583619168</v>
      </c>
      <c r="GC14" s="54"/>
      <c r="GD14" s="138">
        <f>+'[160]data mobile Déc 21'!$P$6</f>
        <v>2.8007519197547053</v>
      </c>
      <c r="GE14" s="138">
        <f>CY14</f>
        <v>1.2147373423304084</v>
      </c>
      <c r="GF14" s="138">
        <f>+'[152]Budget data splité 2015 2106'!$CK$242/1000000</f>
        <v>1.9908079016811533</v>
      </c>
      <c r="GG14" s="138">
        <f>'[161]Budget data splité 2015 2106'!$CK$242/1000000</f>
        <v>2.7477343322083168</v>
      </c>
      <c r="GH14" s="92">
        <f>GD14-GF14</f>
        <v>0.80994401807355199</v>
      </c>
      <c r="GI14" s="92">
        <f t="shared" si="43"/>
        <v>5.3017587546388523E-2</v>
      </c>
      <c r="GJ14" s="64">
        <f>IFERROR(GD14/GE14-1,"-")</f>
        <v>1.3056440451411602</v>
      </c>
      <c r="GK14" s="54"/>
      <c r="GL14" s="138">
        <f>'[162]data mobile Jan 22'!$P$6</f>
        <v>2.8776509897354523</v>
      </c>
      <c r="GM14" s="138">
        <f>DF14</f>
        <v>1.6012506692393389</v>
      </c>
      <c r="GN14" s="138">
        <f>+'[163]Budget data splité 2015 2106'!$CL$241/1000000</f>
        <v>0.89482076575696423</v>
      </c>
      <c r="GO14" s="92">
        <f>GL14-GN14</f>
        <v>1.9828302239784881</v>
      </c>
      <c r="GP14" s="64">
        <f>IFERROR(GL14/GM14-1,"-")</f>
        <v>0.7971271113363263</v>
      </c>
      <c r="GQ14" s="138">
        <v>2.8126400318463625</v>
      </c>
      <c r="GR14" s="138">
        <v>1.632615314191407</v>
      </c>
      <c r="GS14" s="138">
        <v>0.82568245526321304</v>
      </c>
      <c r="GT14" s="92">
        <v>1.9869575765831495</v>
      </c>
      <c r="GU14" s="64">
        <v>0.72278185032178976</v>
      </c>
      <c r="GV14" s="54"/>
      <c r="GW14" s="138">
        <f>'[164]data mobile Estimé_Mars 22'!$P$6</f>
        <v>3.3108046779292812</v>
      </c>
      <c r="GX14" s="138">
        <f>+'[165]Data Mobile'!$CJ$14</f>
        <v>1.815894028171485</v>
      </c>
      <c r="GY14" s="138">
        <f>+'[166]Budget data splité 2015 2106'!$CN$242/1000000</f>
        <v>3.1891875111137371</v>
      </c>
      <c r="GZ14" s="92">
        <f>GW14-GY14</f>
        <v>0.12161716681554413</v>
      </c>
      <c r="HA14" s="64">
        <f>IFERROR(GW14/GX14-1,"-")</f>
        <v>0.82323672338032683</v>
      </c>
      <c r="HB14" s="54"/>
      <c r="HC14" s="138">
        <f>+'[164]data mobile Estimé_Avril_ 22'!$P$6</f>
        <v>3.7480719567935799</v>
      </c>
      <c r="HD14" s="138">
        <f>+DR14</f>
        <v>1.8219958642466136</v>
      </c>
      <c r="HE14" s="138">
        <f>+'[166]Budget data splité 2015 2106'!$CO$242/1000000</f>
        <v>3.1045962564443506</v>
      </c>
      <c r="HF14" s="159">
        <f>+'[167]Budget data splité 2015 2106'!$CO$242/1000000</f>
        <v>3.3895448782807227</v>
      </c>
      <c r="HG14" s="92">
        <f>HC14-HE14</f>
        <v>0.6434757003492293</v>
      </c>
      <c r="HH14" s="92">
        <f t="shared" si="25"/>
        <v>0.35852707851285714</v>
      </c>
      <c r="HI14" s="64">
        <f>IFERROR(HC14/HD14-1,"-")</f>
        <v>1.0571242944853716</v>
      </c>
      <c r="HJ14" s="54"/>
      <c r="HK14" s="138">
        <f>+'[164]data mobile Estimé_Mai22'!$P$6</f>
        <v>3.8025610314194171</v>
      </c>
      <c r="HL14" s="138">
        <f>+DZ14</f>
        <v>1.9999580429328152</v>
      </c>
      <c r="HM14" s="138">
        <f>+'[166]Budget data splité 2015 2106'!$CP$242/1000000</f>
        <v>3.3553585145873073</v>
      </c>
      <c r="HN14" s="159">
        <f>+'[167]Budget data splité 2015 2106'!$CP$242/1000000</f>
        <v>3.5817666238604717</v>
      </c>
      <c r="HO14" s="92">
        <f>HK14-HM14</f>
        <v>0.44720251683210988</v>
      </c>
      <c r="HP14" s="92">
        <f t="shared" si="26"/>
        <v>0.22079440755894542</v>
      </c>
      <c r="HQ14" s="64">
        <f>IFERROR(HK14/HL14-1,"-")</f>
        <v>0.90132040262364499</v>
      </c>
      <c r="HR14" s="54"/>
      <c r="HS14" s="138">
        <f>'[168]data mobile_Juin22'!$P$6</f>
        <v>4.4460350150506232</v>
      </c>
      <c r="HT14" s="138">
        <f>+EH14</f>
        <v>2.0796221190114608</v>
      </c>
      <c r="HU14" s="138">
        <f>+'[166]Budget data splité 2015 2106'!$CQ$242/1000000</f>
        <v>3.3079745361236328</v>
      </c>
      <c r="HV14" s="159">
        <f>+'[169]Budget data splité 2015 2106'!$CQ$242/1000000</f>
        <v>4.0379559272627876</v>
      </c>
      <c r="HW14" s="92">
        <f>HS14-HU14</f>
        <v>1.1380604789269904</v>
      </c>
      <c r="HX14" s="92">
        <f t="shared" si="27"/>
        <v>0.40807908778783553</v>
      </c>
      <c r="HY14" s="64">
        <f>IFERROR(HS14/HT14-1,"-")</f>
        <v>1.1379052349972247</v>
      </c>
      <c r="HZ14" s="54"/>
      <c r="IA14" s="138">
        <f>+'[168]data mobile_Juillet 22_'!$P$6</f>
        <v>5.0921153954868199</v>
      </c>
      <c r="IB14" s="138">
        <f>+EP14</f>
        <v>2.2160649981774592</v>
      </c>
      <c r="IC14" s="138">
        <f>+'[166]Budget data splité 2015 2106'!$CR$242/1000000</f>
        <v>3.4834193879082509</v>
      </c>
      <c r="ID14" s="159">
        <f>+'[169]Budget data splité 2015 2106'!$CR$242/1000000</f>
        <v>4.2832113310969229</v>
      </c>
      <c r="IE14" s="92">
        <f>IA14-IC14</f>
        <v>1.608696007578569</v>
      </c>
      <c r="IF14" s="92">
        <f t="shared" si="28"/>
        <v>0.80890406438989704</v>
      </c>
      <c r="IG14" s="64">
        <f>IFERROR(IA14/IB14-1,"-")</f>
        <v>1.297818610769399</v>
      </c>
      <c r="IH14" s="54"/>
      <c r="II14" s="138">
        <f>'[168]data mobile_Septembre 22'!$P$6</f>
        <v>5.4765743963739393</v>
      </c>
      <c r="IJ14" s="138">
        <f>+FF14</f>
        <v>2.5747481328970556</v>
      </c>
      <c r="IK14" s="138">
        <f>+'[166]Budget data splité 2015 2106'!$CT$242/1000000</f>
        <v>3.6151336659193176</v>
      </c>
      <c r="IL14" s="159">
        <f>'[170]Budget data splité 2015 2106'!$CT$242/1000000</f>
        <v>5.9397266114119169</v>
      </c>
      <c r="IM14" s="92">
        <f>II14-IK14</f>
        <v>1.8614407304546217</v>
      </c>
      <c r="IN14" s="92">
        <f t="shared" si="29"/>
        <v>-0.46315221503797765</v>
      </c>
      <c r="IO14" s="64">
        <f>IFERROR(II14/IJ14-1,"-")</f>
        <v>1.1270330586517625</v>
      </c>
      <c r="IP14" s="54"/>
      <c r="IQ14" s="138">
        <f>+'[168]data mobile_Novembre 22 '!$P$6</f>
        <v>5.7600227228404073</v>
      </c>
      <c r="IR14" s="138">
        <f>+FN14</f>
        <v>2.6317529191357214</v>
      </c>
      <c r="IS14" s="138">
        <f>+'[166]Budget data splité 2015 2106'!$CU$242/1000000</f>
        <v>3.865286713280522</v>
      </c>
      <c r="IT14" s="159">
        <f>'[170]Budget data splité 2015 2106'!$CU$242/1000000</f>
        <v>6.6671593626029608</v>
      </c>
      <c r="IU14" s="92">
        <f>IQ14-IS14</f>
        <v>1.8947360095598853</v>
      </c>
      <c r="IV14" s="92">
        <f t="shared" si="30"/>
        <v>-0.90713663976255354</v>
      </c>
      <c r="IW14" s="64">
        <f>IFERROR(IQ14/IR14-1,"-")</f>
        <v>1.1886639437003161</v>
      </c>
      <c r="IX14" s="54"/>
      <c r="IY14" s="138">
        <f>+'[168]data mobile_Novembre 22 '!$P$6</f>
        <v>5.7600227228404073</v>
      </c>
      <c r="IZ14" s="138">
        <f>+FV14</f>
        <v>2.6369887457666987</v>
      </c>
      <c r="JA14" s="138">
        <f>+'[166]Budget data splité 2015 2106'!$CV$242/1000000</f>
        <v>3.8639019512670831</v>
      </c>
      <c r="JB14" s="159">
        <f>'[170]Budget data splité 2015 2106'!$CV$242/1000000</f>
        <v>7.0056515658194796</v>
      </c>
      <c r="JC14" s="92">
        <f>IY14-JA14</f>
        <v>1.8961207715733241</v>
      </c>
      <c r="JD14" s="92">
        <f t="shared" si="31"/>
        <v>-1.2456288429790723</v>
      </c>
      <c r="JE14" s="64">
        <f>IFERROR(IY14/IZ14-1,"-")</f>
        <v>1.1843182804959955</v>
      </c>
      <c r="JF14" s="54"/>
      <c r="JG14" s="138">
        <f>+'[168]data mobile_Décembre 22'!$P$6</f>
        <v>6.0213635327199624</v>
      </c>
      <c r="JH14" s="138">
        <f>+GD14</f>
        <v>2.8007519197547053</v>
      </c>
      <c r="JI14" s="138">
        <f>+'[166]Budget data splité 2015 2106'!$CW$242/1000000</f>
        <v>4.1855091945101002</v>
      </c>
      <c r="JJ14" s="159">
        <f>'[170]Budget data splité 2015 2106'!$CW$242/1000000</f>
        <v>7.8570583060275556</v>
      </c>
      <c r="JK14" s="92">
        <f>JG14-JI14</f>
        <v>1.8358543382098622</v>
      </c>
      <c r="JL14" s="92">
        <f t="shared" si="32"/>
        <v>-1.8356947733075932</v>
      </c>
      <c r="JM14" s="64">
        <f>IFERROR(JG14/JH14-1,"-")</f>
        <v>1.1499096332842376</v>
      </c>
      <c r="JN14" s="54"/>
      <c r="JO14" s="138">
        <f>+'[168]data mobile_Janvier 23'!$P$6</f>
        <v>5.9943562317716603</v>
      </c>
      <c r="JP14" s="138">
        <f>+GL14</f>
        <v>2.8776509897354523</v>
      </c>
      <c r="JQ14" s="138">
        <f>+'[171]Budget data splité 2015 2106'!$CX$242/1000000</f>
        <v>6.8779464904046623</v>
      </c>
      <c r="JR14" s="92">
        <f>JO14-JQ14</f>
        <v>-0.883590258633002</v>
      </c>
      <c r="JS14" s="64">
        <f>IFERROR(JO14/JP14-1,"-")</f>
        <v>1.0830727051867859</v>
      </c>
      <c r="JT14" s="64"/>
      <c r="JU14" s="138">
        <f>+'[168]data mobile_Février 23'!$P$6</f>
        <v>5.7835789464555676</v>
      </c>
      <c r="JV14" s="138">
        <f>+GQ14</f>
        <v>2.8126400318463625</v>
      </c>
      <c r="JW14" s="138">
        <f>+'[172]Budget data splité 2015 2106'!$CY$242/1000000</f>
        <v>6.3761080472528553</v>
      </c>
      <c r="JX14" s="92">
        <f>JU14-JW14</f>
        <v>-0.59252910079728771</v>
      </c>
      <c r="JY14" s="64">
        <f>IFERROR(JU14/JV14-1,"-")</f>
        <v>1.0562812450119781</v>
      </c>
      <c r="JZ14" s="64"/>
      <c r="KA14" s="138">
        <f>+'[173]data mobile_Mars 23'!$P$6</f>
        <v>6.3599089655527541</v>
      </c>
      <c r="KB14" s="138">
        <f>+GW14</f>
        <v>3.3108046779292812</v>
      </c>
      <c r="KC14" s="138">
        <f>+'[172]Budget data splité 2015 2106'!$CZ$242/1000000</f>
        <v>7.2436114504773332</v>
      </c>
      <c r="KD14" s="92">
        <f>KA14-KC14</f>
        <v>-0.88370248492457915</v>
      </c>
      <c r="KE14" s="64">
        <f>IFERROR(KA14/KB14-1,"-")</f>
        <v>0.92095565405885349</v>
      </c>
      <c r="KF14" s="64"/>
      <c r="KG14" s="138">
        <f>+'[173]data mobile_Avril 23'!$P$6</f>
        <v>6.2081278431653955</v>
      </c>
      <c r="KH14" s="138">
        <f>+HC14</f>
        <v>3.7480719567935799</v>
      </c>
      <c r="KI14" s="138">
        <f>+'[172]Budget data splité 2015 2106'!$DA$242/1000000</f>
        <v>7.0853752027985353</v>
      </c>
      <c r="KJ14" s="159">
        <f>+'[174]Budget data splité 2015 2106'!$DA$242/1000000</f>
        <v>6.4153473733862292</v>
      </c>
      <c r="KK14" s="92">
        <f>KG14-KI14</f>
        <v>-0.87724735963313982</v>
      </c>
      <c r="KL14" s="92">
        <f t="shared" ref="KL14" si="46">KG14-KJ14</f>
        <v>-0.20721953022083373</v>
      </c>
      <c r="KM14" s="64">
        <f>IFERROR(KG14/KH14-1,"-")</f>
        <v>0.65635236322313228</v>
      </c>
      <c r="KN14" s="64"/>
      <c r="KO14" s="138">
        <f>+'[173]data mobile_Mai 23'!$P$6</f>
        <v>6.2407969131883885</v>
      </c>
      <c r="KP14" s="138">
        <f>+HK14</f>
        <v>3.8025610314194171</v>
      </c>
      <c r="KQ14" s="138">
        <f>+'[175]Budget data splité 2015 2106'!$DB$242/1000000</f>
        <v>7.5093262826894884</v>
      </c>
      <c r="KR14" s="159">
        <f>+'[176]Budget data splité 2015 2106'!$DB$242/1000000</f>
        <v>6.7284148020103647</v>
      </c>
      <c r="KS14" s="92">
        <f>KO14-KQ14</f>
        <v>-1.2685293695011</v>
      </c>
      <c r="KT14" s="92">
        <f t="shared" ref="KT14" si="47">KO14-KR14</f>
        <v>-0.48761788882197621</v>
      </c>
      <c r="KU14" s="64">
        <f>IFERROR(KO14/KP14-1,"-")</f>
        <v>0.64120887518242631</v>
      </c>
      <c r="KV14" s="64"/>
      <c r="KW14" s="138">
        <f>'[173]data mobile_Juin 23'!$P$6</f>
        <v>6.2829397913843508</v>
      </c>
      <c r="KX14" s="138">
        <v>4.4460350150506232</v>
      </c>
      <c r="KY14" s="138">
        <f>+'[175]Budget data splité 2015 2106'!$DC$242/1000000</f>
        <v>7.3786556317646621</v>
      </c>
      <c r="KZ14" s="159">
        <f>+'[176]Budget data splité 2015 2106'!$DC$242/1000000</f>
        <v>6.6259898746493908</v>
      </c>
      <c r="LA14" s="92">
        <f>KW14-KY14</f>
        <v>-1.0957158403803113</v>
      </c>
      <c r="LB14" s="92">
        <f t="shared" ref="LB14" si="48">KW14-KZ14</f>
        <v>-0.34305008326504005</v>
      </c>
      <c r="LC14" s="64">
        <f>IFERROR(KW14/KX14-1,"-")</f>
        <v>0.4131557151744143</v>
      </c>
      <c r="LD14" s="64"/>
      <c r="LE14" s="138">
        <f>+'[173]data mobile_Juillet 23'!$P$6</f>
        <v>7.3709654808908125</v>
      </c>
      <c r="LF14" s="138">
        <f t="shared" si="44"/>
        <v>5.0921153954868199</v>
      </c>
      <c r="LG14" s="138">
        <f>+'[175]Budget data splité 2015 2106'!$DD$242/1000000</f>
        <v>7.7400527557532568</v>
      </c>
      <c r="LH14" s="159">
        <f>+'[176]Budget data splité 2015 2106'!$DD$242/1000000</f>
        <v>6.9658610845890125</v>
      </c>
      <c r="LI14" s="92">
        <f>LE14-LG14</f>
        <v>-0.3690872748624443</v>
      </c>
      <c r="LJ14" s="92">
        <f t="shared" ref="LJ14" si="49">LE14-LH14</f>
        <v>0.40510439630179995</v>
      </c>
      <c r="LK14" s="64">
        <f>IFERROR(LE14/LF14-1,"-")</f>
        <v>0.44752522447228005</v>
      </c>
      <c r="LL14" s="62">
        <v>7.8024915544586513</v>
      </c>
      <c r="LM14" s="62">
        <v>5.0921153954868199</v>
      </c>
      <c r="LN14" s="62">
        <v>7.78607414753857</v>
      </c>
      <c r="LO14" s="121">
        <v>6.9310082291075856</v>
      </c>
      <c r="LP14" s="144">
        <f t="shared" si="22"/>
        <v>1.6417406920081312E-2</v>
      </c>
      <c r="LQ14" s="144">
        <f>LL14-LO14</f>
        <v>0.87148332535106565</v>
      </c>
      <c r="LR14" s="69">
        <f t="shared" si="23"/>
        <v>0.53226919432620434</v>
      </c>
      <c r="LS14" s="64"/>
      <c r="LT14" s="138">
        <f>+'[173]data mobile_Septembre 23'!$P$6</f>
        <v>7.4272396593793601</v>
      </c>
      <c r="LU14" s="138">
        <f>+II14</f>
        <v>5.4765743963739393</v>
      </c>
      <c r="LV14" s="138">
        <f>+'[175]Budget data splité 2015 2106'!$DF$242/1000000</f>
        <v>7.7602953629736575</v>
      </c>
      <c r="LW14" s="159">
        <f>+'[177]Budget data splité 2015 2106'!$DF$242/1000000</f>
        <v>7.6353708306336996</v>
      </c>
      <c r="LX14" s="92">
        <f>LT14-LV14</f>
        <v>-0.33305570359429737</v>
      </c>
      <c r="LY14" s="92">
        <f>LT14-LW14</f>
        <v>-0.20813117125433944</v>
      </c>
      <c r="LZ14" s="64">
        <f>IFERROR(LT14/LU14-1,"-")</f>
        <v>0.3561834683186198</v>
      </c>
      <c r="MA14" s="64"/>
      <c r="MB14" s="138">
        <f>+'[173]data mobile_Octobre 23'!$P$6</f>
        <v>7.7430673027375194</v>
      </c>
      <c r="MC14" s="138">
        <f>+IQ14</f>
        <v>5.7600227228404073</v>
      </c>
      <c r="MD14" s="138">
        <f>+'[175]Budget data splité 2015 2106'!$DG$242/1000000</f>
        <v>8.1598559083171303</v>
      </c>
      <c r="ME14" s="159">
        <f>+'[177]Budget data splité 2015 2106'!$DG$242/1000000</f>
        <v>8.3583253512299134</v>
      </c>
      <c r="MF14" s="92">
        <f>MB14-MD14</f>
        <v>-0.41678860557961084</v>
      </c>
      <c r="MG14" s="92">
        <f>MB14-ME14</f>
        <v>-0.61525804849239396</v>
      </c>
      <c r="MH14" s="64">
        <f>IFERROR(MB14/MC14-1,"-")</f>
        <v>0.34427721474668505</v>
      </c>
      <c r="MI14" s="64"/>
      <c r="MJ14" s="138">
        <f>+'[173]data mobile_Novembre 23'!$P$6</f>
        <v>7.452002115832995</v>
      </c>
      <c r="MK14" s="138">
        <f>+IY14</f>
        <v>5.7600227228404073</v>
      </c>
      <c r="ML14" s="138">
        <f>+'[172]Budget data splité 2015 2106'!$DH$242/1000000</f>
        <v>8.0100744146278977</v>
      </c>
      <c r="MM14" s="159">
        <f>+'[178]Budget data splité 2015 2106'!$DH$242/1000000</f>
        <v>8.43205142895326</v>
      </c>
      <c r="MN14" s="92">
        <f>MJ14-ML14</f>
        <v>-0.55807229879490272</v>
      </c>
      <c r="MO14" s="92">
        <f>MJ14-MM14</f>
        <v>-0.980049313120265</v>
      </c>
      <c r="MP14" s="64">
        <f>IFERROR(MJ14/MK14-1,"-")</f>
        <v>0.29374526358781994</v>
      </c>
      <c r="MQ14" s="64"/>
      <c r="MR14" s="138">
        <f>+'[173]data mobile_Décembre 23'!$P$6</f>
        <v>7.7339811770699809</v>
      </c>
      <c r="MS14" s="138">
        <f>+JG14</f>
        <v>6.0213635327199624</v>
      </c>
      <c r="MT14" s="138">
        <f>+'[175]Budget data splité 2015 2106'!$DI$242/1000000</f>
        <v>8.5360841198225632</v>
      </c>
      <c r="MU14" s="159">
        <f>'[177]Budget data splité 2015 2106'!$DI$242/1000000</f>
        <v>9.1257549272498597</v>
      </c>
      <c r="MV14" s="92">
        <f>MR14-MT14</f>
        <v>-0.80210294275258232</v>
      </c>
      <c r="MW14" s="92">
        <f>MR14-MU14</f>
        <v>-1.3917737501798788</v>
      </c>
      <c r="MX14" s="64">
        <f>IFERROR(MR14/MS14-1,"-")</f>
        <v>0.28442355872447989</v>
      </c>
      <c r="MY14" s="64"/>
      <c r="MZ14" s="138">
        <v>7.9084913466041149</v>
      </c>
      <c r="NA14" s="138">
        <f>+JO14</f>
        <v>5.9943562317716603</v>
      </c>
      <c r="NB14" s="138">
        <f>+'[179]Budget data splité 2015 2106'!$DJ$242/1000000</f>
        <v>9.4302133985720502</v>
      </c>
      <c r="NC14" s="92">
        <f>MZ14-NB14</f>
        <v>-1.5217220519679353</v>
      </c>
      <c r="ND14" s="64">
        <f>IFERROR(MZ14/NA14-1,"-")</f>
        <v>0.31932288319586943</v>
      </c>
      <c r="NE14" s="64"/>
      <c r="NF14" s="138">
        <f>'[180]data mobile_Février 24'!$P$6</f>
        <v>7.6185555991327902</v>
      </c>
      <c r="NG14" s="138">
        <f>+JU14</f>
        <v>5.7835789464555676</v>
      </c>
      <c r="NH14" s="138">
        <f>+'[179]Budget data splité 2015 2106'!$DK$242/1000000</f>
        <v>9.1491112193796962</v>
      </c>
      <c r="NI14" s="92">
        <f>NF14-NH14</f>
        <v>-1.5305556202469059</v>
      </c>
      <c r="NJ14" s="64">
        <f>IFERROR(NF14/NG14-1,"-")</f>
        <v>0.3172735549502228</v>
      </c>
      <c r="NK14" s="64"/>
      <c r="NL14" s="138">
        <f>+'[180]data mobile_Mars 24'!$P$6</f>
        <v>8.6093444400195338</v>
      </c>
      <c r="NM14" s="138">
        <f>+KA14</f>
        <v>6.3599089655527541</v>
      </c>
      <c r="NN14" s="138">
        <f>+'[179]Budget data splité 2015 2106'!$DL$242/1000000</f>
        <v>9.8032462775569496</v>
      </c>
      <c r="NO14" s="92">
        <f>NL14-NN14</f>
        <v>-1.1939018375374157</v>
      </c>
      <c r="NP14" s="64">
        <f>IFERROR(NL14/NM14-1,"-")</f>
        <v>0.35368988560220305</v>
      </c>
      <c r="NQ14" s="64"/>
      <c r="NR14" s="138">
        <f>+'[180]data mobile_Avril 24'!$P$6</f>
        <v>8.355215015374819</v>
      </c>
      <c r="NS14" s="138">
        <f>+KG14</f>
        <v>6.2081278431653955</v>
      </c>
      <c r="NT14" s="138">
        <f>+'[179]Budget data splité 2015 2106'!$DM$242/1000000</f>
        <v>9.734102869227117</v>
      </c>
      <c r="NU14" s="159">
        <f>+'[181]Budget data splité 2015 2106'!$DM$242/1000000</f>
        <v>7.9291404966289578</v>
      </c>
      <c r="NV14" s="92">
        <f>NR14-NT14</f>
        <v>-1.378887853852298</v>
      </c>
      <c r="NW14" s="64">
        <f>IFERROR(NR14/NS14-1,"-")</f>
        <v>0.34585099186917967</v>
      </c>
      <c r="NX14" s="64"/>
      <c r="NY14" s="138">
        <f>+'[180]data mobile_Mai 24'!$P$6</f>
        <v>8.2576996872505148</v>
      </c>
      <c r="NZ14" s="138">
        <f>+KO14</f>
        <v>6.2407969131883885</v>
      </c>
      <c r="OA14" s="138">
        <f>+'[179]Budget data splité 2015 2106'!$DN$242/1000000</f>
        <v>10.416840629450796</v>
      </c>
      <c r="OB14" s="159">
        <f>+'[181]Budget data splité 2015 2106'!$DN$242/1000000</f>
        <v>8.2636534608036722</v>
      </c>
      <c r="OC14" s="92">
        <f>NY14-OA14</f>
        <v>-2.1591409422002812</v>
      </c>
      <c r="OD14" s="64">
        <f>IFERROR(NY14/NZ14-1,"-")</f>
        <v>0.32318032490368309</v>
      </c>
      <c r="OE14" s="64"/>
      <c r="OF14" s="138">
        <f>+'[180]data mobile_Juin 24'!$P$6</f>
        <v>8.0913984802189773</v>
      </c>
      <c r="OG14" s="138">
        <f>+KW14</f>
        <v>6.2829397913843508</v>
      </c>
      <c r="OH14" s="138">
        <f>+'[179]Budget data splité 2015 2106'!$DO$242/1000000</f>
        <v>10.442661864094324</v>
      </c>
      <c r="OI14" s="159">
        <f>+'[181]Budget data splité 2015 2106'!$DO$242/1000000</f>
        <v>8.1587429297528384</v>
      </c>
      <c r="OJ14" s="92">
        <f>OF14-OH14</f>
        <v>-2.3512633838753469</v>
      </c>
      <c r="OK14" s="64">
        <f>IFERROR(OF14/OG14-1,"-")</f>
        <v>0.28783638692742586</v>
      </c>
      <c r="OL14" s="64"/>
      <c r="OM14" s="138">
        <f>+'[180]data mobile_Juillet 24'!$P$6</f>
        <v>8.7090391195070911</v>
      </c>
      <c r="ON14" s="138">
        <f>+LE14</f>
        <v>7.3709654808908125</v>
      </c>
      <c r="OO14" s="138">
        <f>+'[179]Budget data splité 2015 2106'!$DP$242/1000000</f>
        <v>10.958822972088718</v>
      </c>
      <c r="OP14" s="159">
        <f>+'[181]Budget data splité 2015 2106'!$DP$242/1000000</f>
        <v>8.5339097443534904</v>
      </c>
      <c r="OQ14" s="92">
        <f>OM14-OO14</f>
        <v>-2.2497838525816274</v>
      </c>
      <c r="OR14" s="64">
        <f>IFERROR(OM14/ON14-1,"-")</f>
        <v>0.18153302197456056</v>
      </c>
      <c r="OS14" s="64"/>
      <c r="OT14" s="138">
        <v>9.007289737535471</v>
      </c>
      <c r="OU14" s="138">
        <v>7.8024915544586513</v>
      </c>
      <c r="OV14" s="138">
        <v>11.26310087240063</v>
      </c>
      <c r="OW14" s="159">
        <v>8.4615174268113797</v>
      </c>
      <c r="OX14" s="92">
        <v>-2.2558111348651586</v>
      </c>
      <c r="OY14" s="64">
        <v>0.15441198169427706</v>
      </c>
      <c r="OZ14" s="65"/>
      <c r="PA14" s="138">
        <f>+'[180]data mobile_Août 24 '!$P$6</f>
        <v>8.2480045687773664</v>
      </c>
      <c r="PB14" s="138">
        <f>+LT14</f>
        <v>7.4272396593793601</v>
      </c>
      <c r="PC14" s="138">
        <f>+'[179]Budget data splité 2015 2106'!$DR$242/1000000</f>
        <v>10.968721338790621</v>
      </c>
      <c r="PD14" s="159">
        <f>+'[182]Budget data splité 2015 2106'!$DR$242/1000000</f>
        <v>8.3761887427331363</v>
      </c>
      <c r="PE14" s="92">
        <f>PA14-PC14</f>
        <v>-2.7207167700132544</v>
      </c>
      <c r="PF14" s="64">
        <f>IFERROR(PA14/PB14-1,"-")</f>
        <v>0.11050739534996934</v>
      </c>
      <c r="PG14" s="64"/>
      <c r="PH14" s="138">
        <f>'[180]data mobile_Octobre 24'!$P$6</f>
        <v>8.440908380542707</v>
      </c>
      <c r="PI14" s="138">
        <f>+MB14</f>
        <v>7.7430673027375194</v>
      </c>
      <c r="PJ14" s="138">
        <f>+'[179]Budget data splité 2015 2106'!$DS$242/1000000</f>
        <v>11.707302651810306</v>
      </c>
      <c r="PK14" s="159">
        <f>+'[182]Budget data splité 2015 2106'!$DS$242/1000000</f>
        <v>9.0130062788967198</v>
      </c>
      <c r="PL14" s="92">
        <f>PH14-PJ14</f>
        <v>-3.2663942712675986</v>
      </c>
      <c r="PM14" s="64">
        <f>IFERROR(PH14/PI14-1,"-")</f>
        <v>9.0124630268739736E-2</v>
      </c>
      <c r="PN14" s="64"/>
      <c r="PO14" s="138">
        <f>+'[180]data mobile_Novembre 24'!$P$6</f>
        <v>7.9391525295233851</v>
      </c>
      <c r="PP14" s="138">
        <f>+MJ14</f>
        <v>7.452002115832995</v>
      </c>
      <c r="PQ14" s="138">
        <f>+'[179]Budget data splité 2015 2106'!$DT$242/1000000</f>
        <v>11.702731617513574</v>
      </c>
      <c r="PR14" s="159">
        <f>+'[183]Budget data splité 2015 2106'!$DT$242/1000000</f>
        <v>9.3599196618492844</v>
      </c>
      <c r="PS14" s="92">
        <f>PO14-PQ14</f>
        <v>-3.7635790879901894</v>
      </c>
      <c r="PT14" s="64">
        <f>IFERROR(PO14/PP14-1,"-")</f>
        <v>6.5371749245126898E-2</v>
      </c>
      <c r="PU14" s="64"/>
      <c r="PV14" s="138">
        <f>+'[180]data mobile_Décembre 24'!$P$6</f>
        <v>9.0462671705005846</v>
      </c>
      <c r="PW14" s="138">
        <f>+MR14</f>
        <v>7.7339811770699809</v>
      </c>
      <c r="PX14" s="138">
        <f>+'[179]Budget data splité 2015 2106'!$DU$242/1000000</f>
        <v>12.424028049970429</v>
      </c>
      <c r="PY14" s="159">
        <f>+'[183]Budget data splité 2015 2106'!$DU$242/1000000</f>
        <v>10.478383173840774</v>
      </c>
      <c r="PZ14" s="92">
        <f>PV14-PX14</f>
        <v>-3.3777608794698448</v>
      </c>
      <c r="QA14" s="64">
        <f>IFERROR(PV14/PW14-1,"-")</f>
        <v>0.16967793991034297</v>
      </c>
      <c r="QB14" s="64"/>
      <c r="QC14" s="138">
        <v>10.118970188975332</v>
      </c>
      <c r="QD14" s="138">
        <f>+MZ14</f>
        <v>7.9084913466041149</v>
      </c>
      <c r="QE14" s="138">
        <f>+'[183]Budget data splité 2015 2106'!$DV$242/1000000</f>
        <v>9.7757880041738865</v>
      </c>
      <c r="QF14" s="92">
        <f>QC14-QE14</f>
        <v>0.3431821848014458</v>
      </c>
      <c r="QG14" s="64">
        <f>IFERROR(QC14/QD14-1,"-")</f>
        <v>0.27950701916369813</v>
      </c>
      <c r="QH14" s="65"/>
      <c r="QI14" s="138">
        <f>'[185]data mobile_Février 2025'!$P$6</f>
        <v>8.9816811913052721</v>
      </c>
      <c r="QJ14" s="138">
        <f>+NF14</f>
        <v>7.6185555991327902</v>
      </c>
      <c r="QK14" s="138">
        <f>+'[186]Budget data splité 2015 2106'!$DW$242/1000000</f>
        <v>9.0718727926730534</v>
      </c>
      <c r="QL14" s="92">
        <f>QI14-QK14</f>
        <v>-9.019160136778126E-2</v>
      </c>
      <c r="QM14" s="64">
        <f>IFERROR(QI14/QJ14-1,"-")</f>
        <v>0.17892178831478822</v>
      </c>
      <c r="QN14" s="65"/>
      <c r="QO14" s="65"/>
      <c r="QP14" s="159">
        <f>+'[183]Budget data splité 2015 2106'!$EH$242/1000000</f>
        <v>137.60807501486377</v>
      </c>
      <c r="QQ14" s="158"/>
      <c r="QR14" s="158"/>
      <c r="QS14" s="54"/>
      <c r="QT14" s="54"/>
      <c r="QV14" s="93"/>
      <c r="QW14" s="93"/>
      <c r="QX14" s="93"/>
      <c r="QY14" s="144"/>
      <c r="QZ14" s="69"/>
      <c r="RB14" s="93"/>
      <c r="RC14" s="66"/>
      <c r="RD14" s="66"/>
      <c r="RE14" s="66"/>
      <c r="RF14" s="70"/>
      <c r="RG14" s="71"/>
    </row>
    <row r="15" spans="1:478" ht="14.5" thickBot="1" x14ac:dyDescent="0.35">
      <c r="Q15"/>
      <c r="R15"/>
      <c r="S15"/>
      <c r="T15" s="97"/>
      <c r="W15"/>
      <c r="X15"/>
      <c r="Y15"/>
      <c r="Z15" s="97"/>
      <c r="AC15"/>
      <c r="AD15"/>
      <c r="AE15"/>
      <c r="AF15" s="97"/>
      <c r="AI15"/>
      <c r="AJ15"/>
      <c r="AK15"/>
      <c r="AL15"/>
      <c r="AM15" s="97"/>
      <c r="AP15"/>
      <c r="AQ15"/>
      <c r="AR15"/>
      <c r="AS15"/>
      <c r="AT15" s="97"/>
      <c r="AW15"/>
      <c r="AX15"/>
      <c r="AY15"/>
      <c r="AZ15"/>
      <c r="BA15" s="97"/>
      <c r="BD15"/>
      <c r="BE15"/>
      <c r="BF15"/>
      <c r="BG15"/>
      <c r="BH15" s="97"/>
      <c r="BN15"/>
      <c r="BO15"/>
      <c r="BP15"/>
      <c r="BQ15"/>
      <c r="BR15" s="97"/>
      <c r="BU15"/>
      <c r="BV15"/>
      <c r="BW15"/>
      <c r="BX15"/>
      <c r="BY15" s="97"/>
      <c r="CB15"/>
      <c r="CC15"/>
      <c r="CD15"/>
      <c r="CE15"/>
      <c r="CF15" s="97"/>
      <c r="CJ15" s="98" t="e">
        <f>+#REF!</f>
        <v>#REF!</v>
      </c>
      <c r="CK15" s="98" t="e">
        <f>+#REF!</f>
        <v>#REF!</v>
      </c>
      <c r="CM15" t="e">
        <f t="shared" si="2"/>
        <v>#REF!</v>
      </c>
      <c r="CY15"/>
      <c r="CZ15"/>
      <c r="DA15"/>
      <c r="DB15"/>
      <c r="DC15" s="97"/>
      <c r="DF15"/>
      <c r="DG15"/>
      <c r="DH15"/>
      <c r="DI15" s="97"/>
      <c r="DL15"/>
      <c r="DM15"/>
      <c r="DN15"/>
      <c r="DO15" s="97"/>
      <c r="DR15"/>
      <c r="DS15"/>
      <c r="DT15"/>
      <c r="DU15"/>
      <c r="DV15" s="97"/>
      <c r="DZ15"/>
      <c r="EA15"/>
      <c r="EB15"/>
      <c r="EC15"/>
      <c r="ED15" s="97"/>
      <c r="EE15" s="97"/>
      <c r="EH15"/>
      <c r="EI15"/>
      <c r="EJ15"/>
      <c r="EK15"/>
      <c r="EL15" s="97"/>
      <c r="EM15" s="97"/>
      <c r="EP15"/>
      <c r="EQ15"/>
      <c r="ER15"/>
      <c r="ES15"/>
      <c r="ET15" s="97"/>
      <c r="EU15" s="97"/>
      <c r="EX15"/>
      <c r="EY15"/>
      <c r="EZ15"/>
      <c r="FA15"/>
      <c r="FB15" s="97"/>
      <c r="FC15" s="97"/>
      <c r="FF15" s="151"/>
      <c r="FG15"/>
      <c r="FH15"/>
      <c r="FI15"/>
      <c r="FJ15" s="97"/>
      <c r="FK15" s="97"/>
      <c r="FN15" s="151"/>
      <c r="FO15"/>
      <c r="FP15"/>
      <c r="FQ15"/>
      <c r="FR15" s="97"/>
      <c r="FS15" s="97"/>
      <c r="FV15" s="151"/>
      <c r="FW15"/>
      <c r="FX15"/>
      <c r="FY15"/>
      <c r="FZ15" s="97"/>
      <c r="GA15" s="97"/>
      <c r="GD15" s="151"/>
      <c r="GE15"/>
      <c r="GF15"/>
      <c r="GG15"/>
      <c r="GH15" s="97"/>
      <c r="GI15" s="97"/>
      <c r="GL15" s="151"/>
      <c r="GM15"/>
      <c r="GN15"/>
      <c r="GO15" s="97"/>
      <c r="GW15" s="151"/>
      <c r="GX15"/>
      <c r="GY15"/>
      <c r="GZ15" s="97"/>
      <c r="HC15" s="151"/>
      <c r="HD15"/>
      <c r="HE15"/>
      <c r="HF15"/>
      <c r="HG15" s="97"/>
      <c r="HH15" s="97"/>
      <c r="HK15" s="151"/>
      <c r="HL15"/>
      <c r="HM15"/>
      <c r="HN15"/>
      <c r="HO15" s="97"/>
      <c r="HP15" s="97"/>
      <c r="HS15" s="151"/>
      <c r="HT15"/>
      <c r="HU15"/>
      <c r="HV15"/>
      <c r="HW15" s="97"/>
      <c r="HX15" s="97"/>
      <c r="IA15" s="151"/>
      <c r="IB15"/>
      <c r="IC15"/>
      <c r="ID15"/>
      <c r="IE15" s="97"/>
      <c r="IF15" s="97"/>
      <c r="II15" s="151"/>
      <c r="IJ15"/>
      <c r="IK15"/>
      <c r="IL15"/>
      <c r="IM15" s="97"/>
      <c r="IN15" s="97"/>
      <c r="IQ15" s="151"/>
      <c r="IR15"/>
      <c r="IS15"/>
      <c r="IT15"/>
      <c r="IU15" s="97"/>
      <c r="IV15" s="97"/>
      <c r="IY15" s="151"/>
      <c r="IZ15"/>
      <c r="JA15"/>
      <c r="JB15"/>
      <c r="JC15" s="97"/>
      <c r="JD15" s="97"/>
      <c r="JG15" s="151"/>
      <c r="JH15"/>
      <c r="JI15"/>
      <c r="JJ15"/>
      <c r="JK15" s="97"/>
      <c r="JL15" s="97"/>
      <c r="JO15" s="151"/>
      <c r="JP15"/>
      <c r="JQ15"/>
      <c r="JR15" s="97"/>
      <c r="JU15" s="151"/>
      <c r="JV15"/>
      <c r="JW15"/>
      <c r="JX15" s="97"/>
      <c r="KA15" s="151"/>
      <c r="KB15"/>
      <c r="KC15"/>
      <c r="KD15" s="97"/>
      <c r="KG15" s="151"/>
      <c r="KH15"/>
      <c r="KI15"/>
      <c r="KJ15"/>
      <c r="KK15" s="97"/>
      <c r="KL15" s="97"/>
      <c r="KO15" s="151"/>
      <c r="KP15"/>
      <c r="KQ15"/>
      <c r="KR15"/>
      <c r="KS15" s="97"/>
      <c r="KT15" s="97"/>
      <c r="KW15" s="151"/>
      <c r="KX15"/>
      <c r="KY15"/>
      <c r="KZ15"/>
      <c r="LA15" s="97"/>
      <c r="LB15" s="97"/>
      <c r="LE15" s="151"/>
      <c r="LF15"/>
      <c r="LG15"/>
      <c r="LH15"/>
      <c r="LI15" s="97"/>
      <c r="LJ15" s="97"/>
      <c r="LL15" s="178"/>
      <c r="LM15" s="160"/>
      <c r="LN15" s="160"/>
      <c r="LO15" s="160"/>
      <c r="LP15" s="179"/>
      <c r="LQ15" s="179"/>
      <c r="LT15" s="151"/>
      <c r="LU15"/>
      <c r="LV15"/>
      <c r="LW15"/>
      <c r="LX15" s="97"/>
      <c r="LY15" s="97"/>
      <c r="MB15" s="151"/>
      <c r="MC15"/>
      <c r="MD15"/>
      <c r="ME15"/>
      <c r="MF15" s="97"/>
      <c r="MG15" s="97"/>
      <c r="MJ15" s="151"/>
      <c r="MK15"/>
      <c r="ML15"/>
      <c r="MM15"/>
      <c r="MN15" s="97"/>
      <c r="MO15" s="97"/>
      <c r="MR15" s="151"/>
      <c r="MS15"/>
      <c r="MT15"/>
      <c r="MU15"/>
      <c r="MV15" s="97"/>
      <c r="MW15" s="97"/>
      <c r="MZ15" s="151"/>
      <c r="NA15"/>
      <c r="NB15"/>
      <c r="NC15" s="97"/>
      <c r="NF15" s="151"/>
      <c r="NG15"/>
      <c r="NH15"/>
      <c r="NI15" s="97"/>
      <c r="NL15" s="151"/>
      <c r="NM15"/>
      <c r="NN15"/>
      <c r="NO15" s="97"/>
      <c r="NR15" s="151"/>
      <c r="NS15"/>
      <c r="NT15"/>
      <c r="NU15"/>
      <c r="NV15" s="97"/>
      <c r="NY15" s="151"/>
      <c r="NZ15"/>
      <c r="OA15"/>
      <c r="OB15"/>
      <c r="OC15" s="97"/>
      <c r="OF15" s="151"/>
      <c r="OG15"/>
      <c r="OH15"/>
      <c r="OI15"/>
      <c r="OJ15" s="97"/>
      <c r="OM15" s="151"/>
      <c r="ON15"/>
      <c r="OO15"/>
      <c r="OP15"/>
      <c r="OQ15" s="97"/>
      <c r="OT15" s="151"/>
      <c r="OU15"/>
      <c r="OV15"/>
      <c r="OW15"/>
      <c r="OX15" s="97"/>
      <c r="PA15" s="151"/>
      <c r="PB15"/>
      <c r="PC15"/>
      <c r="PD15"/>
      <c r="PE15" s="97"/>
      <c r="PH15" s="151"/>
      <c r="PI15"/>
      <c r="PJ15"/>
      <c r="PK15"/>
      <c r="PL15" s="97"/>
      <c r="PO15" s="151"/>
      <c r="PP15"/>
      <c r="PQ15"/>
      <c r="PR15"/>
      <c r="PS15" s="97"/>
      <c r="PV15" s="151"/>
      <c r="PW15"/>
      <c r="PX15"/>
      <c r="PY15"/>
      <c r="PZ15" s="97"/>
      <c r="QC15" s="151"/>
      <c r="QD15"/>
      <c r="QE15"/>
      <c r="QF15" s="97"/>
      <c r="QI15" s="151"/>
      <c r="QJ15"/>
      <c r="QK15"/>
      <c r="QL15" s="97"/>
      <c r="QV15" s="98"/>
      <c r="QW15" s="98"/>
      <c r="QX15" s="98"/>
    </row>
    <row r="16" spans="1:478" ht="15" thickBot="1" x14ac:dyDescent="0.35">
      <c r="A16" s="191" t="s">
        <v>18</v>
      </c>
      <c r="B16" s="192"/>
      <c r="C16" s="2"/>
      <c r="D16" s="100"/>
      <c r="E16" s="39">
        <f>E17+E19+E18</f>
        <v>1262064752.7933416</v>
      </c>
      <c r="F16" s="39">
        <f>F17+F19+F18</f>
        <v>1091253741.5766702</v>
      </c>
      <c r="G16" s="39">
        <f>G17+G19+G18</f>
        <v>1313531664.6688867</v>
      </c>
      <c r="H16" s="99">
        <f>E16-G16</f>
        <v>-51466911.875545025</v>
      </c>
      <c r="I16" s="81">
        <f>IFERROR(E16/F16-1,"-")</f>
        <v>0.15652730864398179</v>
      </c>
      <c r="J16" s="100"/>
      <c r="K16" s="39">
        <f>K17+K19+K18</f>
        <v>1196629557.31128</v>
      </c>
      <c r="L16" s="39">
        <f>L17+L19+L18</f>
        <v>1091253741.5766704</v>
      </c>
      <c r="M16" s="39">
        <f>M17+M19+M18</f>
        <v>1212506205.1396871</v>
      </c>
      <c r="N16" s="99">
        <f>K16-M16</f>
        <v>-15876647.828407049</v>
      </c>
      <c r="O16" s="81">
        <f>IFERROR(K16/L16-1,"-")</f>
        <v>9.6563990316642645E-2</v>
      </c>
      <c r="P16" s="100"/>
      <c r="Q16" s="39">
        <f>Q17+Q19+Q18</f>
        <v>1249334891.7981815</v>
      </c>
      <c r="R16" s="39">
        <f>R17+R19+R18</f>
        <v>1111311070.1830633</v>
      </c>
      <c r="S16" s="39">
        <f>S17+S19+S18</f>
        <v>1417357286.3915567</v>
      </c>
      <c r="T16" s="99">
        <f>Q16-S16</f>
        <v>-168022394.59337521</v>
      </c>
      <c r="U16" s="81">
        <f>IFERROR(Q16/R16-1,"-")</f>
        <v>0.12419908819263537</v>
      </c>
      <c r="V16" s="100"/>
      <c r="W16" s="39">
        <f>W17+W19+W18</f>
        <v>1008493543.1834192</v>
      </c>
      <c r="X16" s="39">
        <f>X17+X19+X18</f>
        <v>1106642858.6043787</v>
      </c>
      <c r="Y16" s="39">
        <f>Y17+Y19+Y18</f>
        <v>1440993949.6129169</v>
      </c>
      <c r="Z16" s="99">
        <f>W16-Y16</f>
        <v>-432500406.42949772</v>
      </c>
      <c r="AA16" s="81">
        <f>IFERROR(W16/X16-1,"-")</f>
        <v>-8.8691048478583778E-2</v>
      </c>
      <c r="AB16" s="100"/>
      <c r="AC16" s="39">
        <f>AC17+AC19+AC18</f>
        <v>1344743389.0640001</v>
      </c>
      <c r="AD16" s="39">
        <f>AD17+AD19+AD18</f>
        <v>1162190189.4350154</v>
      </c>
      <c r="AE16" s="39">
        <f>AE17+AE19+AE18</f>
        <v>1567568281.1633568</v>
      </c>
      <c r="AF16" s="99">
        <f>AC16-AE16</f>
        <v>-222824892.09935665</v>
      </c>
      <c r="AG16" s="81">
        <f>IFERROR(AC16/AD16-1,"-")</f>
        <v>0.15707687200296427</v>
      </c>
      <c r="AH16" s="100"/>
      <c r="AI16" s="39">
        <f>AI17+AI19+AI18</f>
        <v>1314115969.4604862</v>
      </c>
      <c r="AJ16" s="39" t="e">
        <f>AJ17+AJ19+AJ18</f>
        <v>#REF!</v>
      </c>
      <c r="AK16" s="39">
        <f>AK17+AK19+AK18</f>
        <v>1593627702.364917</v>
      </c>
      <c r="AL16" s="39">
        <f>AL17+AL19+AL18</f>
        <v>1381832702.4869728</v>
      </c>
      <c r="AM16" s="99">
        <f>AI16-AK16</f>
        <v>-279511732.90443087</v>
      </c>
      <c r="AN16" s="81" t="str">
        <f>IFERROR(AI16/AJ16-1,"-")</f>
        <v>-</v>
      </c>
      <c r="AO16" s="100"/>
      <c r="AP16" s="39">
        <f>AP17+AP19+AP18</f>
        <v>1368139925.7186251</v>
      </c>
      <c r="AQ16" s="39" t="e">
        <f>AQ17+AQ19+AQ18</f>
        <v>#REF!</v>
      </c>
      <c r="AR16" s="39">
        <f>AR17+AR19+AR18</f>
        <v>1733175902.899267</v>
      </c>
      <c r="AS16" s="39">
        <f>AS17+AS19+AS18</f>
        <v>1380724820.5996537</v>
      </c>
      <c r="AT16" s="99">
        <f>AP16-AR16</f>
        <v>-365035977.18064189</v>
      </c>
      <c r="AU16" s="81" t="str">
        <f>IFERROR(AP16/AQ16-1,"-")</f>
        <v>-</v>
      </c>
      <c r="AV16" s="100"/>
      <c r="AW16" s="39">
        <f>AW17+AW19+AW18</f>
        <v>1488083734.5621595</v>
      </c>
      <c r="AX16" s="39" t="e">
        <f>AX17+AX19+AX18</f>
        <v>#REF!</v>
      </c>
      <c r="AY16" s="39">
        <f>AY17+AY19+AY18</f>
        <v>1786614654.986237</v>
      </c>
      <c r="AZ16" s="39">
        <f>AZ17+AZ19+AZ18</f>
        <v>1394532068.8056505</v>
      </c>
      <c r="BA16" s="99">
        <f>AW16-AY16</f>
        <v>-298530920.42407751</v>
      </c>
      <c r="BB16" s="81" t="str">
        <f>IFERROR(AW16/AX16-1,"-")</f>
        <v>-</v>
      </c>
      <c r="BC16" s="100"/>
      <c r="BD16" s="39">
        <f>BD17+BD19+BD18</f>
        <v>1461033803.0000002</v>
      </c>
      <c r="BE16" s="39" t="e">
        <f>BE17+BE19+BE18</f>
        <v>#REF!</v>
      </c>
      <c r="BF16" s="39">
        <f>BF17+BF19+BF18</f>
        <v>1762940713.2014771</v>
      </c>
      <c r="BG16" s="39">
        <f>BG17+BG19+BG18</f>
        <v>1409148280.5858212</v>
      </c>
      <c r="BH16" s="99">
        <f>BD16-BF16</f>
        <v>-301906910.20147681</v>
      </c>
      <c r="BI16" s="81" t="str">
        <f>IFERROR(BD16/BE16-1,"-")</f>
        <v>-</v>
      </c>
      <c r="BJ16" s="100"/>
      <c r="BK16" s="100"/>
      <c r="BL16" s="100"/>
      <c r="BM16" s="100"/>
      <c r="BN16" s="39">
        <f>BN17+BN19+BN18</f>
        <v>1488083734.5621593</v>
      </c>
      <c r="BO16" s="39" t="e">
        <f>BO17+BO19+BO18</f>
        <v>#REF!</v>
      </c>
      <c r="BP16" s="39">
        <f>BP17+BP19+BP18</f>
        <v>1879452017.6952066</v>
      </c>
      <c r="BQ16" s="39">
        <f>BQ17+BQ19+BQ18</f>
        <v>1468761933.8928871</v>
      </c>
      <c r="BR16" s="99">
        <f>BN16-BP16</f>
        <v>-391368283.13304734</v>
      </c>
      <c r="BS16" s="81" t="str">
        <f>IFERROR(BN16/BO16-1,"-")</f>
        <v>-</v>
      </c>
      <c r="BT16" s="124"/>
      <c r="BU16" s="39">
        <f>BU17+BU19+BU18</f>
        <v>1461381781.064014</v>
      </c>
      <c r="BV16" s="39" t="e">
        <f>BV17+BV19+BV18</f>
        <v>#REF!</v>
      </c>
      <c r="BW16" s="39">
        <f>BW17+BW19+BW18</f>
        <v>1873234056.885447</v>
      </c>
      <c r="BX16" s="39">
        <f>BX17+BX19+BX18</f>
        <v>1433722970.4859457</v>
      </c>
      <c r="BY16" s="99">
        <f>BU16-BW16</f>
        <v>-411852275.82143307</v>
      </c>
      <c r="BZ16" s="81" t="str">
        <f>IFERROR(BU16/BV16-1,"-")</f>
        <v>-</v>
      </c>
      <c r="CA16" s="124"/>
      <c r="CB16" s="39">
        <f>CB17+CB19+CB18</f>
        <v>1461381781.064014</v>
      </c>
      <c r="CC16" s="39" t="e">
        <f>CC17+CC19+CC18</f>
        <v>#REF!</v>
      </c>
      <c r="CD16" s="39">
        <f>CD17+CD19+CD18</f>
        <v>1873234056.885447</v>
      </c>
      <c r="CE16" s="39">
        <f>CE17+CE19+CE18</f>
        <v>1433722970.4859457</v>
      </c>
      <c r="CF16" s="99">
        <f>CB16-CD16</f>
        <v>-411852275.82143307</v>
      </c>
      <c r="CG16" s="81" t="str">
        <f>IFERROR(CB16/CC16-1,"-")</f>
        <v>-</v>
      </c>
      <c r="CH16" s="124"/>
      <c r="CI16" s="124"/>
      <c r="CJ16" s="33">
        <f>+E16</f>
        <v>1262064752.7933416</v>
      </c>
      <c r="CK16" s="33" t="e">
        <f>+#REF!+#REF!+#REF!+#REF!+#REF!+#REF!</f>
        <v>#REF!</v>
      </c>
      <c r="CL16" s="33" t="e">
        <f>+#REF!+#REF!+#REF!+#REF!+#REF!+#REF!</f>
        <v>#REF!</v>
      </c>
      <c r="CM16" s="35" t="e">
        <f>CJ16-CL16</f>
        <v>#REF!</v>
      </c>
      <c r="CN16" s="36" t="str">
        <f>IFERROR(CJ16/CK16-1,"-")</f>
        <v>-</v>
      </c>
      <c r="CP16" s="109">
        <v>19597697283.697403</v>
      </c>
      <c r="CQ16" s="33">
        <f t="shared" ref="CQ16:CS16" si="50">CQ17+CQ19+CQ18</f>
        <v>0</v>
      </c>
      <c r="CR16" s="33">
        <f t="shared" si="50"/>
        <v>0</v>
      </c>
      <c r="CS16" s="33">
        <f t="shared" si="50"/>
        <v>0</v>
      </c>
      <c r="CT16" s="37">
        <v>12805137851.423201</v>
      </c>
      <c r="CU16" s="38">
        <f>CP16/$CT16-1</f>
        <v>0.5304557835368604</v>
      </c>
      <c r="CV16" s="38">
        <f t="shared" ref="CV16:CX19" si="51">CQ16/$CT16-1</f>
        <v>-1</v>
      </c>
      <c r="CW16" s="38">
        <f t="shared" si="51"/>
        <v>-1</v>
      </c>
      <c r="CX16" s="38">
        <f t="shared" si="51"/>
        <v>-1</v>
      </c>
      <c r="CY16" s="39">
        <f>CY17+CY19+CY18</f>
        <v>1612819554.0363421</v>
      </c>
      <c r="CZ16" s="39" t="e">
        <f>CZ17+CZ19+CZ18</f>
        <v>#REF!</v>
      </c>
      <c r="DA16" s="39">
        <f>DA17+DA19+DA18</f>
        <v>2016694848.688447</v>
      </c>
      <c r="DB16" s="39">
        <f>DB17+DB19+DB18</f>
        <v>1521140656.6211081</v>
      </c>
      <c r="DC16" s="99">
        <f>CY16-DA16</f>
        <v>-403875294.65210485</v>
      </c>
      <c r="DD16" s="81" t="str">
        <f>IFERROR(CY16/CZ16-1,"-")</f>
        <v>-</v>
      </c>
      <c r="DF16" s="39">
        <f>DF17+DF19+DF18</f>
        <v>1704793736.5122867</v>
      </c>
      <c r="DG16" s="39">
        <f>DG17+DG19+DG18</f>
        <v>1262064752.7933416</v>
      </c>
      <c r="DH16" s="39">
        <f>DH17+DH19+DH18</f>
        <v>1551563469.75353</v>
      </c>
      <c r="DI16" s="99">
        <f>DF16-DH16</f>
        <v>153230266.75875664</v>
      </c>
      <c r="DJ16" s="81">
        <f>IFERROR(DF16/DG16-1,"-")</f>
        <v>0.3507973602297727</v>
      </c>
      <c r="DK16" s="124"/>
      <c r="DL16" s="39">
        <f>DL17+DL19+DL18</f>
        <v>1597960962.4323425</v>
      </c>
      <c r="DM16" s="39">
        <f>DM17+DM19+DM18</f>
        <v>1091253741.5766704</v>
      </c>
      <c r="DN16" s="39">
        <f>DN17+DN19+DN18</f>
        <v>1429440409.5535748</v>
      </c>
      <c r="DO16" s="99">
        <f>DL16-DN16</f>
        <v>168520552.87876773</v>
      </c>
      <c r="DP16" s="81">
        <f>IFERROR(DL16/DM16-1,"-")</f>
        <v>0.46433492188862413</v>
      </c>
      <c r="DQ16" s="124"/>
      <c r="DR16" s="39">
        <f>DR17+DR19+DR18</f>
        <v>1774479887.7416778</v>
      </c>
      <c r="DS16" s="39">
        <f>DS17+DS19+DS18</f>
        <v>1008493543.1834192</v>
      </c>
      <c r="DT16" s="39">
        <f>DT17+DT19+DT18</f>
        <v>1577865282.5524173</v>
      </c>
      <c r="DU16" s="39">
        <f>DU17+DU19+DU18</f>
        <v>1742325011.4252539</v>
      </c>
      <c r="DV16" s="99">
        <f>DR16-DT16</f>
        <v>196614605.18926048</v>
      </c>
      <c r="DW16" s="81">
        <f>IFERROR(DR16/DS16-1,"-")</f>
        <v>0.75953519954162485</v>
      </c>
      <c r="DX16" s="124"/>
      <c r="DY16" s="124"/>
      <c r="DZ16" s="39">
        <f>DZ17+DZ19+DZ18</f>
        <v>1838278548.3740335</v>
      </c>
      <c r="EA16" s="39">
        <f>EA17+EA19+EA18</f>
        <v>1344743389.0640001</v>
      </c>
      <c r="EB16" s="39">
        <f>EB17+EB19+EB18</f>
        <v>1654934008.4583132</v>
      </c>
      <c r="EC16" s="39">
        <f>EC17+EC19+EC18</f>
        <v>1830419533.8395047</v>
      </c>
      <c r="ED16" s="99">
        <f>DZ16-EB16</f>
        <v>183344539.91572022</v>
      </c>
      <c r="EE16" s="99">
        <f>DZ16-EC16</f>
        <v>7859014.5345287323</v>
      </c>
      <c r="EF16" s="81">
        <f>IFERROR(DZ16/EA16-1,"-")</f>
        <v>0.36701066041570596</v>
      </c>
      <c r="EG16" s="124"/>
      <c r="EH16" s="39">
        <f>EH17+EH19+EH18</f>
        <v>1767584301.6075482</v>
      </c>
      <c r="EI16" s="39" t="e">
        <f>EI17+EI19+EI18</f>
        <v>#REF!</v>
      </c>
      <c r="EJ16" s="39">
        <f>EJ17+EJ19+EJ18</f>
        <v>1625588291.5405862</v>
      </c>
      <c r="EK16" s="39">
        <f>EK17+EK19+EK18</f>
        <v>1801504809.7839818</v>
      </c>
      <c r="EL16" s="99">
        <f>EH16-EJ16</f>
        <v>141996010.066962</v>
      </c>
      <c r="EM16" s="99">
        <f>EH16-EK16</f>
        <v>-33920508.176433563</v>
      </c>
      <c r="EN16" s="81" t="str">
        <f>IFERROR(EH16/EI16-1,"-")</f>
        <v>-</v>
      </c>
      <c r="EO16" s="124"/>
      <c r="EP16" s="39">
        <f>EP17+EP19+EP18</f>
        <v>1757681851.1441143</v>
      </c>
      <c r="EQ16" s="39">
        <f>EQ17+EQ19+EQ18</f>
        <v>1368139925.7186251</v>
      </c>
      <c r="ER16" s="39">
        <f>ER17+ER19+ER18</f>
        <v>1704987984.1898308</v>
      </c>
      <c r="ES16" s="39">
        <f>ES17+ES19+ES18</f>
        <v>1784347780.9576745</v>
      </c>
      <c r="ET16" s="99">
        <f>EP16-ER16</f>
        <v>52693866.954283476</v>
      </c>
      <c r="EU16" s="99">
        <f>EP16-ES16</f>
        <v>-26665929.813560247</v>
      </c>
      <c r="EV16" s="81">
        <f>IFERROR(EP16/EQ16-1,"-")</f>
        <v>0.28472374652825039</v>
      </c>
      <c r="EW16" s="124"/>
      <c r="EX16" s="39">
        <f>EX17+EX19+EX18</f>
        <v>1793239106.0000496</v>
      </c>
      <c r="EY16" s="39">
        <f>EY17+EY19+EY18</f>
        <v>1488083734.5621595</v>
      </c>
      <c r="EZ16" s="39">
        <f>EZ17+EZ19+EZ18</f>
        <v>1730579853.83252</v>
      </c>
      <c r="FA16" s="39">
        <f>FA17+FA19+FA18</f>
        <v>1842196171.4346099</v>
      </c>
      <c r="FB16" s="99">
        <f>EX16-EZ16</f>
        <v>62659252.167529583</v>
      </c>
      <c r="FC16" s="99">
        <f>EX16-FA16</f>
        <v>-48957065.434560299</v>
      </c>
      <c r="FD16" s="81">
        <f>IFERROR(EX16/EY16-1,"-")</f>
        <v>0.20506599484314392</v>
      </c>
      <c r="FE16" s="124"/>
      <c r="FF16" s="39">
        <f>FF17+FF19+FF18</f>
        <v>1793024645</v>
      </c>
      <c r="FG16" s="39">
        <f>FG17+FG19+FG18</f>
        <v>1461033803.0000002</v>
      </c>
      <c r="FH16" s="39">
        <f>FH17+FH19+FH18</f>
        <v>1699892765.2631092</v>
      </c>
      <c r="FI16" s="39">
        <f>FI17+FI19+FI18</f>
        <v>1834181221</v>
      </c>
      <c r="FJ16" s="99">
        <f>FF16-FH16</f>
        <v>93131879.736890793</v>
      </c>
      <c r="FK16" s="99">
        <f>FF16-FI16</f>
        <v>-41156576</v>
      </c>
      <c r="FL16" s="81">
        <f>IFERROR(FF16/FG16-1,"-")</f>
        <v>0.2272300896244217</v>
      </c>
      <c r="FM16" s="124"/>
      <c r="FN16" s="39">
        <f>FN17+FN19+FN18</f>
        <v>1765154404</v>
      </c>
      <c r="FO16" s="39">
        <f>FO17+FO19+FO18</f>
        <v>1488083734.5621593</v>
      </c>
      <c r="FP16" s="39">
        <f>FP17+FP19+FP18</f>
        <v>1699892765.2631092</v>
      </c>
      <c r="FQ16" s="39">
        <f>FQ17+FQ19+FQ18</f>
        <v>1850388506.0169468</v>
      </c>
      <c r="FR16" s="99">
        <f>FN16-FP16</f>
        <v>65261638.736890793</v>
      </c>
      <c r="FS16" s="99">
        <f>FN16-FQ16</f>
        <v>-85234102.016946793</v>
      </c>
      <c r="FT16" s="81">
        <f>IFERROR(FN16/FO16-1,"-")</f>
        <v>0.18619292920325048</v>
      </c>
      <c r="FU16" s="124"/>
      <c r="FV16" s="39">
        <f>FV17+FV19+FV18</f>
        <v>1764960339.9999998</v>
      </c>
      <c r="FW16" s="39">
        <f>FW17+FW19+FW18</f>
        <v>1461381781.064014</v>
      </c>
      <c r="FX16" s="39">
        <f>FX17+FX19+FX18</f>
        <v>1751306532.0863109</v>
      </c>
      <c r="FY16" s="39">
        <f>FY17+FY19+FY18</f>
        <v>1808605539.7520478</v>
      </c>
      <c r="FZ16" s="99">
        <f>FV16-FX16</f>
        <v>13653807.913688898</v>
      </c>
      <c r="GA16" s="99">
        <f>FV16-FY16</f>
        <v>-43645199.752048016</v>
      </c>
      <c r="GB16" s="81">
        <f>IFERROR(FV16/FW16-1,"-")</f>
        <v>0.20773391516825535</v>
      </c>
      <c r="GC16" s="124"/>
      <c r="GD16" s="39">
        <f>GD17+GD19+GD18</f>
        <v>1911235138.7033868</v>
      </c>
      <c r="GE16" s="39">
        <f>GE17+GE19+GE18</f>
        <v>1612819554.0363421</v>
      </c>
      <c r="GF16" s="39">
        <f>GF17+GF19+GF18</f>
        <v>1854943598.7355824</v>
      </c>
      <c r="GG16" s="39">
        <f>GG17+GG19+GG18</f>
        <v>1915614700.8540437</v>
      </c>
      <c r="GH16" s="99">
        <f>GD16-GF16</f>
        <v>56291539.967804432</v>
      </c>
      <c r="GI16" s="99">
        <f>GD16-GG16</f>
        <v>-4379562.1506569386</v>
      </c>
      <c r="GJ16" s="81">
        <f>IFERROR(GD16/GE16-1,"-")</f>
        <v>0.1850272610598076</v>
      </c>
      <c r="GK16" s="124"/>
      <c r="GL16" s="39">
        <f>GL17+GL19+GL18</f>
        <v>1927342400.3728204</v>
      </c>
      <c r="GM16" s="39">
        <f>GM17+GM19+GM18</f>
        <v>1704793736.5122867</v>
      </c>
      <c r="GN16" s="39">
        <f>GN17+GN19+GN18</f>
        <v>2005983865.9894023</v>
      </c>
      <c r="GO16" s="99">
        <f>GL16-GN16</f>
        <v>-78641465.616581917</v>
      </c>
      <c r="GP16" s="81">
        <f>IFERROR(GL16/GM16-1,"-")</f>
        <v>0.13054286808668691</v>
      </c>
      <c r="GQ16" s="39">
        <v>2423792043.8473868</v>
      </c>
      <c r="GR16" s="39">
        <v>1597960962.4323406</v>
      </c>
      <c r="GS16" s="39">
        <v>1880040890.6981173</v>
      </c>
      <c r="GT16" s="99">
        <v>-95081060.376168966</v>
      </c>
      <c r="GU16" s="81">
        <v>-5.0573932113180065E-2</v>
      </c>
      <c r="GV16" s="124"/>
      <c r="GW16" s="39">
        <f>GW17+GW19+GW18</f>
        <v>2808529704.0000005</v>
      </c>
      <c r="GX16" s="39">
        <f>GX17+GX19+GX18</f>
        <v>1770289880.5522144</v>
      </c>
      <c r="GY16" s="39">
        <f>GY17+GY19+GY18</f>
        <v>2083456145.5256114</v>
      </c>
      <c r="GZ16" s="99">
        <f>GW16-GY16</f>
        <v>725073558.47438908</v>
      </c>
      <c r="HA16" s="81">
        <f>IFERROR(GW16/GX16-1,"-")</f>
        <v>0.58648012105448144</v>
      </c>
      <c r="HB16" s="124"/>
      <c r="HC16" s="39">
        <f>HC17+HC19+HC18</f>
        <v>2697959536.0000005</v>
      </c>
      <c r="HD16" s="39">
        <f>HD17+HD19+HD18</f>
        <v>1774479887.7416778</v>
      </c>
      <c r="HE16" s="39">
        <f>HE17+HE19+HE18</f>
        <v>1988020412.4079866</v>
      </c>
      <c r="HF16" s="39">
        <f>HF17+HF19+HF18</f>
        <v>2762788049.2333655</v>
      </c>
      <c r="HG16" s="99">
        <f>HC16-HE16</f>
        <v>709939123.59201384</v>
      </c>
      <c r="HH16" s="99">
        <f>HC16-HF16</f>
        <v>-64828513.233365059</v>
      </c>
      <c r="HI16" s="81">
        <f>IFERROR(HC16/HD16-1,"-")</f>
        <v>0.52042271915158467</v>
      </c>
      <c r="HJ16" s="124"/>
      <c r="HK16" s="39">
        <f>HK17+HK19+HK18</f>
        <v>2960782923.9999995</v>
      </c>
      <c r="HL16" s="39">
        <f>HL17+HL19+HL18</f>
        <v>1838278548.3740335</v>
      </c>
      <c r="HM16" s="39">
        <f>HM17+HM19+HM18</f>
        <v>2107601364.9223187</v>
      </c>
      <c r="HN16" s="39">
        <f>HN17+HN19+HN18</f>
        <v>2869155389.1288509</v>
      </c>
      <c r="HO16" s="99">
        <f>HK16-HM16</f>
        <v>853181559.07768083</v>
      </c>
      <c r="HP16" s="99">
        <f>HK16-HN16</f>
        <v>91627534.871148586</v>
      </c>
      <c r="HQ16" s="81">
        <f>IFERROR(HK16/HL16-1,"-")</f>
        <v>0.61062801207076411</v>
      </c>
      <c r="HR16" s="124"/>
      <c r="HS16" s="39">
        <f>HS17+HS19+HS18</f>
        <v>2901000000</v>
      </c>
      <c r="HT16" s="39">
        <f>HT17+HT19+HT18</f>
        <v>1767584301.6075482</v>
      </c>
      <c r="HU16" s="39">
        <f>HU17+HU19+HU18</f>
        <v>2039614224.1183729</v>
      </c>
      <c r="HV16" s="39">
        <f>HV17+HV19+HV18</f>
        <v>2806336199.0709038</v>
      </c>
      <c r="HW16" s="99">
        <f>HS16-HU16</f>
        <v>861385775.88162708</v>
      </c>
      <c r="HX16" s="99">
        <f>HS16-HV16</f>
        <v>94663800.929096222</v>
      </c>
      <c r="HY16" s="81">
        <f>IFERROR(HS16/HT16-1,"-")</f>
        <v>0.64122299420834117</v>
      </c>
      <c r="HZ16" s="124"/>
      <c r="IA16" s="39">
        <f>IA17+IA19+IA18</f>
        <v>3053980084.9999995</v>
      </c>
      <c r="IB16" s="39">
        <f>IB17+IB19+IB18</f>
        <v>1757681851.1441143</v>
      </c>
      <c r="IC16" s="39">
        <f>IC17+IC19+IC18</f>
        <v>2109658758.0705156</v>
      </c>
      <c r="ID16" s="39">
        <f>ID17+ID19+ID18</f>
        <v>2926849629.9130063</v>
      </c>
      <c r="IE16" s="99">
        <f>IA16-IC16</f>
        <v>944321326.92948389</v>
      </c>
      <c r="IF16" s="99">
        <f>IA16-ID16</f>
        <v>127130455.08699322</v>
      </c>
      <c r="IG16" s="81">
        <f>IFERROR(IA16/IB16-1,"-")</f>
        <v>0.73750447671294772</v>
      </c>
      <c r="IH16" s="124"/>
      <c r="II16" s="39">
        <f>II17+II19+II18</f>
        <v>3200967890</v>
      </c>
      <c r="IJ16" s="39">
        <f>IJ17+IJ19+IJ18</f>
        <v>1793024645</v>
      </c>
      <c r="IK16" s="39">
        <f>IK17+IK19+IK18</f>
        <v>2116210697.9558778</v>
      </c>
      <c r="IL16" s="39">
        <f>IL17+IL19+IL18</f>
        <v>3071227394.6022711</v>
      </c>
      <c r="IM16" s="99">
        <f>II16-IK16</f>
        <v>1084757192.0441222</v>
      </c>
      <c r="IN16" s="99">
        <f>II16-IL16</f>
        <v>129740495.39772892</v>
      </c>
      <c r="IO16" s="81">
        <f>IFERROR(II16/IJ16-1,"-")</f>
        <v>0.7852336268361777</v>
      </c>
      <c r="IP16" s="124"/>
      <c r="IQ16" s="39">
        <f>IQ17+IQ19+IQ18</f>
        <v>3166009096</v>
      </c>
      <c r="IR16" s="39">
        <f>IR17+IR19+IR18</f>
        <v>1765154404</v>
      </c>
      <c r="IS16" s="39">
        <f>IS17+IS19+IS18</f>
        <v>2226353358.8208184</v>
      </c>
      <c r="IT16" s="39">
        <f>IT17+IT19+IT18</f>
        <v>3203116136.351141</v>
      </c>
      <c r="IU16" s="99">
        <f>IQ16-IS16</f>
        <v>939655737.17918158</v>
      </c>
      <c r="IV16" s="99">
        <f>IQ16-IT16</f>
        <v>-37107040.351140976</v>
      </c>
      <c r="IW16" s="81">
        <f>IFERROR(IQ16/IR16-1,"-")</f>
        <v>0.79361595157088582</v>
      </c>
      <c r="IX16" s="124"/>
      <c r="IY16" s="39">
        <f>IY17+IY19+IY18</f>
        <v>3166009096</v>
      </c>
      <c r="IZ16" s="39">
        <f>IZ17+IZ19+IZ18</f>
        <v>1764960339.9999998</v>
      </c>
      <c r="JA16" s="39">
        <f>JA17+JA19+JA18</f>
        <v>2190992666.8789611</v>
      </c>
      <c r="JB16" s="39">
        <f>JB17+JB19+JB18</f>
        <v>3128617854.5992322</v>
      </c>
      <c r="JC16" s="99">
        <f>IY16-JA16</f>
        <v>975016429.12103891</v>
      </c>
      <c r="JD16" s="99">
        <f>IY16-JB16</f>
        <v>37391241.400767803</v>
      </c>
      <c r="JE16" s="81">
        <f>IFERROR(IY16/IZ16-1,"-")</f>
        <v>0.79381316636270727</v>
      </c>
      <c r="JF16" s="124"/>
      <c r="JG16" s="39">
        <f>JG17+JG19+JG18</f>
        <v>3377402789.0000005</v>
      </c>
      <c r="JH16" s="39">
        <f>JH17+JH19+JH18</f>
        <v>1911235138.7033868</v>
      </c>
      <c r="JI16" s="39">
        <f>JI17+JI19+JI18</f>
        <v>2337641949.0427837</v>
      </c>
      <c r="JJ16" s="39">
        <f>JJ17+JJ19+JJ18</f>
        <v>3262971134.0019064</v>
      </c>
      <c r="JK16" s="99">
        <f>JG16-JI16</f>
        <v>1039760839.9572167</v>
      </c>
      <c r="JL16" s="99">
        <f>JG16-JJ16</f>
        <v>114431654.99809408</v>
      </c>
      <c r="JM16" s="81">
        <f>IFERROR(JG16/JH16-1,"-")</f>
        <v>0.76713096186128404</v>
      </c>
      <c r="JN16" s="124"/>
      <c r="JO16" s="39">
        <f>JO17+JO19+JO18</f>
        <v>3543138659</v>
      </c>
      <c r="JP16" s="39">
        <f>JP17+JP19+JP18</f>
        <v>1927342400.3728204</v>
      </c>
      <c r="JQ16" s="39">
        <f>JQ17+JQ19+JQ18</f>
        <v>3405298774.4873152</v>
      </c>
      <c r="JR16" s="99">
        <f>JO16-JQ16</f>
        <v>137839884.51268482</v>
      </c>
      <c r="JS16" s="81">
        <f>IFERROR(JO16/JP16-1,"-")</f>
        <v>0.83835454370464935</v>
      </c>
      <c r="JT16" s="82"/>
      <c r="JU16" s="39">
        <f>JU17+JU19+JU18</f>
        <v>3238690668.999999</v>
      </c>
      <c r="JV16" s="39">
        <f>JV17+JV19+JV18</f>
        <v>2423792043.8473868</v>
      </c>
      <c r="JW16" s="39">
        <f>JW17+JW19+JW18</f>
        <v>3131148056.5046225</v>
      </c>
      <c r="JX16" s="99">
        <f>JU16-JW16</f>
        <v>107542612.49537659</v>
      </c>
      <c r="JY16" s="81">
        <f>IFERROR(JU16/JV16-1,"-")</f>
        <v>0.336208144267645</v>
      </c>
      <c r="JZ16" s="82"/>
      <c r="KA16" s="39">
        <f>KA17+KA19+KA18</f>
        <v>3679393991</v>
      </c>
      <c r="KB16" s="39">
        <f>KB17+KB19+KB18</f>
        <v>2808529704.0000005</v>
      </c>
      <c r="KC16" s="39">
        <f>KC17+KC19+KC18</f>
        <v>3529062179.3953714</v>
      </c>
      <c r="KD16" s="99">
        <f>KA16-KC16</f>
        <v>150331811.60462856</v>
      </c>
      <c r="KE16" s="81">
        <f>IFERROR(KA16/KB16-1,"-")</f>
        <v>0.31007836084471019</v>
      </c>
      <c r="KF16" s="82"/>
      <c r="KG16" s="39">
        <f>KG17+KG19+KG18</f>
        <v>3447224261</v>
      </c>
      <c r="KH16" s="39">
        <f>KH17+KH19+KH18</f>
        <v>2697959536.0000005</v>
      </c>
      <c r="KI16" s="39">
        <f>KI17+KI19+KI18</f>
        <v>3425501280.5374365</v>
      </c>
      <c r="KJ16" s="39">
        <f>KJ17+KJ19+KJ18</f>
        <v>3534928108.5003242</v>
      </c>
      <c r="KK16" s="99">
        <f>KG16-KI16</f>
        <v>21722980.462563515</v>
      </c>
      <c r="KL16" s="99">
        <f>KG16-KJ16</f>
        <v>-87703847.500324249</v>
      </c>
      <c r="KM16" s="81">
        <f>IFERROR(KG16/KH16-1,"-")</f>
        <v>0.27771533079063926</v>
      </c>
      <c r="KN16" s="82"/>
      <c r="KO16" s="39">
        <f>KO17+KO19+KO18</f>
        <v>3750997544.0000005</v>
      </c>
      <c r="KP16" s="39">
        <f>KP17+KP19+KP18</f>
        <v>2960782923.9999995</v>
      </c>
      <c r="KQ16" s="39">
        <f>KQ17+KQ19+KQ18</f>
        <v>3603434377.2199144</v>
      </c>
      <c r="KR16" s="39">
        <f>KR17+KR19+KR18</f>
        <v>3678934199.6770954</v>
      </c>
      <c r="KS16" s="99">
        <f>KO16-KQ16</f>
        <v>147563166.78008604</v>
      </c>
      <c r="KT16" s="99">
        <f>KO16-KR16</f>
        <v>72063344.322905064</v>
      </c>
      <c r="KU16" s="81">
        <f>IFERROR(KO16/KP16-1,"-")</f>
        <v>0.26689380487659187</v>
      </c>
      <c r="KV16" s="82"/>
      <c r="KW16" s="39">
        <f>KW17+KW19+KW18</f>
        <v>3661704120</v>
      </c>
      <c r="KX16" s="39">
        <f>KX17+KX19+KX18</f>
        <v>2900515140</v>
      </c>
      <c r="KY16" s="39">
        <f>KY17+KY19+KY18</f>
        <v>3515126987.0143023</v>
      </c>
      <c r="KZ16" s="39">
        <f>KZ17+KZ19+KZ18</f>
        <v>3595897094.5314803</v>
      </c>
      <c r="LA16" s="99">
        <f>KW16-KY16</f>
        <v>146577132.98569775</v>
      </c>
      <c r="LB16" s="99">
        <f>KW16-KZ16</f>
        <v>65807025.468519688</v>
      </c>
      <c r="LC16" s="81">
        <f>IFERROR(KW16/KX16-1,"-")</f>
        <v>0.26243234158743256</v>
      </c>
      <c r="LD16" s="82"/>
      <c r="LE16" s="39">
        <f>LE17+LE19+LE18</f>
        <v>3800160724</v>
      </c>
      <c r="LF16" s="39">
        <f>LF17+LF19+LF18</f>
        <v>3053980084.9999995</v>
      </c>
      <c r="LG16" s="39">
        <f>LG17+LG19+LG18</f>
        <v>3661392592.6529627</v>
      </c>
      <c r="LH16" s="39">
        <f>LH17+LH19+LH18</f>
        <v>3752955091.9293318</v>
      </c>
      <c r="LI16" s="99">
        <f>LE16-LG16</f>
        <v>138768131.34703732</v>
      </c>
      <c r="LJ16" s="99">
        <f>LE16-LH16</f>
        <v>47205632.070668221</v>
      </c>
      <c r="LK16" s="81">
        <f>IFERROR(LE16/LF16-1,"-")</f>
        <v>0.24433055168400042</v>
      </c>
      <c r="LL16" s="39">
        <v>3923477132</v>
      </c>
      <c r="LM16" s="39">
        <f>SUM(LM17:LM19)</f>
        <v>3241760997.0000005</v>
      </c>
      <c r="LN16" s="39">
        <f>SUM(LN17:LN19)</f>
        <v>3701704525.098073</v>
      </c>
      <c r="LO16" s="39">
        <v>3954008335.6568122</v>
      </c>
      <c r="LP16" s="180">
        <f t="shared" si="22"/>
        <v>221772606.90192699</v>
      </c>
      <c r="LQ16" s="180">
        <f>LL16-LO16</f>
        <v>-30531203.656812191</v>
      </c>
      <c r="LR16" s="36">
        <f t="shared" si="23"/>
        <v>0.21029191714962181</v>
      </c>
      <c r="LS16" s="82"/>
      <c r="LT16" s="39">
        <f>LT17+LT19+LT18</f>
        <v>3923477132.0000005</v>
      </c>
      <c r="LU16" s="39">
        <f>LU17+LU19+LU18</f>
        <v>3200967890</v>
      </c>
      <c r="LV16" s="39">
        <f>LV17+LV19+LV18</f>
        <v>3621735766.3736153</v>
      </c>
      <c r="LW16" s="39">
        <f>LW17+LW19+LW18</f>
        <v>3792033489.9220066</v>
      </c>
      <c r="LX16" s="99">
        <f>LT16-LV16</f>
        <v>301741365.62638521</v>
      </c>
      <c r="LY16" s="99">
        <f>LT16-LW16</f>
        <v>131443642.07799387</v>
      </c>
      <c r="LZ16" s="81">
        <f>IFERROR(LT16/LU16-1,"-")</f>
        <v>0.22571586683426581</v>
      </c>
      <c r="MA16" s="82"/>
      <c r="MB16" s="39">
        <f>MB17+MB19+MB18</f>
        <v>3921942516.000001</v>
      </c>
      <c r="MC16" s="39">
        <f>MC17+MC19+MC18</f>
        <v>3166009096</v>
      </c>
      <c r="MD16" s="39">
        <f>MD17+MD19+MD18</f>
        <v>3783664779.7334347</v>
      </c>
      <c r="ME16" s="39">
        <f>ME17+ME19+ME18</f>
        <v>4080443775.3669934</v>
      </c>
      <c r="MF16" s="99">
        <f>MB16-MD16</f>
        <v>138277736.26656628</v>
      </c>
      <c r="MG16" s="99">
        <f>MB16-ME16</f>
        <v>-158501259.36699247</v>
      </c>
      <c r="MH16" s="81">
        <f>IFERROR(MB16/MC16-1,"-")</f>
        <v>0.23876539740680558</v>
      </c>
      <c r="MI16" s="82"/>
      <c r="MJ16" s="39">
        <f>MJ17+MJ19+MJ18</f>
        <v>3759379932.000001</v>
      </c>
      <c r="MK16" s="39">
        <f>MK17+MK19+MK18</f>
        <v>3166009096</v>
      </c>
      <c r="ML16" s="39">
        <f>ML17+ML19+ML18</f>
        <v>3690940581.8894515</v>
      </c>
      <c r="MM16" s="39">
        <f>MM17+MM19+MM18</f>
        <v>4047557228.4956713</v>
      </c>
      <c r="MN16" s="99">
        <f>MJ16-ML16</f>
        <v>68439350.11054945</v>
      </c>
      <c r="MO16" s="99">
        <f>MJ16-MM16</f>
        <v>-288177296.49567032</v>
      </c>
      <c r="MP16" s="81">
        <f>IFERROR(MJ16/MK16-1,"-")</f>
        <v>0.18741918232315813</v>
      </c>
      <c r="MQ16" s="82"/>
      <c r="MR16" s="39">
        <f>MR17+MR19+MR18</f>
        <v>4040560218.3219795</v>
      </c>
      <c r="MS16" s="39">
        <f>MS17+MS19+MS18</f>
        <v>3377402789.0000005</v>
      </c>
      <c r="MT16" s="39">
        <f>MT17+MT19+MT18</f>
        <v>3909359372.7039232</v>
      </c>
      <c r="MU16" s="39">
        <f>MU17+MU19+MU18</f>
        <v>4308444143.0878296</v>
      </c>
      <c r="MV16" s="99">
        <f>MR16-MT16</f>
        <v>131200845.6180563</v>
      </c>
      <c r="MW16" s="99">
        <f>MR16-MU16</f>
        <v>-267883924.76585007</v>
      </c>
      <c r="MX16" s="81">
        <f>IFERROR(MR16/MS16-1,"-")</f>
        <v>0.19635130031924031</v>
      </c>
      <c r="MY16" s="82"/>
      <c r="MZ16" s="39">
        <f>MZ17+MZ19+MZ18</f>
        <v>4041892728</v>
      </c>
      <c r="NA16" s="39">
        <f>NA17+NA19+NA18</f>
        <v>3543138659</v>
      </c>
      <c r="NB16" s="39">
        <f>NB17+NB19+NB18</f>
        <v>4380063747.2463827</v>
      </c>
      <c r="NC16" s="99">
        <f>MZ16-NB16</f>
        <v>-338171019.24638271</v>
      </c>
      <c r="ND16" s="81">
        <f>IFERROR(MZ16/NA16-1,"-")</f>
        <v>0.14076617287700688</v>
      </c>
      <c r="NE16" s="82"/>
      <c r="NF16" s="39">
        <f>NF17+NF19+NF18</f>
        <v>3767723339.0000005</v>
      </c>
      <c r="NG16" s="39">
        <f>NG17+NG19+NG18</f>
        <v>3238690668.999999</v>
      </c>
      <c r="NH16" s="39">
        <f>NH17+NH19+NH18</f>
        <v>4196721006.1147881</v>
      </c>
      <c r="NI16" s="99">
        <f>NF16-NH16</f>
        <v>-428997667.11478758</v>
      </c>
      <c r="NJ16" s="81">
        <f>IFERROR(NF16/NG16-1,"-")</f>
        <v>0.16334769944650174</v>
      </c>
      <c r="NK16" s="82"/>
      <c r="NL16" s="39">
        <f>NL17+NL19+NL18</f>
        <v>4179089675.9999995</v>
      </c>
      <c r="NM16" s="39">
        <f>NM17+NM19+NM18</f>
        <v>3679393991</v>
      </c>
      <c r="NN16" s="39">
        <f>NN17+NN19+NN18</f>
        <v>4441288540.6090641</v>
      </c>
      <c r="NO16" s="99">
        <f>NL16-NN16</f>
        <v>-262198864.60906458</v>
      </c>
      <c r="NP16" s="81">
        <f>IFERROR(NL16/NM16-1,"-")</f>
        <v>0.13580923549429125</v>
      </c>
      <c r="NQ16" s="82"/>
      <c r="NR16" s="39">
        <f>NR17+NR19+NR18</f>
        <v>4091813306.3453107</v>
      </c>
      <c r="NS16" s="39">
        <f>NS17+NS19+NS18</f>
        <v>3447224261</v>
      </c>
      <c r="NT16" s="39">
        <f>NT17+NT19+NT18</f>
        <v>4355895443.51966</v>
      </c>
      <c r="NU16" s="39">
        <f>NU17+NU19+NU18</f>
        <v>4061626685.9660559</v>
      </c>
      <c r="NV16" s="99">
        <f>NR16-NT16</f>
        <v>-264082137.17434931</v>
      </c>
      <c r="NW16" s="81">
        <f>IFERROR(NR16/NS16-1,"-")</f>
        <v>0.18698784777011368</v>
      </c>
      <c r="NX16" s="82"/>
      <c r="NY16" s="39">
        <f>NY17+NY19+NY18</f>
        <v>3998681190</v>
      </c>
      <c r="NZ16" s="39">
        <f>NZ17+NZ19+NZ18</f>
        <v>3750997544.0000005</v>
      </c>
      <c r="OA16" s="39">
        <f>OA17+OA19+OA18</f>
        <v>4604617073.3446312</v>
      </c>
      <c r="OB16" s="39">
        <f>OB17+OB19+OB18</f>
        <v>4236913198.8287387</v>
      </c>
      <c r="OC16" s="99">
        <f>NY16-OA16</f>
        <v>-605935883.3446312</v>
      </c>
      <c r="OD16" s="81">
        <f>IFERROR(NY16/NZ16-1,"-")</f>
        <v>6.6031407137599363E-2</v>
      </c>
      <c r="OE16" s="82"/>
      <c r="OF16" s="39">
        <f>OF17+OF19+OF18</f>
        <v>3717817305</v>
      </c>
      <c r="OG16" s="39">
        <f>OG17+OG19+OG18</f>
        <v>3661704120</v>
      </c>
      <c r="OH16" s="39">
        <f>OH17+OH19+OH18</f>
        <v>4560130530.9747372</v>
      </c>
      <c r="OI16" s="39">
        <f>OI17+OI19+OI18</f>
        <v>4187362498.9684372</v>
      </c>
      <c r="OJ16" s="99">
        <f>OF16-OH16</f>
        <v>-842313225.97473717</v>
      </c>
      <c r="OK16" s="81">
        <f>IFERROR(OF16/OG16-1,"-")</f>
        <v>1.5324336200053246E-2</v>
      </c>
      <c r="OL16" s="82"/>
      <c r="OM16" s="39">
        <f>OM17+OM19+OM18</f>
        <v>3674030443</v>
      </c>
      <c r="ON16" s="39">
        <f>ON17+ON19+ON18</f>
        <v>3800160724</v>
      </c>
      <c r="OO16" s="39">
        <f>OO17+OO19+OO18</f>
        <v>4727920533.8619528</v>
      </c>
      <c r="OP16" s="39">
        <f>OP17+OP19+OP18</f>
        <v>4384705914.6073208</v>
      </c>
      <c r="OQ16" s="99">
        <f>OM16-OO16</f>
        <v>-1053890090.8619528</v>
      </c>
      <c r="OR16" s="81">
        <f>IFERROR(OM16/ON16-1,"-")</f>
        <v>-3.3190775380478321E-2</v>
      </c>
      <c r="OS16" s="82"/>
      <c r="OT16" s="39">
        <v>3826845578</v>
      </c>
      <c r="OU16" s="39">
        <v>3923477132.0000005</v>
      </c>
      <c r="OV16" s="39">
        <v>4801038272.9890099</v>
      </c>
      <c r="OW16" s="39">
        <v>4117064567.8421311</v>
      </c>
      <c r="OX16" s="99">
        <v>-974192694.98900986</v>
      </c>
      <c r="OY16" s="81">
        <v>-2.4629060078334764E-2</v>
      </c>
      <c r="OZ16" s="100"/>
      <c r="PA16" s="39">
        <f>PA17+PA19+PA18</f>
        <v>3588395989</v>
      </c>
      <c r="PB16" s="39">
        <f>PB17+PB19+PB18</f>
        <v>3923477132.0000005</v>
      </c>
      <c r="PC16" s="39">
        <f>PC17+PC19+PC18</f>
        <v>4619915232.3354406</v>
      </c>
      <c r="PD16" s="39">
        <f>PD17+PD19+PD18</f>
        <v>3677381612.7770863</v>
      </c>
      <c r="PE16" s="99">
        <f>PA16-PC16</f>
        <v>-1031519243.3354406</v>
      </c>
      <c r="PF16" s="81">
        <f>IFERROR(PA16/PB16-1,"-")</f>
        <v>-8.5404127952490971E-2</v>
      </c>
      <c r="PG16" s="82"/>
      <c r="PH16" s="39">
        <f>PH17+PH19+PH18</f>
        <v>3683759212</v>
      </c>
      <c r="PI16" s="39">
        <f>PI17+PI19+PI18</f>
        <v>3921942516.000001</v>
      </c>
      <c r="PJ16" s="39">
        <f>PJ17+PJ19+PJ18</f>
        <v>4872644137.3766899</v>
      </c>
      <c r="PK16" s="39">
        <f>PK17+PK19+PK18</f>
        <v>3921496094.2634907</v>
      </c>
      <c r="PL16" s="99">
        <f>PH16-PJ16</f>
        <v>-1188884925.3766899</v>
      </c>
      <c r="PM16" s="81">
        <f>IFERROR(PH16/PI16-1,"-")</f>
        <v>-6.0730952335049659E-2</v>
      </c>
      <c r="PN16" s="82"/>
      <c r="PO16" s="39">
        <f>PO17+PO19+PO18</f>
        <v>3438419020.9999995</v>
      </c>
      <c r="PP16" s="39">
        <f>PP17+PP19+PP18</f>
        <v>3759379932.000001</v>
      </c>
      <c r="PQ16" s="39">
        <f>PQ17+PQ19+PQ18</f>
        <v>4813413487.0425816</v>
      </c>
      <c r="PR16" s="39">
        <f>PR17+PR19+PR18</f>
        <v>4037297242.1543345</v>
      </c>
      <c r="PS16" s="99">
        <f>PO16-PQ16</f>
        <v>-1374994466.042582</v>
      </c>
      <c r="PT16" s="81">
        <f>IFERROR(PO16/PP16-1,"-")</f>
        <v>-8.5376023920319621E-2</v>
      </c>
      <c r="PU16" s="82"/>
      <c r="PV16" s="39">
        <f>PV17+PV19+PV18</f>
        <v>3657941439</v>
      </c>
      <c r="PW16" s="39">
        <f>PW17+PW19+PW18</f>
        <v>4040560218.3219795</v>
      </c>
      <c r="PX16" s="39">
        <f>PX17+PX19+PX18</f>
        <v>5050261642.3310871</v>
      </c>
      <c r="PY16" s="39">
        <f>PY17+PY19+PY18</f>
        <v>4482180070.5674953</v>
      </c>
      <c r="PZ16" s="99">
        <f>PV16-PX16</f>
        <v>-1392320203.3310871</v>
      </c>
      <c r="QA16" s="81">
        <f>IFERROR(PV16/PW16-1,"-")</f>
        <v>-9.4694487558182883E-2</v>
      </c>
      <c r="QB16" s="82"/>
      <c r="QC16" s="39">
        <f>QC17+QC19+QC18</f>
        <v>3531539953.0000005</v>
      </c>
      <c r="QD16" s="39">
        <f>QD17+QD19+QD18</f>
        <v>4041892728</v>
      </c>
      <c r="QE16" s="39">
        <f>QE17+QE19+QE18</f>
        <v>4108245887.2220044</v>
      </c>
      <c r="QF16" s="99">
        <f>QC16-QE16</f>
        <v>-576705934.22200394</v>
      </c>
      <c r="QG16" s="81">
        <f>IFERROR(QC16/QD16-1,"-")</f>
        <v>-0.12626578915975617</v>
      </c>
      <c r="QH16" s="82"/>
      <c r="QI16" s="39">
        <f>QI17+QI19+QI18</f>
        <v>3280484311</v>
      </c>
      <c r="QJ16" s="39">
        <f>QJ17+QJ19+QJ18</f>
        <v>3767723339.0000005</v>
      </c>
      <c r="QK16" s="39">
        <f>QK17+QK19+QK18</f>
        <v>3746613766.8458166</v>
      </c>
      <c r="QL16" s="99">
        <f>QI16-QK16</f>
        <v>-466129455.84581661</v>
      </c>
      <c r="QM16" s="81">
        <f>IFERROR(QI16/QJ16-1,"-")</f>
        <v>-0.12931921591921336</v>
      </c>
      <c r="QN16" s="82"/>
      <c r="QO16" s="82"/>
      <c r="QP16" s="99">
        <f>QP17+QP19+QP18</f>
        <v>52547196405.43869</v>
      </c>
      <c r="QQ16" s="169"/>
      <c r="QR16" s="169"/>
      <c r="QS16" s="124"/>
      <c r="QT16" s="124"/>
      <c r="QU16" s="110"/>
      <c r="QV16" s="33"/>
      <c r="QW16" s="33"/>
      <c r="QX16" s="33"/>
      <c r="QY16" s="35"/>
      <c r="QZ16" s="36"/>
      <c r="RB16" s="37"/>
      <c r="RC16" s="33"/>
      <c r="RD16" s="33"/>
      <c r="RE16" s="33"/>
      <c r="RF16" s="37"/>
      <c r="RG16" s="38"/>
    </row>
    <row r="17" spans="1:478" ht="15" thickBot="1" x14ac:dyDescent="0.35">
      <c r="A17" s="193" t="s">
        <v>14</v>
      </c>
      <c r="B17" s="194"/>
      <c r="C17" s="2"/>
      <c r="D17" s="42"/>
      <c r="E17" s="39">
        <f>+'[145]data mobile Jan 20'!$AH$13</f>
        <v>93945340.892731637</v>
      </c>
      <c r="F17" s="39">
        <f>'[145]data mobile Janvier 19'!$AH$13</f>
        <v>112280731.29952794</v>
      </c>
      <c r="G17" s="39">
        <f>+'[146]Budget data splité 2015 2106'!$BN$220</f>
        <v>96609951.417707935</v>
      </c>
      <c r="H17" s="40">
        <f>E17-G17</f>
        <v>-2664610.5249762982</v>
      </c>
      <c r="I17" s="41">
        <f>IFERROR(E17/F17-1,"-")</f>
        <v>-0.1632995278404763</v>
      </c>
      <c r="J17" s="42"/>
      <c r="K17" s="39">
        <f>'[145]data mobile Fev 20'!$AH$13</f>
        <v>86665583.961838722</v>
      </c>
      <c r="L17" s="39">
        <f>'[145]data mobile Février 19 '!$AH$13</f>
        <v>131586648.16141447</v>
      </c>
      <c r="M17" s="39">
        <f>+'[146]Budget data splité 2015 2106'!$BO$220</f>
        <v>89179552.136448175</v>
      </c>
      <c r="N17" s="40">
        <f>K17-M17</f>
        <v>-2513968.1746094525</v>
      </c>
      <c r="O17" s="41">
        <f>IFERROR(K17/L17-1,"-")</f>
        <v>-0.34138010829542564</v>
      </c>
      <c r="P17" s="42"/>
      <c r="Q17" s="39">
        <v>90482754.082117796</v>
      </c>
      <c r="R17" s="39">
        <v>134795090.77808654</v>
      </c>
      <c r="S17" s="39">
        <v>104246301.98339374</v>
      </c>
      <c r="T17" s="40">
        <f>Q17-S17</f>
        <v>-13763547.901275948</v>
      </c>
      <c r="U17" s="41">
        <f>IFERROR(Q17/R17-1,"-")</f>
        <v>-0.32873850553593409</v>
      </c>
      <c r="V17" s="42"/>
      <c r="W17" s="39">
        <f>'[147]data mobile Mars20'!$AH$14</f>
        <v>85907100.612313181</v>
      </c>
      <c r="X17" s="39">
        <f>'[148]data mobile Avril19 '!$AH$13</f>
        <v>122405309.5507537</v>
      </c>
      <c r="Y17" s="39">
        <f>+'[146]Budget data splité 2015 2106'!$BQ$220</f>
        <v>105984773.11957906</v>
      </c>
      <c r="Z17" s="40">
        <f>W17-Y17</f>
        <v>-20077672.507265881</v>
      </c>
      <c r="AA17" s="41">
        <f>IFERROR(W17/X17-1,"-")</f>
        <v>-0.29817504708247178</v>
      </c>
      <c r="AB17" s="42"/>
      <c r="AC17" s="39">
        <f>'[147]data mobile Mai 20'!$AH$14</f>
        <v>96338594.774219632</v>
      </c>
      <c r="AD17" s="39">
        <f>'[147]data mobile Mai 19 '!$AH$13</f>
        <v>120697344.09062454</v>
      </c>
      <c r="AE17" s="39">
        <f>+'[146]Budget data splité 2015 2106'!$BR$220</f>
        <v>99618603.2422221</v>
      </c>
      <c r="AF17" s="40">
        <f>AC17-AE17</f>
        <v>-3280008.4680024683</v>
      </c>
      <c r="AG17" s="41">
        <f>IFERROR(AC17/AD17-1,"-")</f>
        <v>-0.2018167798134427</v>
      </c>
      <c r="AH17" s="42"/>
      <c r="AI17" s="39">
        <v>90515080.1056512</v>
      </c>
      <c r="AJ17" s="39" t="e">
        <f>+#REF!</f>
        <v>#REF!</v>
      </c>
      <c r="AK17" s="39">
        <f>+'[146]Budget data splité 2015 2106'!$BS$220</f>
        <v>101274673.45785159</v>
      </c>
      <c r="AL17" s="118">
        <f>+'[149]Budget data splité 2015 2106'!$BS$220</f>
        <v>86260546.480213434</v>
      </c>
      <c r="AM17" s="40">
        <f>AI17-AK17</f>
        <v>-10759593.352200389</v>
      </c>
      <c r="AN17" s="41" t="str">
        <f>IFERROR(AI17/AJ17-1,"-")</f>
        <v>-</v>
      </c>
      <c r="AO17" s="42"/>
      <c r="AP17" s="39">
        <f>+'[147]data mobile Juillet 20'!$AH$14</f>
        <v>90974368.270583257</v>
      </c>
      <c r="AQ17" s="39" t="e">
        <f>+#REF!</f>
        <v>#REF!</v>
      </c>
      <c r="AR17" s="39">
        <f>+'[146]Budget data splité 2015 2106'!$BT$220</f>
        <v>110142929.46254729</v>
      </c>
      <c r="AS17" s="118">
        <f>'[150]Budget data splité 2015 2106'!$BT$220</f>
        <v>85109087.853512049</v>
      </c>
      <c r="AT17" s="40">
        <f>AP17-AR17</f>
        <v>-19168561.19196403</v>
      </c>
      <c r="AU17" s="41" t="str">
        <f>IFERROR(AP17/AQ17-1,"-")</f>
        <v>-</v>
      </c>
      <c r="AV17" s="42"/>
      <c r="AW17" s="39">
        <f>'[147]data mobile Août 20 '!$AH$14</f>
        <v>93132302.265785888</v>
      </c>
      <c r="AX17" s="39" t="e">
        <f>+#REF!</f>
        <v>#REF!</v>
      </c>
      <c r="AY17" s="39">
        <f>+'[146]Budget data splité 2015 2106'!$BU$220</f>
        <v>113538949.85022734</v>
      </c>
      <c r="AZ17" s="118">
        <f>+'[151]Budget data splité 2015 2106'!$BU$220</f>
        <v>85960178.732047185</v>
      </c>
      <c r="BA17" s="40">
        <f>AW17-AY17</f>
        <v>-20406647.584441453</v>
      </c>
      <c r="BB17" s="41" t="str">
        <f>IFERROR(AW17/AX17-1,"-")</f>
        <v>-</v>
      </c>
      <c r="BC17" s="42"/>
      <c r="BD17" s="39">
        <f>'[147]data mobile Septembre20'!$AH$14</f>
        <v>90692111.772698402</v>
      </c>
      <c r="BE17" s="39" t="e">
        <f>+#REF!</f>
        <v>#REF!</v>
      </c>
      <c r="BF17" s="39">
        <f>+'[146]Budget data splité 2015 2106'!$BV$220</f>
        <v>112034476.30213715</v>
      </c>
      <c r="BG17" s="118">
        <f>'[152]Budget data splité 2015 2106'!$BV$220</f>
        <v>88192096.020352826</v>
      </c>
      <c r="BH17" s="40">
        <f>BD17-BF17</f>
        <v>-21342364.529438749</v>
      </c>
      <c r="BI17" s="41" t="str">
        <f>IFERROR(BD17/BE17-1,"-")</f>
        <v>-</v>
      </c>
      <c r="BJ17" s="126"/>
      <c r="BK17" s="126"/>
      <c r="BL17" s="126"/>
      <c r="BM17" s="42"/>
      <c r="BN17" s="39">
        <f>'[147]data mobile Octobre 20'!$AH$14</f>
        <v>89916983.007150576</v>
      </c>
      <c r="BO17" s="39" t="e">
        <f>+#REF!</f>
        <v>#REF!</v>
      </c>
      <c r="BP17" s="39">
        <f>+'[146]Budget data splité 2015 2106'!$BW$220</f>
        <v>100644222.69211307</v>
      </c>
      <c r="BQ17" s="118">
        <f>'[152]Budget data splité 2015 2106'!$BW$220</f>
        <v>84330895.30258362</v>
      </c>
      <c r="BR17" s="40">
        <f>BN17-BP17</f>
        <v>-10727239.684962496</v>
      </c>
      <c r="BS17" s="41" t="str">
        <f>IFERROR(BN17/BO17-1,"-")</f>
        <v>-</v>
      </c>
      <c r="BT17" s="54"/>
      <c r="BU17" s="133">
        <v>88656407.866824657</v>
      </c>
      <c r="BV17" s="133" t="e">
        <f>+#REF!</f>
        <v>#REF!</v>
      </c>
      <c r="BW17" s="133">
        <v>100311252.32280524</v>
      </c>
      <c r="BX17" s="133">
        <v>75520156.188611329</v>
      </c>
      <c r="BY17" s="40">
        <f>BU17-BW17</f>
        <v>-11654844.455980584</v>
      </c>
      <c r="BZ17" s="41" t="str">
        <f>IFERROR(BU17/BV17-1,"-")</f>
        <v>-</v>
      </c>
      <c r="CA17" s="54"/>
      <c r="CB17" s="133">
        <v>88656407.866824657</v>
      </c>
      <c r="CC17" s="133" t="e">
        <f>+#REF!</f>
        <v>#REF!</v>
      </c>
      <c r="CD17" s="133">
        <v>100311252.32280524</v>
      </c>
      <c r="CE17" s="133">
        <v>75520156.188611329</v>
      </c>
      <c r="CF17" s="40">
        <f>CB17-CD17</f>
        <v>-11654844.455980584</v>
      </c>
      <c r="CG17" s="41" t="str">
        <f>IFERROR(CB17/CC17-1,"-")</f>
        <v>-</v>
      </c>
      <c r="CH17" s="54"/>
      <c r="CI17" s="54"/>
      <c r="CJ17" s="33">
        <f>+E17</f>
        <v>93945340.892731637</v>
      </c>
      <c r="CK17" s="33" t="e">
        <f>+#REF!+#REF!+#REF!+#REF!+#REF!+#REF!</f>
        <v>#REF!</v>
      </c>
      <c r="CL17" s="33" t="e">
        <f>+#REF!+#REF!+#REF!+#REF!+#REF!+#REF!</f>
        <v>#REF!</v>
      </c>
      <c r="CM17" s="45" t="e">
        <f t="shared" ref="CM17:CM34" si="52">CJ17-CL17</f>
        <v>#REF!</v>
      </c>
      <c r="CN17" s="46" t="str">
        <f t="shared" ref="CN17:CN19" si="53">IFERROR(CJ17/CK17-1,"-")</f>
        <v>-</v>
      </c>
      <c r="CP17" s="43">
        <f>CJ17/CJ$16*CP$16</f>
        <v>1458809738.5293102</v>
      </c>
      <c r="CQ17" s="43"/>
      <c r="CR17" s="43"/>
      <c r="CS17" s="43"/>
      <c r="CT17" s="47"/>
      <c r="CU17" s="48" t="e">
        <f t="shared" ref="CU17:CU19" si="54">CP17/$CT17-1</f>
        <v>#DIV/0!</v>
      </c>
      <c r="CV17" s="48" t="e">
        <f t="shared" si="51"/>
        <v>#DIV/0!</v>
      </c>
      <c r="CW17" s="48" t="e">
        <f t="shared" si="51"/>
        <v>#DIV/0!</v>
      </c>
      <c r="CX17" s="48" t="e">
        <f t="shared" si="51"/>
        <v>#DIV/0!</v>
      </c>
      <c r="CY17" s="133">
        <f>'[147]data mobile Decembre 20 '!$AH$14</f>
        <v>132800912.60727265</v>
      </c>
      <c r="CZ17" s="133" t="e">
        <f>+#REF!</f>
        <v>#REF!</v>
      </c>
      <c r="DA17" s="133">
        <f>'[146]Budget data splité 2015 2106'!$BY$220</f>
        <v>107993544.6834871</v>
      </c>
      <c r="DB17" s="133">
        <f>'[152]Budget data splité 2015 2106'!$BY$220</f>
        <v>73507109.203720912</v>
      </c>
      <c r="DC17" s="40">
        <f>CY17-DA17</f>
        <v>24807367.923785552</v>
      </c>
      <c r="DD17" s="41" t="str">
        <f>IFERROR(CY17/CZ17-1,"-")</f>
        <v>-</v>
      </c>
      <c r="DF17" s="133">
        <f>'[147]data mobile Janvier21'!$AH$14</f>
        <v>133441337.13765924</v>
      </c>
      <c r="DG17" s="133">
        <f>E17</f>
        <v>93945340.892731637</v>
      </c>
      <c r="DH17" s="133">
        <f>+'[152]Budget data splité 2015 2106'!$BZ$220</f>
        <v>68784700.216825798</v>
      </c>
      <c r="DI17" s="40">
        <f>DF17-DH17</f>
        <v>64656636.920833439</v>
      </c>
      <c r="DJ17" s="41">
        <f>IFERROR(DF17/DG17-1,"-")</f>
        <v>0.42041463546366598</v>
      </c>
      <c r="DK17" s="54"/>
      <c r="DL17" s="133">
        <f>'[147]data mobile Fev21'!$AH$14</f>
        <v>123583450.64516895</v>
      </c>
      <c r="DM17" s="133">
        <f>L17</f>
        <v>131586648.16141447</v>
      </c>
      <c r="DN17" s="133">
        <f>+'[152]Budget data splité 2015 2106'!$CA$220</f>
        <v>58136742.183656447</v>
      </c>
      <c r="DO17" s="40">
        <f>DL17-DN17</f>
        <v>65446708.461512499</v>
      </c>
      <c r="DP17" s="41">
        <f>IFERROR(DL17/DM17-1,"-")</f>
        <v>-6.082074152712047E-2</v>
      </c>
      <c r="DQ17" s="54"/>
      <c r="DR17" s="133">
        <f>+'[147]data mobile Avril21'!$AH$14</f>
        <v>97846689.11600244</v>
      </c>
      <c r="DS17" s="133">
        <f>W17</f>
        <v>85907100.612313181</v>
      </c>
      <c r="DT17" s="133">
        <f>+'[152]Budget data splité 2015 2106'!$CC$220</f>
        <v>54010627.581376821</v>
      </c>
      <c r="DU17" s="133">
        <f>'[153]Budget data splité 2015 2106'!$CC$220</f>
        <v>59640115.261032328</v>
      </c>
      <c r="DV17" s="40">
        <f>DR17-DT17</f>
        <v>43836061.53462562</v>
      </c>
      <c r="DW17" s="41">
        <f>IFERROR(DR17/DS17-1,"-")</f>
        <v>0.13898255695499451</v>
      </c>
      <c r="DX17" s="54"/>
      <c r="DY17" s="54"/>
      <c r="DZ17" s="133">
        <f>'[154]data mobile Mai 21'!$AH$13</f>
        <v>97002396.728895038</v>
      </c>
      <c r="EA17" s="133">
        <f>AC17</f>
        <v>96338594.774219632</v>
      </c>
      <c r="EB17" s="133">
        <f>+'[152]Budget data splité 2015 2106'!$CD$220</f>
        <v>51969952.170443736</v>
      </c>
      <c r="EC17" s="133">
        <f>'[155]Budget data splité 2015 2106'!$CF$29</f>
        <v>57480730.433536902</v>
      </c>
      <c r="ED17" s="40">
        <f>DZ17-EB17</f>
        <v>45032444.558451302</v>
      </c>
      <c r="EE17" s="40">
        <f>DZ17-EC17</f>
        <v>39521666.295358136</v>
      </c>
      <c r="EF17" s="41">
        <f>IFERROR(DZ17/EA17-1,"-")</f>
        <v>6.8903014023724563E-3</v>
      </c>
      <c r="EG17" s="54"/>
      <c r="EH17" s="133">
        <f>+'[156]data mobile Juin 21'!$AH$13</f>
        <v>89736361.643388376</v>
      </c>
      <c r="EI17" s="133" t="e">
        <f>AJ17</f>
        <v>#REF!</v>
      </c>
      <c r="EJ17" s="133">
        <f>+'[152]Budget data splité 2015 2106'!$CE$220</f>
        <v>46832197.047050476</v>
      </c>
      <c r="EK17" s="133">
        <f>+'[155]Budget data splité 2015 2106'!$CF$205</f>
        <v>51900243.54386548</v>
      </c>
      <c r="EL17" s="40">
        <f>EH17-EJ17</f>
        <v>42904164.5963379</v>
      </c>
      <c r="EM17" s="40">
        <f>EH17-EK17</f>
        <v>37836118.099522896</v>
      </c>
      <c r="EN17" s="41" t="str">
        <f>IFERROR(EH17/EI17-1,"-")</f>
        <v>-</v>
      </c>
      <c r="EO17" s="54"/>
      <c r="EP17" s="133">
        <f>+'[156]data mobile Juillet 21'!$AH$13</f>
        <v>82969130.188490704</v>
      </c>
      <c r="EQ17" s="133">
        <f>AP17</f>
        <v>90974368.270583257</v>
      </c>
      <c r="ER17" s="133">
        <f>+'[152]Budget data splité 2015 2106'!$CF$220</f>
        <v>45062743.19632645</v>
      </c>
      <c r="ES17" s="133">
        <f>'[157]Budget data splité 2015 2106'!$CF$220</f>
        <v>85958134.112379774</v>
      </c>
      <c r="ET17" s="40">
        <f>EP17-ER17</f>
        <v>37906386.992164254</v>
      </c>
      <c r="EU17" s="40">
        <f>EP17-ES17</f>
        <v>-2989003.9238890707</v>
      </c>
      <c r="EV17" s="41">
        <f>IFERROR(EP17/EQ17-1,"-")</f>
        <v>-8.7994434413468325E-2</v>
      </c>
      <c r="EW17" s="54"/>
      <c r="EX17" s="133">
        <f>'[158]data mobile Août 21'!$AH$13</f>
        <v>81547683.581532732</v>
      </c>
      <c r="EY17" s="133">
        <f>AW17</f>
        <v>93132302.265785888</v>
      </c>
      <c r="EZ17" s="133">
        <f>+'[152]Budget data splité 2015 2106'!$CG$220</f>
        <v>41961430.020061672</v>
      </c>
      <c r="FA17" s="133">
        <f>+'[159]Budget data splité 2015 2106'!$CG$209</f>
        <v>81415235.490938842</v>
      </c>
      <c r="FB17" s="40">
        <f>EX17-EZ17</f>
        <v>39586253.56147106</v>
      </c>
      <c r="FC17" s="40">
        <f>EX17-FA17</f>
        <v>132448.09059388936</v>
      </c>
      <c r="FD17" s="41">
        <f>IFERROR(EX17/EY17-1,"-")</f>
        <v>-0.12438883612253415</v>
      </c>
      <c r="FE17" s="54"/>
      <c r="FF17" s="133">
        <f>'[184]data mobile Sept 21'!$AH$13</f>
        <v>79480932.204090536</v>
      </c>
      <c r="FG17" s="133">
        <f>BD17</f>
        <v>90692111.772698402</v>
      </c>
      <c r="FH17" s="133">
        <f>+'[152]Budget data splité 2015 2106'!$CH$220</f>
        <v>37813118.484899469</v>
      </c>
      <c r="FI17" s="133">
        <f>+'[159]Budget data splité 2015 2106'!$CH$209</f>
        <v>74365993.457010999</v>
      </c>
      <c r="FJ17" s="40">
        <f>FF17-FH17</f>
        <v>41667813.719191067</v>
      </c>
      <c r="FK17" s="40">
        <f>FF17-FI17</f>
        <v>5114938.7470795363</v>
      </c>
      <c r="FL17" s="41">
        <f>IFERROR(FF17/FG17-1,"-")</f>
        <v>-0.12361802310554237</v>
      </c>
      <c r="FM17" s="54"/>
      <c r="FN17" s="133">
        <f>'[160]data mobile Oct 21'!$AH$13</f>
        <v>75790541.944796056</v>
      </c>
      <c r="FO17" s="133">
        <f>BN17</f>
        <v>89916983.007150576</v>
      </c>
      <c r="FP17" s="133">
        <f>+'[152]Budget data splité 2015 2106'!$CH$220</f>
        <v>37813118.484899469</v>
      </c>
      <c r="FQ17" s="133">
        <f>'[161]Budget data splité 2015 2106'!$CI$220</f>
        <v>74053231.16799368</v>
      </c>
      <c r="FR17" s="40">
        <f>FN17-FP17</f>
        <v>37977423.459896587</v>
      </c>
      <c r="FS17" s="40">
        <f>FN17-FQ17</f>
        <v>1737310.7768023759</v>
      </c>
      <c r="FT17" s="41">
        <f>IFERROR(FN17/FO17-1,"-")</f>
        <v>-0.15710537197662788</v>
      </c>
      <c r="FU17" s="54"/>
      <c r="FV17" s="133">
        <f>'[160]data mobile Nov 21'!$AH$13</f>
        <v>77826386.03805244</v>
      </c>
      <c r="FW17" s="133">
        <f>BU17</f>
        <v>88656407.866824657</v>
      </c>
      <c r="FX17" s="133">
        <f>+'[152]Budget data splité 2015 2106'!$CJ$220</f>
        <v>32787462.304157451</v>
      </c>
      <c r="FY17" s="133">
        <f>'[161]Budget data splité 2015 2106'!$CJ$220</f>
        <v>68505675.791217804</v>
      </c>
      <c r="FZ17" s="40">
        <f>FV17-FX17</f>
        <v>45038923.733894989</v>
      </c>
      <c r="GA17" s="40">
        <f>FV17-FY17</f>
        <v>9320710.2468346357</v>
      </c>
      <c r="GB17" s="41">
        <f>IFERROR(FV17/FW17-1,"-")</f>
        <v>-0.12215723701597014</v>
      </c>
      <c r="GC17" s="54"/>
      <c r="GD17" s="133">
        <f>+'[160]data mobile Déc 21'!$AH$13</f>
        <v>88990482.231776178</v>
      </c>
      <c r="GE17" s="133">
        <f>CY17</f>
        <v>132800912.60727265</v>
      </c>
      <c r="GF17" s="133">
        <f>+'[152]Budget data splité 2015 2106'!$CK$220</f>
        <v>31859479.711782586</v>
      </c>
      <c r="GG17" s="133">
        <f>'[161]Budget data splité 2015 2106'!$CK$220</f>
        <v>68674019.38938947</v>
      </c>
      <c r="GH17" s="40">
        <f>GD17-GF17</f>
        <v>57131002.519993588</v>
      </c>
      <c r="GI17" s="40">
        <f>GD17-GG17</f>
        <v>20316462.842386708</v>
      </c>
      <c r="GJ17" s="41">
        <f>IFERROR(GD17/GE17-1,"-")</f>
        <v>-0.32989555203626864</v>
      </c>
      <c r="GK17" s="54"/>
      <c r="GL17" s="133">
        <f>'[162]data mobile Jan 22'!$AH$13</f>
        <v>87585951.845304817</v>
      </c>
      <c r="GM17" s="133">
        <f>DF17</f>
        <v>133441337.13765924</v>
      </c>
      <c r="GN17" s="133">
        <f>+'[163]Budget data splité 2015 2106'!$CL$220</f>
        <v>68063354.355435282</v>
      </c>
      <c r="GO17" s="40">
        <f>GL17-GN17</f>
        <v>19522597.489869535</v>
      </c>
      <c r="GP17" s="41">
        <f>IFERROR(GL17/GM17-1,"-")</f>
        <v>-0.34363703389040245</v>
      </c>
      <c r="GQ17" s="133">
        <v>78741280.525536582</v>
      </c>
      <c r="GR17" s="133">
        <v>123583450.64516895</v>
      </c>
      <c r="GS17" s="133">
        <v>60374676.322110668</v>
      </c>
      <c r="GT17" s="40">
        <v>18366604.203425914</v>
      </c>
      <c r="GU17" s="41">
        <v>-0.36284931263476827</v>
      </c>
      <c r="GV17" s="54"/>
      <c r="GW17" s="133">
        <f>'[164]data mobile Estimé_Mars 22'!$AH$13</f>
        <v>121958316.61921847</v>
      </c>
      <c r="GX17" s="133">
        <f>+'[165]Data Mobile'!$CJ$17</f>
        <v>138047623.21306679</v>
      </c>
      <c r="GY17" s="133">
        <f>+'[166]Budget data splité 2015 2106'!$CN$220</f>
        <v>63324751.039823584</v>
      </c>
      <c r="GZ17" s="40">
        <f>GW17-GY17</f>
        <v>58633565.579394884</v>
      </c>
      <c r="HA17" s="41">
        <f>IFERROR(GW17/GX17-1,"-")</f>
        <v>-0.11654895766670037</v>
      </c>
      <c r="HB17" s="54"/>
      <c r="HC17" s="133">
        <f>+'[164]data mobile Estimé_Avril_ 22'!$AH$13</f>
        <v>111633050.31463721</v>
      </c>
      <c r="HD17" s="133">
        <f>+DR17</f>
        <v>97846689.11600244</v>
      </c>
      <c r="HE17" s="133">
        <f>+'[166]Budget data splité 2015 2106'!$CO$220</f>
        <v>57188877.751232117</v>
      </c>
      <c r="HF17" s="154">
        <f>+'[167]Budget data splité 2015 2106'!$CO$220</f>
        <v>113181684.07103141</v>
      </c>
      <c r="HG17" s="40">
        <f>HC17-HE17</f>
        <v>54444172.563405097</v>
      </c>
      <c r="HH17" s="40">
        <f t="shared" ref="HH17:HH19" si="55">HC17-HF17</f>
        <v>-1548633.7563941926</v>
      </c>
      <c r="HI17" s="41">
        <f>IFERROR(HC17/HD17-1,"-")</f>
        <v>0.14089757479980047</v>
      </c>
      <c r="HJ17" s="54"/>
      <c r="HK17" s="133">
        <f>+'[164]data mobile Estimé_Mai22'!$AH$13</f>
        <v>120195266.00362952</v>
      </c>
      <c r="HL17" s="133">
        <f>+DZ17</f>
        <v>97002396.728895038</v>
      </c>
      <c r="HM17" s="133">
        <f>+'[166]Budget data splité 2015 2106'!$CP$220</f>
        <v>57382678.122337751</v>
      </c>
      <c r="HN17" s="154">
        <f>+'[167]Budget data splité 2015 2106'!$CP$220</f>
        <v>111245963.01468341</v>
      </c>
      <c r="HO17" s="40">
        <f>HK17-HM17</f>
        <v>62812587.881291769</v>
      </c>
      <c r="HP17" s="40">
        <f t="shared" ref="HP17" si="56">HK17-HN17</f>
        <v>8949302.98894611</v>
      </c>
      <c r="HQ17" s="41">
        <f>IFERROR(HK17/HL17-1,"-")</f>
        <v>0.23909583739002405</v>
      </c>
      <c r="HR17" s="54"/>
      <c r="HS17" s="133">
        <f>'[168]data mobile_Juin22'!$AH$13</f>
        <v>113735602.5927151</v>
      </c>
      <c r="HT17" s="133">
        <f>+EH17</f>
        <v>89736361.643388376</v>
      </c>
      <c r="HU17" s="133">
        <f>+'[166]Budget data splité 2015 2106'!$CQ$220</f>
        <v>52558381.34885402</v>
      </c>
      <c r="HV17" s="154">
        <f>+'[169]Budget data splité 2015 2106'!$CQ$220</f>
        <v>109474615.097175</v>
      </c>
      <c r="HW17" s="40">
        <f>HS17-HU17</f>
        <v>61177221.243861079</v>
      </c>
      <c r="HX17" s="40">
        <f t="shared" ref="HX17" si="57">HS17-HV17</f>
        <v>4260987.4955400974</v>
      </c>
      <c r="HY17" s="41">
        <f>IFERROR(HS17/HT17-1,"-")</f>
        <v>0.26744165363756922</v>
      </c>
      <c r="HZ17" s="54"/>
      <c r="IA17" s="133">
        <f>+'[168]data mobile_Juillet 22_'!$AH$13</f>
        <v>108108181.79966642</v>
      </c>
      <c r="IB17" s="133">
        <f>+EP17</f>
        <v>82969130.188490704</v>
      </c>
      <c r="IC17" s="133">
        <f>+'[166]Budget data splité 2015 2106'!$CR$220</f>
        <v>51452652.663406953</v>
      </c>
      <c r="ID17" s="154">
        <f>+'[169]Budget data splité 2015 2106'!$CR$220</f>
        <v>110861901.58163279</v>
      </c>
      <c r="IE17" s="40">
        <f>IA17-IC17</f>
        <v>56655529.136259466</v>
      </c>
      <c r="IF17" s="40">
        <f t="shared" ref="IF17" si="58">IA17-ID17</f>
        <v>-2753719.7819663733</v>
      </c>
      <c r="IG17" s="41">
        <f>IFERROR(IA17/IB17-1,"-")</f>
        <v>0.3029928306354952</v>
      </c>
      <c r="IH17" s="54"/>
      <c r="II17" s="133">
        <f>'[168]data mobile_Septembre 22'!$AH$13</f>
        <v>104328982.40073915</v>
      </c>
      <c r="IJ17" s="133">
        <f>+FF17</f>
        <v>79480932.204090536</v>
      </c>
      <c r="IK17" s="133">
        <f>+'[166]Budget data splité 2015 2106'!$CT$220</f>
        <v>46233596.377184957</v>
      </c>
      <c r="IL17" s="154">
        <f>+'[170]Budget data splité 2015 2106'!$CT$220</f>
        <v>102678468.70428362</v>
      </c>
      <c r="IM17" s="40">
        <f>II17-IK17</f>
        <v>58095386.023554191</v>
      </c>
      <c r="IN17" s="40">
        <f t="shared" ref="IN17" si="59">II17-IL17</f>
        <v>1650513.6964555234</v>
      </c>
      <c r="IO17" s="41">
        <f>IFERROR(II17/IJ17-1,"-")</f>
        <v>0.31262907350965619</v>
      </c>
      <c r="IP17" s="54"/>
      <c r="IQ17" s="133">
        <f>+'[168]data mobile_Novembre 22 '!$AH$13</f>
        <v>102062648.92423134</v>
      </c>
      <c r="IR17" s="133">
        <f>+FN17</f>
        <v>75790541.944796056</v>
      </c>
      <c r="IS17" s="133">
        <f>+'[166]Budget data splité 2015 2106'!$CU$220</f>
        <v>46035670.636488691</v>
      </c>
      <c r="IT17" s="154">
        <f>+'[170]Budget data splité 2015 2106'!$CU$220</f>
        <v>104070494.79765113</v>
      </c>
      <c r="IU17" s="40">
        <f>IQ17-IS17</f>
        <v>56026978.287742645</v>
      </c>
      <c r="IV17" s="40">
        <f t="shared" ref="IV17" si="60">IQ17-IT17</f>
        <v>-2007845.8734197915</v>
      </c>
      <c r="IW17" s="41">
        <f>IFERROR(IQ17/IR17-1,"-")</f>
        <v>0.34664097003780792</v>
      </c>
      <c r="IX17" s="54"/>
      <c r="IY17" s="133">
        <f>+'[168]data mobile_Novembre 22 '!$AH$13</f>
        <v>102062648.92423134</v>
      </c>
      <c r="IZ17" s="133">
        <f>+FV17</f>
        <v>77826386.03805244</v>
      </c>
      <c r="JA17" s="133">
        <f>+'[166]Budget data splité 2015 2106'!$CV$220</f>
        <v>42878828.406463161</v>
      </c>
      <c r="JB17" s="154">
        <f>+'[170]Budget data splité 2015 2106'!$CV$220</f>
        <v>98785903.74801895</v>
      </c>
      <c r="JC17" s="40">
        <f>IY17-JA17</f>
        <v>59183820.517768174</v>
      </c>
      <c r="JD17" s="40">
        <f t="shared" ref="JD17" si="61">IY17-JB17</f>
        <v>3276745.1762123853</v>
      </c>
      <c r="JE17" s="41">
        <f>IFERROR(IY17/IZ17-1,"-")</f>
        <v>0.31141447162057379</v>
      </c>
      <c r="JF17" s="54"/>
      <c r="JG17" s="133">
        <f>+'[168]data mobile_Décembre 22'!$AH$13</f>
        <v>121570306.07997029</v>
      </c>
      <c r="JH17" s="133">
        <f>+GD17</f>
        <v>88990482.231776178</v>
      </c>
      <c r="JI17" s="133">
        <f>+'[166]Budget data splité 2015 2106'!$CW$220</f>
        <v>43299370.840497203</v>
      </c>
      <c r="JJ17" s="154">
        <f>+'[170]Budget data splité 2015 2106'!$CW$220</f>
        <v>100125157.80399999</v>
      </c>
      <c r="JK17" s="40">
        <f>JG17-JI17</f>
        <v>78270935.239473075</v>
      </c>
      <c r="JL17" s="40">
        <f t="shared" ref="JL17" si="62">JG17-JJ17</f>
        <v>21445148.275970295</v>
      </c>
      <c r="JM17" s="41">
        <f>IFERROR(JG17/JH17-1,"-")</f>
        <v>0.36610458816640401</v>
      </c>
      <c r="JN17" s="54"/>
      <c r="JO17" s="133">
        <f>+'[168]data mobile_Janvier 23'!$AH$13</f>
        <v>122195779.27925643</v>
      </c>
      <c r="JP17" s="133">
        <f>+GL17</f>
        <v>87585951.845304817</v>
      </c>
      <c r="JQ17" s="133">
        <f>+'[171]Budget data splité 2015 2106'!$CX$220</f>
        <v>101548316.44632606</v>
      </c>
      <c r="JR17" s="40">
        <f>JO17-JQ17</f>
        <v>20647462.832930371</v>
      </c>
      <c r="JS17" s="41">
        <f>IFERROR(JO17/JP17-1,"-")</f>
        <v>0.39515272375049193</v>
      </c>
      <c r="JT17" s="41"/>
      <c r="JU17" s="133">
        <f>+'[168]data mobile_Février 23'!$AH$13</f>
        <v>105123114.92628074</v>
      </c>
      <c r="JV17" s="133">
        <f>+GQ17</f>
        <v>78741280.525536582</v>
      </c>
      <c r="JW17" s="133">
        <f>+'[172]Budget data splité 2015 2106'!$CY$220</f>
        <v>90742059.771377251</v>
      </c>
      <c r="JX17" s="40">
        <f>JU17-JW17</f>
        <v>14381055.154903486</v>
      </c>
      <c r="JY17" s="41">
        <f>IFERROR(JU17/JV17-1,"-")</f>
        <v>0.33504451825860593</v>
      </c>
      <c r="JZ17" s="41"/>
      <c r="KA17" s="133">
        <f>+'[173]data mobile_Mars 23'!$AH$13</f>
        <v>122253488.39944345</v>
      </c>
      <c r="KB17" s="133">
        <f>+GW17</f>
        <v>121958316.61921847</v>
      </c>
      <c r="KC17" s="133">
        <f>+'[172]Budget data splité 2015 2106'!$CZ$220</f>
        <v>99392099.306889638</v>
      </c>
      <c r="KD17" s="40">
        <f>KA17-KC17</f>
        <v>22861389.092553809</v>
      </c>
      <c r="KE17" s="41">
        <f>IFERROR(KA17/KB17-1,"-")</f>
        <v>2.4202677472711098E-3</v>
      </c>
      <c r="KF17" s="41"/>
      <c r="KG17" s="133">
        <f>+'[173]data mobile_Avril 23'!$AH$13</f>
        <v>111637906.24047641</v>
      </c>
      <c r="KH17" s="133">
        <f>+HC17</f>
        <v>111633050.31463721</v>
      </c>
      <c r="KI17" s="133">
        <f>+'[172]Budget data splité 2015 2106'!$DA$220</f>
        <v>93757109.84092468</v>
      </c>
      <c r="KJ17" s="154">
        <f>+'[174]Budget data splité 2015 2106'!$DA$220</f>
        <v>112459480.3867545</v>
      </c>
      <c r="KK17" s="40">
        <f>KG17-KI17</f>
        <v>17880796.399551734</v>
      </c>
      <c r="KL17" s="40">
        <f>KG17-KJ17</f>
        <v>-821574.14627808332</v>
      </c>
      <c r="KM17" s="41">
        <f>IFERROR(KG17/KH17-1,"-")</f>
        <v>4.3498998061108907E-5</v>
      </c>
      <c r="KN17" s="41"/>
      <c r="KO17" s="133">
        <f>+'[173]data mobile_Mai 23'!$AH$13</f>
        <v>116603498.79711255</v>
      </c>
      <c r="KP17" s="133">
        <f>+HK17</f>
        <v>120195266.00362952</v>
      </c>
      <c r="KQ17" s="133">
        <f>+'[175]Budget data splité 2015 2106'!$DB$220</f>
        <v>95848256.723289758</v>
      </c>
      <c r="KR17" s="154">
        <f>'[176]Budget data splité 2015 2106'!$DB$220</f>
        <v>115872632.79295529</v>
      </c>
      <c r="KS17" s="40">
        <f>KO17-KQ17</f>
        <v>20755242.073822796</v>
      </c>
      <c r="KT17" s="40">
        <f>KO17-KR17</f>
        <v>730866.00415726006</v>
      </c>
      <c r="KU17" s="41">
        <f>IFERROR(KO17/KP17-1,"-")</f>
        <v>-2.9882767649172637E-2</v>
      </c>
      <c r="KV17" s="41"/>
      <c r="KW17" s="133">
        <f>'[173]data mobile_Juin 23'!$AH$13</f>
        <v>117761016.84239371</v>
      </c>
      <c r="KX17" s="133">
        <v>113735602.5927151</v>
      </c>
      <c r="KY17" s="133">
        <f>+'[175]Budget data splité 2015 2106'!$DC$220</f>
        <v>90864898.05555816</v>
      </c>
      <c r="KZ17" s="154">
        <f>'[176]Budget data splité 2015 2106'!$DC$220</f>
        <v>112126812.74873884</v>
      </c>
      <c r="LA17" s="40">
        <f>KW17-KY17</f>
        <v>26896118.786835551</v>
      </c>
      <c r="LB17" s="40">
        <f>KW17-KZ17</f>
        <v>5634204.093654871</v>
      </c>
      <c r="LC17" s="41">
        <f>IFERROR(KW17/KX17-1,"-")</f>
        <v>3.5392736820444304E-2</v>
      </c>
      <c r="LD17" s="41"/>
      <c r="LE17" s="133">
        <f>+'[173]data mobile_Juillet 23'!$AH$13</f>
        <v>1033630469.8769152</v>
      </c>
      <c r="LF17" s="133">
        <f>+IA17</f>
        <v>108108181.79966642</v>
      </c>
      <c r="LG17" s="133">
        <f>+'[175]Budget data splité 2015 2106'!$DD$220</f>
        <v>91979055.826244831</v>
      </c>
      <c r="LH17" s="154">
        <f>'[176]Budget data splité 2015 2106'!$DD$220</f>
        <v>115856114.14319952</v>
      </c>
      <c r="LI17" s="40">
        <f>LE17-LG17</f>
        <v>941651414.05067039</v>
      </c>
      <c r="LJ17" s="40">
        <f>LE17-LH17</f>
        <v>917774355.73371565</v>
      </c>
      <c r="LK17" s="41">
        <f>IFERROR(LE17/LF17-1,"-")</f>
        <v>8.5610753290839696</v>
      </c>
      <c r="LL17" s="39">
        <v>109725941.02905396</v>
      </c>
      <c r="LM17" s="39">
        <v>108108181.79966642</v>
      </c>
      <c r="LN17" s="39">
        <v>89305251.834095657</v>
      </c>
      <c r="LO17" s="118">
        <v>117843719.30712706</v>
      </c>
      <c r="LP17" s="181">
        <f t="shared" si="22"/>
        <v>20420689.194958299</v>
      </c>
      <c r="LQ17" s="181">
        <f>LL17-LO17</f>
        <v>-8117778.2780731022</v>
      </c>
      <c r="LR17" s="46">
        <f t="shared" si="23"/>
        <v>1.4964262671491202E-2</v>
      </c>
      <c r="LS17" s="41"/>
      <c r="LT17" s="133">
        <f>+'[173]data mobile_Septembre 23'!$AH$13</f>
        <v>384709944.46120942</v>
      </c>
      <c r="LU17" s="133">
        <f>+II17</f>
        <v>104328982.40073915</v>
      </c>
      <c r="LV17" s="133">
        <f>+'[175]Budget data splité 2015 2106'!$DF$220</f>
        <v>85927951.463317126</v>
      </c>
      <c r="LW17" s="154">
        <f>+'[177]Budget data splité 2015 2106'!$DF$220</f>
        <v>119449939.2042048</v>
      </c>
      <c r="LX17" s="40">
        <f>LT17-LV17</f>
        <v>298781992.99789226</v>
      </c>
      <c r="LY17" s="40">
        <f>LT17-LW17</f>
        <v>265260005.25700462</v>
      </c>
      <c r="LZ17" s="41">
        <f>IFERROR(LT17/LU17-1,"-")</f>
        <v>2.6874695373093549</v>
      </c>
      <c r="MA17" s="41"/>
      <c r="MB17" s="133">
        <f>+'[173]data mobile_Octobre 23'!$AH$13</f>
        <v>376611307.40202498</v>
      </c>
      <c r="MC17" s="133">
        <f>+IQ17</f>
        <v>102062648.92423134</v>
      </c>
      <c r="MD17" s="133">
        <f>+'[175]Budget data splité 2015 2106'!$DG$220</f>
        <v>87240445.058643386</v>
      </c>
      <c r="ME17" s="154">
        <f>+'[177]Budget data splité 2015 2106'!$DG$220</f>
        <v>127209311.51433124</v>
      </c>
      <c r="MF17" s="40">
        <f>MB17-MD17</f>
        <v>289370862.34338158</v>
      </c>
      <c r="MG17" s="40">
        <f>MB17-ME17</f>
        <v>249401995.88769376</v>
      </c>
      <c r="MH17" s="41">
        <f>IFERROR(MB17/MC17-1,"-")</f>
        <v>2.6900013018632452</v>
      </c>
      <c r="MI17" s="41"/>
      <c r="MJ17" s="133">
        <f>+'[173]data mobile_Novembre 23'!$AH$13</f>
        <v>380710998.24587667</v>
      </c>
      <c r="MK17" s="133">
        <f>+IY17</f>
        <v>102062648.92423134</v>
      </c>
      <c r="ML17" s="133">
        <f>+'[172]Budget data splité 2015 2106'!$DH$220</f>
        <v>82704625.181242168</v>
      </c>
      <c r="MM17" s="154">
        <f>+'[178]Budget data splité 2015 2106'!$DH$220</f>
        <v>124882687.78678218</v>
      </c>
      <c r="MN17" s="40">
        <f>MJ17-ML17</f>
        <v>298006373.0646345</v>
      </c>
      <c r="MO17" s="40">
        <f>MJ17-MM17</f>
        <v>255828310.45909449</v>
      </c>
      <c r="MP17" s="41">
        <f>IFERROR(MJ17/MK17-1,"-")</f>
        <v>2.7301696777290845</v>
      </c>
      <c r="MQ17" s="41"/>
      <c r="MR17" s="133">
        <f>+'[173]data mobile_Décembre 23'!$AH$13</f>
        <v>438875038.32127094</v>
      </c>
      <c r="MS17" s="133">
        <f>+JG17</f>
        <v>121570306.07997029</v>
      </c>
      <c r="MT17" s="133">
        <f>+'[175]Budget data splité 2015 2106'!$DI$220</f>
        <v>85130633.085800722</v>
      </c>
      <c r="MU17" s="154">
        <f>+'[177]Budget data splité 2015 2106'!$DI$220</f>
        <v>131561083.45909701</v>
      </c>
      <c r="MV17" s="40">
        <f>MR17-MT17</f>
        <v>353744405.23547024</v>
      </c>
      <c r="MW17" s="40">
        <f>MR17-MU17</f>
        <v>307313954.86217391</v>
      </c>
      <c r="MX17" s="41">
        <f>IFERROR(MR17/MS17-1,"-")</f>
        <v>2.6100512738083763</v>
      </c>
      <c r="MY17" s="41"/>
      <c r="MZ17" s="133">
        <v>449067282.59259516</v>
      </c>
      <c r="NA17" s="133">
        <f>+JO17</f>
        <v>122195779.27925643</v>
      </c>
      <c r="NB17" s="133">
        <f>+'[179]Budget data splité 2015 2106'!$DJ$220</f>
        <v>132368650.42623326</v>
      </c>
      <c r="NC17" s="40">
        <f>MZ17-NB17</f>
        <v>316698632.16636193</v>
      </c>
      <c r="ND17" s="41">
        <f>IFERROR(MZ17/NA17-1,"-")</f>
        <v>2.6749819448864334</v>
      </c>
      <c r="NE17" s="41"/>
      <c r="NF17" s="133">
        <f>'[180]data mobile_Février 24'!$AH$13</f>
        <v>85176765.268933073</v>
      </c>
      <c r="NG17" s="133">
        <f>+JU17</f>
        <v>105123114.92628074</v>
      </c>
      <c r="NH17" s="133">
        <f>+'[179]Budget data splité 2015 2106'!$DK$220</f>
        <v>122792277.57112505</v>
      </c>
      <c r="NI17" s="40">
        <f>NF17-NH17</f>
        <v>-37615512.302191973</v>
      </c>
      <c r="NJ17" s="41">
        <f>IFERROR(NF17/NG17-1,"-")</f>
        <v>-0.18974275706475552</v>
      </c>
      <c r="NK17" s="41"/>
      <c r="NL17" s="133">
        <f>+'[180]data mobile_Mars 24'!$AH$13</f>
        <v>87645739.07278043</v>
      </c>
      <c r="NM17" s="133">
        <f>+KA17</f>
        <v>122253488.39944345</v>
      </c>
      <c r="NN17" s="133">
        <f>+'[179]Budget data splité 2015 2106'!$DL$220</f>
        <v>125813195.11028145</v>
      </c>
      <c r="NO17" s="40">
        <f>NL17-NN17</f>
        <v>-38167456.037501022</v>
      </c>
      <c r="NP17" s="41">
        <f>IFERROR(NL17/NM17-1,"-")</f>
        <v>-0.28308189631029435</v>
      </c>
      <c r="NQ17" s="41"/>
      <c r="NR17" s="133">
        <f>+'[180]data mobile_Avril 24'!$AH$13</f>
        <v>80038454.359757066</v>
      </c>
      <c r="NS17" s="133">
        <f>+KG17</f>
        <v>111637906.24047641</v>
      </c>
      <c r="NT17" s="133">
        <f>+'[179]Budget data splité 2015 2106'!$DM$220</f>
        <v>119467808.03901848</v>
      </c>
      <c r="NU17" s="154">
        <f>'[181]Budget data splité 2015 2106'!$DM$220</f>
        <v>85091699.973258182</v>
      </c>
      <c r="NV17" s="40">
        <f>NR17-NT17</f>
        <v>-39429353.679261416</v>
      </c>
      <c r="NW17" s="41">
        <f>IFERROR(NR17/NS17-1,"-")</f>
        <v>-0.28305306812769992</v>
      </c>
      <c r="NX17" s="41"/>
      <c r="NY17" s="133">
        <f>+'[180]data mobile_Mai 24'!$AH$13</f>
        <v>76158843.157894254</v>
      </c>
      <c r="NZ17" s="133">
        <f>+KO17</f>
        <v>116603498.79711255</v>
      </c>
      <c r="OA17" s="133">
        <f>+'[179]Budget data splité 2015 2106'!$DN$220</f>
        <v>122270929.75977281</v>
      </c>
      <c r="OB17" s="154">
        <f>'[181]Budget data splité 2015 2106'!$DN$220</f>
        <v>85939536.96306558</v>
      </c>
      <c r="OC17" s="40">
        <f>NY17-OA17</f>
        <v>-46112086.601878554</v>
      </c>
      <c r="OD17" s="41">
        <f>IFERROR(NY17/NZ17-1,"-")</f>
        <v>-0.3468562783831306</v>
      </c>
      <c r="OE17" s="41"/>
      <c r="OF17" s="133">
        <f>+'[180]data mobile_Juin 24'!$AH$13</f>
        <v>67671480.635081694</v>
      </c>
      <c r="OG17" s="133">
        <f>+KW17</f>
        <v>117761016.84239371</v>
      </c>
      <c r="OH17" s="133">
        <f>+'[179]Budget data splité 2015 2106'!$DO$220</f>
        <v>117236600.23704454</v>
      </c>
      <c r="OI17" s="154">
        <f>'[181]Budget data splité 2015 2106'!$DO$220</f>
        <v>82231885.491574839</v>
      </c>
      <c r="OJ17" s="40">
        <f>OF17-OH17</f>
        <v>-49565119.601962849</v>
      </c>
      <c r="OK17" s="41">
        <f>IFERROR(OF17/OG17-1,"-")</f>
        <v>-0.42534904631767656</v>
      </c>
      <c r="OL17" s="41"/>
      <c r="OM17" s="133">
        <f>+'[180]data mobile_Juillet 24'!$AH$6</f>
        <v>69572126.856164023</v>
      </c>
      <c r="ON17" s="133">
        <f>+LE17</f>
        <v>1033630469.8769152</v>
      </c>
      <c r="OO17" s="133">
        <f>+'[179]Budget data splité 2015 2106'!$DP$220</f>
        <v>117682627.48077138</v>
      </c>
      <c r="OP17" s="154">
        <f>'[181]Budget data splité 2015 2106'!$DP$220</f>
        <v>83367428.474618152</v>
      </c>
      <c r="OQ17" s="40">
        <f>OM17-OO17</f>
        <v>-48110500.624607354</v>
      </c>
      <c r="OR17" s="41">
        <f>IFERROR(OM17/ON17-1,"-")</f>
        <v>-0.93269148996309226</v>
      </c>
      <c r="OS17" s="41"/>
      <c r="OT17" s="133">
        <v>68017201.017493486</v>
      </c>
      <c r="OU17" s="133">
        <v>109725941.02905396</v>
      </c>
      <c r="OV17" s="133">
        <v>115700064.8352422</v>
      </c>
      <c r="OW17" s="154">
        <v>95108302.589580163</v>
      </c>
      <c r="OX17" s="40">
        <v>-47682863.817748711</v>
      </c>
      <c r="OY17" s="41">
        <v>-0.38011740542299433</v>
      </c>
      <c r="OZ17" s="42"/>
      <c r="PA17" s="133">
        <f>+'[180]data mobile_Août 24 '!$AH$13</f>
        <v>61969859.371420719</v>
      </c>
      <c r="PB17" s="133">
        <f>+LT17</f>
        <v>384709944.46120942</v>
      </c>
      <c r="PC17" s="133">
        <f>+'[179]Budget data splité 2015 2106'!$DR$220</f>
        <v>107792535.52360876</v>
      </c>
      <c r="PD17" s="154">
        <f>+'[182]Budget data splité 2015 2106'!$DR$220</f>
        <v>65150732.412634589</v>
      </c>
      <c r="PE17" s="40">
        <f>PA17-PC17</f>
        <v>-45822676.15218804</v>
      </c>
      <c r="PF17" s="41">
        <f>IFERROR(PA17/PB17-1,"-")</f>
        <v>-0.83891796855365874</v>
      </c>
      <c r="PG17" s="41"/>
      <c r="PH17" s="133">
        <f>'[180]data mobile_Octobre 24'!$AH$13</f>
        <v>59826136.450467713</v>
      </c>
      <c r="PI17" s="133">
        <f>+MB17</f>
        <v>376611307.40202498</v>
      </c>
      <c r="PJ17" s="133">
        <f>+'[179]Budget data splité 2015 2106'!$DS$220</f>
        <v>110071686.76093142</v>
      </c>
      <c r="PK17" s="154">
        <f>+'[182]Budget data splité 2015 2106'!$DS$220</f>
        <v>67474911.496849671</v>
      </c>
      <c r="PL17" s="40">
        <f>PH17-PJ17</f>
        <v>-50245550.310463704</v>
      </c>
      <c r="PM17" s="41">
        <f>IFERROR(PH17/PI17-1,"-")</f>
        <v>-0.84114620226576331</v>
      </c>
      <c r="PN17" s="41"/>
      <c r="PO17" s="133">
        <f>+'[180]data mobile_Novembre 24'!$AH$13</f>
        <v>56085374.588246897</v>
      </c>
      <c r="PP17" s="133">
        <f>+MJ17</f>
        <v>380710998.24587667</v>
      </c>
      <c r="PQ17" s="133">
        <f>+'[179]Budget data splité 2015 2106'!$DT$220</f>
        <v>105273810.69691454</v>
      </c>
      <c r="PR17" s="154">
        <f>+'[183]Budget data splité 2015 2106'!$DT$220</f>
        <v>67466968.528979614</v>
      </c>
      <c r="PS17" s="40">
        <f>PO17-PQ17</f>
        <v>-49188436.108667642</v>
      </c>
      <c r="PT17" s="41">
        <f>IFERROR(PO17/PP17-1,"-")</f>
        <v>-0.8526825470063647</v>
      </c>
      <c r="PU17" s="41"/>
      <c r="PV17" s="133">
        <f>+'[180]data mobile_Décembre 24'!$AH$13</f>
        <v>59261831.683330685</v>
      </c>
      <c r="PW17" s="133">
        <f>+MR17</f>
        <v>438875038.32127094</v>
      </c>
      <c r="PX17" s="133">
        <f>+'[179]Budget data splité 2015 2106'!$DU$220</f>
        <v>106939290.43138112</v>
      </c>
      <c r="PY17" s="154">
        <f>+'[183]Budget data splité 2015 2106'!$DU$220</f>
        <v>72744423.492853776</v>
      </c>
      <c r="PZ17" s="40">
        <f>PV17-PX17</f>
        <v>-47677458.748050436</v>
      </c>
      <c r="QA17" s="41">
        <f>IFERROR(PV17/PW17-1,"-")</f>
        <v>-0.86496878038447678</v>
      </c>
      <c r="QB17" s="41"/>
      <c r="QC17" s="133">
        <v>57129479.524215102</v>
      </c>
      <c r="QD17" s="133">
        <f>+MZ17</f>
        <v>449067282.59259516</v>
      </c>
      <c r="QE17" s="133">
        <f>+'[183]Budget data splité 2015 2106'!$DV$220</f>
        <v>64755516.243126519</v>
      </c>
      <c r="QF17" s="40">
        <f>QC17-QE17</f>
        <v>-7626036.7189114168</v>
      </c>
      <c r="QG17" s="41">
        <f>IFERROR(QC17/QD17-1,"-")</f>
        <v>-0.87278191545286909</v>
      </c>
      <c r="QH17" s="42"/>
      <c r="QI17" s="133">
        <f>'[185]data mobile_Février 2025'!$AH$13</f>
        <v>52384719.692818463</v>
      </c>
      <c r="QJ17" s="133">
        <f>+NF17</f>
        <v>85176765.268933073</v>
      </c>
      <c r="QK17" s="133">
        <f>'[186]Budget data splité 2015 2106'!$DW$220</f>
        <v>57354724.782492779</v>
      </c>
      <c r="QL17" s="40">
        <f>QI17-QK17</f>
        <v>-4970005.0896743163</v>
      </c>
      <c r="QM17" s="41">
        <f>IFERROR(QI17/QJ17-1,"-")</f>
        <v>-0.38498815343102732</v>
      </c>
      <c r="QN17" s="42"/>
      <c r="QO17" s="42"/>
      <c r="QP17" s="154">
        <f>+'[183]Budget data splité 2015 2106'!$EH$220</f>
        <v>704832424.56661701</v>
      </c>
      <c r="QQ17" s="155"/>
      <c r="QR17" s="155"/>
      <c r="QS17" s="54"/>
      <c r="QT17" s="54"/>
      <c r="QU17" s="110"/>
      <c r="QV17" s="55"/>
      <c r="QW17" s="55"/>
      <c r="QX17" s="55"/>
      <c r="QY17" s="45"/>
      <c r="QZ17" s="46"/>
      <c r="RB17" s="43"/>
      <c r="RC17" s="43"/>
      <c r="RD17" s="43"/>
      <c r="RE17" s="43"/>
      <c r="RF17" s="47"/>
      <c r="RG17" s="48"/>
      <c r="RI17" s="110"/>
      <c r="RJ17" s="160"/>
    </row>
    <row r="18" spans="1:478" ht="15" thickBot="1" x14ac:dyDescent="0.35">
      <c r="A18" s="49" t="s">
        <v>15</v>
      </c>
      <c r="B18" s="50"/>
      <c r="C18" s="2"/>
      <c r="D18" s="54"/>
      <c r="E18" s="51">
        <f>+'[145]data mobile Jan 20'!$AH$10</f>
        <v>860777122.58559084</v>
      </c>
      <c r="F18" s="51">
        <f>'[145]data mobile Janvier 19'!$AH$10</f>
        <v>770482046.83839405</v>
      </c>
      <c r="G18" s="51">
        <f>+'[146]Budget data splité 2015 2106'!$BN$221</f>
        <v>910517122.62490249</v>
      </c>
      <c r="H18" s="52">
        <f>E18-G18</f>
        <v>-49740000.039311647</v>
      </c>
      <c r="I18" s="53">
        <f>IFERROR(E18/F18-1,"-")</f>
        <v>0.11719296525819756</v>
      </c>
      <c r="J18" s="54"/>
      <c r="K18" s="51">
        <f>'[145]data mobile Fev 20'!$AH$10</f>
        <v>818873580.63913119</v>
      </c>
      <c r="L18" s="51">
        <f>'[145]data mobile Février 19 '!$AH$10</f>
        <v>765929065.72329891</v>
      </c>
      <c r="M18" s="51">
        <f>+'[146]Budget data splité 2015 2106'!$BO$221</f>
        <v>840488045.1412065</v>
      </c>
      <c r="N18" s="52">
        <f>K18-M18</f>
        <v>-21614464.502075315</v>
      </c>
      <c r="O18" s="53">
        <f>IFERROR(K18/L18-1,"-")</f>
        <v>6.912456686290458E-2</v>
      </c>
      <c r="P18" s="54"/>
      <c r="Q18" s="51">
        <v>854940720.80492043</v>
      </c>
      <c r="R18" s="51">
        <v>778809532.1979481</v>
      </c>
      <c r="S18" s="51">
        <v>982487223.451895</v>
      </c>
      <c r="T18" s="52">
        <f>Q18-S18</f>
        <v>-127546502.64697456</v>
      </c>
      <c r="U18" s="53">
        <f>IFERROR(Q18/R18-1,"-")</f>
        <v>9.7753283003760405E-2</v>
      </c>
      <c r="V18" s="54"/>
      <c r="W18" s="51">
        <f>'[147]data mobile Mars20'!$AH$11</f>
        <v>677019200.43160546</v>
      </c>
      <c r="X18" s="51">
        <f>'[148]data mobile Avril19 '!$AH$10</f>
        <v>777017392.86170745</v>
      </c>
      <c r="Y18" s="51">
        <f>+'[146]Budget data splité 2015 2106'!$BQ$221</f>
        <v>998871744.02619851</v>
      </c>
      <c r="Z18" s="52">
        <f>W18-Y18</f>
        <v>-321852543.59459305</v>
      </c>
      <c r="AA18" s="53">
        <f>IFERROR(W18/X18-1,"-")</f>
        <v>-0.12869492156644624</v>
      </c>
      <c r="AB18" s="54"/>
      <c r="AC18" s="51">
        <f>'[147]data mobile Mai 20'!$AH$11</f>
        <v>915325451.37832797</v>
      </c>
      <c r="AD18" s="51">
        <f>'[147]data mobile Mai 19 '!$AH$10</f>
        <v>823343996.69162416</v>
      </c>
      <c r="AE18" s="51">
        <f>+'[146]Budget data splité 2015 2106'!$BR$221</f>
        <v>1070935168.8900002</v>
      </c>
      <c r="AF18" s="52">
        <f>AC18-AE18</f>
        <v>-155609717.51167226</v>
      </c>
      <c r="AG18" s="53">
        <f>IFERROR(AC18/AD18-1,"-")</f>
        <v>0.11171691912044701</v>
      </c>
      <c r="AH18" s="54"/>
      <c r="AI18" s="51">
        <v>887024102.80815089</v>
      </c>
      <c r="AJ18" s="51" t="e">
        <f>+#REF!</f>
        <v>#REF!</v>
      </c>
      <c r="AK18" s="51">
        <f>+'[146]Budget data splité 2015 2106'!$BS$221</f>
        <v>1088738508.6111617</v>
      </c>
      <c r="AL18" s="56">
        <f>+'[149]Budget data splité 2015 2106'!$BS$221</f>
        <v>931792857.33550858</v>
      </c>
      <c r="AM18" s="52">
        <f>AI18-AK18</f>
        <v>-201714405.80301082</v>
      </c>
      <c r="AN18" s="53" t="str">
        <f>IFERROR(AI18/AJ18-1,"-")</f>
        <v>-</v>
      </c>
      <c r="AO18" s="54"/>
      <c r="AP18" s="51">
        <f>+'[147]data mobile Juillet 20'!$AH$11</f>
        <v>772702794.11550915</v>
      </c>
      <c r="AQ18" s="51" t="e">
        <f>+#REF!</f>
        <v>#REF!</v>
      </c>
      <c r="AR18" s="51">
        <f>+'[146]Budget data splité 2015 2106'!$BT$221</f>
        <v>1184075392.8179784</v>
      </c>
      <c r="AS18" s="56">
        <f>'[150]Budget data splité 2015 2106'!$BT$221</f>
        <v>926009656.58228993</v>
      </c>
      <c r="AT18" s="52">
        <f>AP18-AR18</f>
        <v>-411372598.70246923</v>
      </c>
      <c r="AU18" s="53" t="str">
        <f>IFERROR(AP18/AQ18-1,"-")</f>
        <v>-</v>
      </c>
      <c r="AV18" s="54"/>
      <c r="AW18" s="51">
        <f>'[147]data mobile Août 20 '!$AH$11</f>
        <v>816323081.93422318</v>
      </c>
      <c r="AX18" s="51" t="e">
        <f>+#REF!</f>
        <v>#REF!</v>
      </c>
      <c r="AY18" s="51">
        <f>+'[146]Budget data splité 2015 2106'!$BU$221</f>
        <v>1220583811.417172</v>
      </c>
      <c r="AZ18" s="56">
        <f>+'[151]Budget data splité 2015 2106'!$BU$221</f>
        <v>935269753.14811289</v>
      </c>
      <c r="BA18" s="52">
        <f>AW18-AY18</f>
        <v>-404260729.48294878</v>
      </c>
      <c r="BB18" s="53" t="str">
        <f>IFERROR(AW18/AX18-1,"-")</f>
        <v>-</v>
      </c>
      <c r="BC18" s="54"/>
      <c r="BD18" s="51">
        <f>'[147]data mobile Septembre20'!$AH$11</f>
        <v>787207569.09078324</v>
      </c>
      <c r="BE18" s="51" t="e">
        <f>+#REF!</f>
        <v>#REF!</v>
      </c>
      <c r="BF18" s="51">
        <f>+'[146]Budget data splité 2015 2106'!$BV$221</f>
        <v>1204410189.4140918</v>
      </c>
      <c r="BG18" s="56">
        <f>'[152]Budget data splité 2015 2106'!$BV$221</f>
        <v>773021195.37553394</v>
      </c>
      <c r="BH18" s="52">
        <f>BD18-BF18</f>
        <v>-417202620.32330859</v>
      </c>
      <c r="BI18" s="53" t="str">
        <f>IFERROR(BD18/BE18-1,"-")</f>
        <v>-</v>
      </c>
      <c r="BJ18" s="127"/>
      <c r="BK18" s="127"/>
      <c r="BL18" s="127"/>
      <c r="BM18" s="54"/>
      <c r="BN18" s="51">
        <f>'[147]data mobile Octobre 20'!$AH$11</f>
        <v>762412559.21144772</v>
      </c>
      <c r="BO18" s="51" t="e">
        <f>+#REF!</f>
        <v>#REF!</v>
      </c>
      <c r="BP18" s="51">
        <f>+'[146]Budget data splité 2015 2106'!$BW$221</f>
        <v>1265214149.9253209</v>
      </c>
      <c r="BQ18" s="56">
        <f>'[152]Budget data splité 2015 2106'!$BW$221</f>
        <v>798921960.45185208</v>
      </c>
      <c r="BR18" s="52">
        <f>BN18-BP18</f>
        <v>-502801590.71387315</v>
      </c>
      <c r="BS18" s="53" t="str">
        <f>IFERROR(BN18/BO18-1,"-")</f>
        <v>-</v>
      </c>
      <c r="BT18" s="54"/>
      <c r="BU18" s="134">
        <v>752855419.46590507</v>
      </c>
      <c r="BV18" s="134" t="e">
        <f>+#REF!</f>
        <v>#REF!</v>
      </c>
      <c r="BW18" s="134">
        <v>1261028327.7143147</v>
      </c>
      <c r="BX18" s="134">
        <v>773279394.79786956</v>
      </c>
      <c r="BY18" s="52">
        <f>BU18-BW18</f>
        <v>-508172908.24840963</v>
      </c>
      <c r="BZ18" s="53" t="str">
        <f>IFERROR(BU18/BV18-1,"-")</f>
        <v>-</v>
      </c>
      <c r="CA18" s="54"/>
      <c r="CB18" s="134">
        <v>752855419.46590507</v>
      </c>
      <c r="CC18" s="134" t="e">
        <f>+#REF!</f>
        <v>#REF!</v>
      </c>
      <c r="CD18" s="134">
        <v>1261028327.7143147</v>
      </c>
      <c r="CE18" s="134">
        <v>773279394.79786956</v>
      </c>
      <c r="CF18" s="52">
        <f>CB18-CD18</f>
        <v>-508172908.24840963</v>
      </c>
      <c r="CG18" s="53" t="str">
        <f>IFERROR(CB18/CC18-1,"-")</f>
        <v>-</v>
      </c>
      <c r="CH18" s="54"/>
      <c r="CI18" s="54"/>
      <c r="CJ18" s="33">
        <f>+E18</f>
        <v>860777122.58559084</v>
      </c>
      <c r="CK18" s="33" t="e">
        <f>+#REF!+#REF!+#REF!+#REF!+#REF!+#REF!</f>
        <v>#REF!</v>
      </c>
      <c r="CL18" s="33" t="e">
        <f>+#REF!+#REF!+#REF!+#REF!+#REF!+#REF!</f>
        <v>#REF!</v>
      </c>
      <c r="CM18" s="57" t="e">
        <f t="shared" si="52"/>
        <v>#REF!</v>
      </c>
      <c r="CN18" s="58" t="str">
        <f t="shared" si="53"/>
        <v>-</v>
      </c>
      <c r="CP18" s="55">
        <f>CJ18/CJ$16*CP$16</f>
        <v>13366389830.496103</v>
      </c>
      <c r="CQ18" s="55"/>
      <c r="CR18" s="55"/>
      <c r="CS18" s="55"/>
      <c r="CT18" s="59"/>
      <c r="CU18" s="60" t="e">
        <f t="shared" si="54"/>
        <v>#DIV/0!</v>
      </c>
      <c r="CV18" s="60" t="e">
        <f t="shared" si="51"/>
        <v>#DIV/0!</v>
      </c>
      <c r="CW18" s="60" t="e">
        <f t="shared" si="51"/>
        <v>#DIV/0!</v>
      </c>
      <c r="CX18" s="60" t="e">
        <f t="shared" si="51"/>
        <v>#DIV/0!</v>
      </c>
      <c r="CY18" s="134">
        <f>'[147]data mobile Decembre 20 '!$AH$11</f>
        <v>790074600.40055692</v>
      </c>
      <c r="CZ18" s="134" t="e">
        <f>+#REF!</f>
        <v>#REF!</v>
      </c>
      <c r="DA18" s="134">
        <f>'[146]Budget data splité 2015 2106'!$BY$221</f>
        <v>1357603617.7668014</v>
      </c>
      <c r="DB18" s="134">
        <f>'[152]Budget data splité 2015 2106'!$BY$221</f>
        <v>813502351.29725957</v>
      </c>
      <c r="DC18" s="52">
        <f>CY18-DA18</f>
        <v>-567529017.36624444</v>
      </c>
      <c r="DD18" s="53" t="str">
        <f>IFERROR(CY18/CZ18-1,"-")</f>
        <v>-</v>
      </c>
      <c r="DF18" s="134">
        <f>'[147]data mobile Janvier21'!$AH$11</f>
        <v>813066460.66730571</v>
      </c>
      <c r="DG18" s="134">
        <f t="shared" ref="DG18:DG19" si="63">E18</f>
        <v>860777122.58559084</v>
      </c>
      <c r="DH18" s="134">
        <f>+'[152]Budget data splité 2015 2106'!$BZ$221</f>
        <v>822767688.96471584</v>
      </c>
      <c r="DI18" s="52">
        <f>DF18-DH18</f>
        <v>-9701228.2974101305</v>
      </c>
      <c r="DJ18" s="53">
        <f>IFERROR(DF18/DG18-1,"-")</f>
        <v>-5.5427427921146966E-2</v>
      </c>
      <c r="DK18" s="54"/>
      <c r="DL18" s="134">
        <f>'[147]data mobile Fev21'!$AH$11</f>
        <v>754794618.86440933</v>
      </c>
      <c r="DM18" s="134">
        <f>L18</f>
        <v>765929065.72329891</v>
      </c>
      <c r="DN18" s="134">
        <f>+'[152]Budget data splité 2015 2106'!$CA$221</f>
        <v>751609016.20551109</v>
      </c>
      <c r="DO18" s="52">
        <f>DL18-DN18</f>
        <v>3185602.6588982344</v>
      </c>
      <c r="DP18" s="53">
        <f>IFERROR(DL18/DM18-1,"-")</f>
        <v>-1.4537177601916529E-2</v>
      </c>
      <c r="DQ18" s="54"/>
      <c r="DR18" s="134">
        <f>+'[147]data mobile Avril21'!$AH$11</f>
        <v>804376010.500893</v>
      </c>
      <c r="DS18" s="134">
        <f>W18</f>
        <v>677019200.43160546</v>
      </c>
      <c r="DT18" s="134">
        <f>+'[152]Budget data splité 2015 2106'!$CC$221</f>
        <v>815703515.82667279</v>
      </c>
      <c r="DU18" s="134">
        <f>'[153]Budget data splité 2015 2106'!$CC$221</f>
        <v>900723688.6746788</v>
      </c>
      <c r="DV18" s="52">
        <f>DR18-DT18</f>
        <v>-11327505.325779796</v>
      </c>
      <c r="DW18" s="53">
        <f>IFERROR(DR18/DS18-1,"-")</f>
        <v>0.18811402983563319</v>
      </c>
      <c r="DX18" s="54"/>
      <c r="DY18" s="54"/>
      <c r="DZ18" s="134">
        <f>'[154]data mobile Mai 21'!$AH$10</f>
        <v>820418629.65570796</v>
      </c>
      <c r="EA18" s="134">
        <f>AC18</f>
        <v>915325451.37832797</v>
      </c>
      <c r="EB18" s="134">
        <f>+'[152]Budget data splité 2015 2106'!$CD$221</f>
        <v>848323187.97282183</v>
      </c>
      <c r="EC18" s="134">
        <f>'[155]Budget data splité 2015 2106'!$CF$30</f>
        <v>938277494.05004072</v>
      </c>
      <c r="ED18" s="52">
        <f>DZ18-EB18</f>
        <v>-27904558.317113876</v>
      </c>
      <c r="EE18" s="52">
        <f>DZ18-EC18</f>
        <v>-117858864.39433277</v>
      </c>
      <c r="EF18" s="53">
        <f>IFERROR(DZ18/EA18-1,"-")</f>
        <v>-0.10368642276876072</v>
      </c>
      <c r="EG18" s="54"/>
      <c r="EH18" s="134">
        <f>+'[156]data mobile Juin 21'!$AH$10</f>
        <v>781159393.99909163</v>
      </c>
      <c r="EI18" s="134" t="e">
        <f>AJ18</f>
        <v>#REF!</v>
      </c>
      <c r="EJ18" s="134">
        <f>+'[152]Budget data splité 2015 2106'!$CE$221</f>
        <v>826246178.47859788</v>
      </c>
      <c r="EK18" s="134">
        <f>+'[155]Budget data splité 2015 2106'!$CF$206</f>
        <v>915660178.12799013</v>
      </c>
      <c r="EL18" s="52">
        <f>EH18-EJ18</f>
        <v>-45086784.479506254</v>
      </c>
      <c r="EM18" s="52">
        <f>EH18-EK18</f>
        <v>-134500784.1288985</v>
      </c>
      <c r="EN18" s="53" t="str">
        <f>IFERROR(EH18/EI18-1,"-")</f>
        <v>-</v>
      </c>
      <c r="EO18" s="54"/>
      <c r="EP18" s="134">
        <f>+'[156]data mobile Juillet 21'!$AH$10</f>
        <v>762821650.19064665</v>
      </c>
      <c r="EQ18" s="134">
        <f>AP18</f>
        <v>772702794.11550915</v>
      </c>
      <c r="ER18" s="134">
        <f>+'[152]Budget data splité 2015 2106'!$CF$221</f>
        <v>859287447.67879987</v>
      </c>
      <c r="ES18" s="134">
        <f>'[157]Budget data splité 2015 2106'!$CF$221</f>
        <v>785770895.54449213</v>
      </c>
      <c r="ET18" s="52">
        <f>EP18-ER18</f>
        <v>-96465797.488153219</v>
      </c>
      <c r="EU18" s="52">
        <f>EP18-ES18</f>
        <v>-22949245.353845477</v>
      </c>
      <c r="EV18" s="53">
        <f>IFERROR(EP18/EQ18-1,"-")</f>
        <v>-1.2787767819803397E-2</v>
      </c>
      <c r="EW18" s="54"/>
      <c r="EX18" s="134">
        <f>'[158]data mobile Août 21'!$AH$10</f>
        <v>751357832.70575666</v>
      </c>
      <c r="EY18" s="134">
        <f>AW18</f>
        <v>816323081.93422318</v>
      </c>
      <c r="EZ18" s="134">
        <f>+'[152]Budget data splité 2015 2106'!$CG$221</f>
        <v>864822604.46952295</v>
      </c>
      <c r="FA18" s="134">
        <f>+'[159]Budget data splité 2015 2106'!$CG$210</f>
        <v>804397204.96957386</v>
      </c>
      <c r="FB18" s="52">
        <f>EX18-EZ18</f>
        <v>-113464771.76376629</v>
      </c>
      <c r="FC18" s="52">
        <f>EX18-FA18</f>
        <v>-53039372.263817191</v>
      </c>
      <c r="FD18" s="53">
        <f>IFERROR(EX18/EY18-1,"-")</f>
        <v>-7.9582766512660275E-2</v>
      </c>
      <c r="FE18" s="54"/>
      <c r="FF18" s="134">
        <f>'[184]data mobile Sept 21'!$AH$10</f>
        <v>737379531.85401165</v>
      </c>
      <c r="FG18" s="134">
        <f>BD18</f>
        <v>787207569.09078324</v>
      </c>
      <c r="FH18" s="134">
        <f>+'[152]Budget data splité 2015 2106'!$CH$221</f>
        <v>842316209.35928488</v>
      </c>
      <c r="FI18" s="134">
        <f>+'[159]Budget data splité 2015 2106'!$CH$210</f>
        <v>794136511.92157865</v>
      </c>
      <c r="FJ18" s="52">
        <f>FF18-FH18</f>
        <v>-104936677.50527322</v>
      </c>
      <c r="FK18" s="52">
        <f>FF18-FI18</f>
        <v>-56756980.067566991</v>
      </c>
      <c r="FL18" s="53">
        <f>IFERROR(FF18/FG18-1,"-")</f>
        <v>-6.3297202914756601E-2</v>
      </c>
      <c r="FM18" s="54"/>
      <c r="FN18" s="134">
        <f>'[160]data mobile Oct 21'!$AH$10</f>
        <v>684728518.36886775</v>
      </c>
      <c r="FO18" s="134">
        <f>BN18</f>
        <v>762412559.21144772</v>
      </c>
      <c r="FP18" s="134">
        <f>+'[152]Budget data splité 2015 2106'!$CH$221</f>
        <v>842316209.35928488</v>
      </c>
      <c r="FQ18" s="134">
        <f>'[161]Budget data splité 2015 2106'!$CI$221</f>
        <v>745907527.89790547</v>
      </c>
      <c r="FR18" s="52">
        <f>FN18-FP18</f>
        <v>-157587690.99041712</v>
      </c>
      <c r="FS18" s="52">
        <f>FN18-FQ18</f>
        <v>-61179009.529037714</v>
      </c>
      <c r="FT18" s="53">
        <f>IFERROR(FN18/FO18-1,"-")</f>
        <v>-0.10189239395915439</v>
      </c>
      <c r="FU18" s="54"/>
      <c r="FV18" s="134">
        <f>'[160]data mobile Nov 21'!$AH$10</f>
        <v>671779224.99264455</v>
      </c>
      <c r="FW18" s="134">
        <f>BU18</f>
        <v>752855419.46590507</v>
      </c>
      <c r="FX18" s="134">
        <f>+'[152]Budget data splité 2015 2106'!$CJ$221</f>
        <v>853202831.11489129</v>
      </c>
      <c r="FY18" s="134">
        <f>'[161]Budget data splité 2015 2106'!$CJ$221</f>
        <v>711342953.07242656</v>
      </c>
      <c r="FZ18" s="52">
        <f>FV18-FX18</f>
        <v>-181423606.12224674</v>
      </c>
      <c r="GA18" s="52">
        <f>FV18-FY18</f>
        <v>-39563728.079782009</v>
      </c>
      <c r="GB18" s="53">
        <f>IFERROR(FV18/FW18-1,"-")</f>
        <v>-0.10769158642807941</v>
      </c>
      <c r="GC18" s="54"/>
      <c r="GD18" s="134">
        <f>+'[160]data mobile Déc 21'!$AH$10</f>
        <v>716424310.92151868</v>
      </c>
      <c r="GE18" s="134">
        <f>CY18</f>
        <v>790074600.40055692</v>
      </c>
      <c r="GF18" s="134">
        <f>+'[152]Budget data splité 2015 2106'!$CK$221</f>
        <v>896064089.95609522</v>
      </c>
      <c r="GG18" s="134">
        <f>'[161]Budget data splité 2015 2106'!$CK$221</f>
        <v>735116967.03333187</v>
      </c>
      <c r="GH18" s="52">
        <f>GD18-GF18</f>
        <v>-179639779.03457654</v>
      </c>
      <c r="GI18" s="52">
        <f>GD18-GG18</f>
        <v>-18692656.111813188</v>
      </c>
      <c r="GJ18" s="53">
        <f>IFERROR(GD18/GE18-1,"-")</f>
        <v>-9.321941173871251E-2</v>
      </c>
      <c r="GK18" s="54"/>
      <c r="GL18" s="134">
        <f>'[162]data mobile Jan 22'!$AH$10</f>
        <v>710137075.93686306</v>
      </c>
      <c r="GM18" s="134">
        <f>DF18</f>
        <v>813066460.66730571</v>
      </c>
      <c r="GN18" s="134">
        <f>+'[163]Budget data splité 2015 2106'!$CL$221</f>
        <v>751084552.20824182</v>
      </c>
      <c r="GO18" s="52">
        <f>GL18-GN18</f>
        <v>-40947476.271378756</v>
      </c>
      <c r="GP18" s="53">
        <f>IFERROR(GL18/GM18-1,"-")</f>
        <v>-0.12659406052239042</v>
      </c>
      <c r="GQ18" s="134">
        <v>655143589.52954531</v>
      </c>
      <c r="GR18" s="134">
        <v>754794618.86440742</v>
      </c>
      <c r="GS18" s="134">
        <v>686818204.72492397</v>
      </c>
      <c r="GT18" s="52">
        <v>-31674615.195378661</v>
      </c>
      <c r="GU18" s="53">
        <v>-0.36815539416718934</v>
      </c>
      <c r="GV18" s="54"/>
      <c r="GW18" s="134">
        <f>'[164]data mobile Estimé_Mars 22'!$AH$10</f>
        <v>997673496.64746916</v>
      </c>
      <c r="GX18" s="134">
        <f>+'[165]Data Mobile'!$CJ$18</f>
        <v>784993657.91664422</v>
      </c>
      <c r="GY18" s="134">
        <f>+'[166]Budget data splité 2015 2106'!$CN$221</f>
        <v>742629120.18987286</v>
      </c>
      <c r="GZ18" s="52">
        <f>GW18-GY18</f>
        <v>255044376.4575963</v>
      </c>
      <c r="HA18" s="53">
        <f>IFERROR(GW18/GX18-1,"-")</f>
        <v>0.27093191974986475</v>
      </c>
      <c r="HB18" s="54"/>
      <c r="HC18" s="134">
        <f>+'[164]data mobile Estimé_Avril_ 22'!$AH$10</f>
        <v>932668757.18041718</v>
      </c>
      <c r="HD18" s="134">
        <f>+DR18</f>
        <v>804376010.500893</v>
      </c>
      <c r="HE18" s="134">
        <f>+'[166]Budget data splité 2015 2106'!$CO$221</f>
        <v>691387557.28947294</v>
      </c>
      <c r="HF18" s="155">
        <f>+'[167]Budget data splité 2015 2106'!$CO$221</f>
        <v>965558984.65811884</v>
      </c>
      <c r="HG18" s="52">
        <f>HC18-HE18</f>
        <v>241281199.89094424</v>
      </c>
      <c r="HH18" s="52">
        <f>HC18-HF18</f>
        <v>-32890227.477701664</v>
      </c>
      <c r="HI18" s="53">
        <f>IFERROR(HC18/HD18-1,"-")</f>
        <v>0.15949350180102329</v>
      </c>
      <c r="HJ18" s="54"/>
      <c r="HK18" s="134">
        <f>+'[164]data mobile Estimé_Mai22'!$AH$10</f>
        <v>1000348446.7744848</v>
      </c>
      <c r="HL18" s="134">
        <f>+DZ18</f>
        <v>820418629.65570796</v>
      </c>
      <c r="HM18" s="134">
        <f>+'[166]Budget data splité 2015 2106'!$CP$221</f>
        <v>715158491.97734404</v>
      </c>
      <c r="HN18" s="155">
        <f>+'[167]Budget data splité 2015 2106'!$CP$221</f>
        <v>978359392.96954179</v>
      </c>
      <c r="HO18" s="52">
        <f>HK18-HM18</f>
        <v>285189954.79714072</v>
      </c>
      <c r="HP18" s="52">
        <f>HK18-HN18</f>
        <v>21989053.804942966</v>
      </c>
      <c r="HQ18" s="53">
        <f>IFERROR(HK18/HL18-1,"-")</f>
        <v>0.21931464086119679</v>
      </c>
      <c r="HR18" s="54"/>
      <c r="HS18" s="134">
        <f>'[168]data mobile_Juin22'!$AH$10</f>
        <v>939694201.95474529</v>
      </c>
      <c r="HT18" s="134">
        <f>+EH18</f>
        <v>781159393.99909163</v>
      </c>
      <c r="HU18" s="134">
        <f>+'[166]Budget data splité 2015 2106'!$CQ$221</f>
        <v>675266133.98144352</v>
      </c>
      <c r="HV18" s="155">
        <f>+'[169]Budget data splité 2015 2106'!$CQ$221</f>
        <v>932065410.2886411</v>
      </c>
      <c r="HW18" s="52">
        <f>HS18-HU18</f>
        <v>264428067.97330177</v>
      </c>
      <c r="HX18" s="52">
        <f>HS18-HV18</f>
        <v>7628791.6661041975</v>
      </c>
      <c r="HY18" s="53">
        <f>IFERROR(HS18/HT18-1,"-")</f>
        <v>0.20294809122635726</v>
      </c>
      <c r="HZ18" s="54"/>
      <c r="IA18" s="134">
        <f>+'[168]data mobile_Juillet 22_'!$AH$10</f>
        <v>955458588.08313406</v>
      </c>
      <c r="IB18" s="134">
        <f>+EP18</f>
        <v>762821650.19064665</v>
      </c>
      <c r="IC18" s="134">
        <f>+'[166]Budget data splité 2015 2106'!$CR$221</f>
        <v>681478657.21802413</v>
      </c>
      <c r="ID18" s="155">
        <f>+'[169]Budget data splité 2015 2106'!$CR$221</f>
        <v>952827869.78254187</v>
      </c>
      <c r="IE18" s="52">
        <f>IA18-IC18</f>
        <v>273979930.86510992</v>
      </c>
      <c r="IF18" s="52">
        <f>IA18-ID18</f>
        <v>2630718.3005921841</v>
      </c>
      <c r="IG18" s="53">
        <f>IFERROR(IA18/IB18-1,"-")</f>
        <v>0.25253207986997084</v>
      </c>
      <c r="IH18" s="54"/>
      <c r="II18" s="134">
        <f>'[168]data mobile_Septembre 22'!$AH$10</f>
        <v>947065523.14705205</v>
      </c>
      <c r="IJ18" s="134">
        <f>+FF18</f>
        <v>737379531.85401165</v>
      </c>
      <c r="IK18" s="134">
        <f>+'[166]Budget data splité 2015 2106'!$CT$221</f>
        <v>650766470.96806419</v>
      </c>
      <c r="IL18" s="155">
        <f>+'[170]Budget data splité 2015 2106'!$CT$221</f>
        <v>915591730.65707433</v>
      </c>
      <c r="IM18" s="52">
        <f>II18-IK18</f>
        <v>296299052.17898786</v>
      </c>
      <c r="IN18" s="52">
        <f>II18-IL18</f>
        <v>31473792.489977717</v>
      </c>
      <c r="IO18" s="53">
        <f>IFERROR(II18/IJ18-1,"-")</f>
        <v>0.28436643849582</v>
      </c>
      <c r="IP18" s="54"/>
      <c r="IQ18" s="134">
        <f>+'[168]data mobile_Novembre 22 '!$AH$10</f>
        <v>896196592.41834152</v>
      </c>
      <c r="IR18" s="134">
        <f>+FN18</f>
        <v>684728518.36886775</v>
      </c>
      <c r="IS18" s="134">
        <f>+'[166]Budget data splité 2015 2106'!$CU$221</f>
        <v>667995392.96058404</v>
      </c>
      <c r="IT18" s="155">
        <f>+'[170]Budget data splité 2015 2106'!$CU$221</f>
        <v>932147597.25485659</v>
      </c>
      <c r="IU18" s="52">
        <f>IQ18-IS18</f>
        <v>228201199.45775747</v>
      </c>
      <c r="IV18" s="52">
        <f>IQ18-IT18</f>
        <v>-35951004.836515069</v>
      </c>
      <c r="IW18" s="53">
        <f>IFERROR(IQ18/IR18-1,"-")</f>
        <v>0.3088349154103065</v>
      </c>
      <c r="IX18" s="54"/>
      <c r="IY18" s="134">
        <f>+'[168]data mobile_Novembre 22 '!$AH$10</f>
        <v>896196592.41834152</v>
      </c>
      <c r="IZ18" s="134">
        <f>+FV18</f>
        <v>671779224.99264455</v>
      </c>
      <c r="JA18" s="134">
        <f>+'[166]Budget data splité 2015 2106'!$CV$221</f>
        <v>641406570.93819118</v>
      </c>
      <c r="JB18" s="155">
        <f>+'[170]Budget data splité 2015 2106'!$CV$221</f>
        <v>888764356.4594245</v>
      </c>
      <c r="JC18" s="52">
        <f>IY18-JA18</f>
        <v>254790021.48015034</v>
      </c>
      <c r="JD18" s="52">
        <f>IY18-JB18</f>
        <v>7432235.9589170218</v>
      </c>
      <c r="JE18" s="53">
        <f>IFERROR(IY18/IZ18-1,"-")</f>
        <v>0.33406416732841682</v>
      </c>
      <c r="JF18" s="54"/>
      <c r="JG18" s="134">
        <f>+'[168]data mobile_Décembre 22'!$AH$10</f>
        <v>905964593.23005915</v>
      </c>
      <c r="JH18" s="134">
        <f>+GD18</f>
        <v>716424310.92151868</v>
      </c>
      <c r="JI18" s="134">
        <f>+'[166]Budget data splité 2015 2106'!$CW$221</f>
        <v>667703390.50214505</v>
      </c>
      <c r="JJ18" s="155">
        <f>+'[170]Budget data splité 2015 2106'!$CW$221</f>
        <v>904835126.4650104</v>
      </c>
      <c r="JK18" s="52">
        <f>JG18-JI18</f>
        <v>238261202.72791409</v>
      </c>
      <c r="JL18" s="52">
        <f>JG18-JJ18</f>
        <v>1129466.7650487423</v>
      </c>
      <c r="JM18" s="53">
        <f>IFERROR(JG18/JH18-1,"-")</f>
        <v>0.26456428043981295</v>
      </c>
      <c r="JN18" s="54"/>
      <c r="JO18" s="134">
        <f>+'[168]data mobile_Janvier 23'!$AH$10</f>
        <v>959733012.66875148</v>
      </c>
      <c r="JP18" s="134">
        <f>+GL18</f>
        <v>710137075.93686306</v>
      </c>
      <c r="JQ18" s="134">
        <f>+'[171]Budget data splité 2015 2106'!$CX$221</f>
        <v>926514827.56105733</v>
      </c>
      <c r="JR18" s="52">
        <f>JO18-JQ18</f>
        <v>33218185.107694149</v>
      </c>
      <c r="JS18" s="53">
        <f>IFERROR(JO18/JP18-1,"-")</f>
        <v>0.3514757153083492</v>
      </c>
      <c r="JT18" s="53"/>
      <c r="JU18" s="134">
        <f>+'[168]data mobile_Février 23'!$AH$10</f>
        <v>873276810.98976243</v>
      </c>
      <c r="JV18" s="134">
        <f>+GQ18</f>
        <v>655143589.52954531</v>
      </c>
      <c r="JW18" s="134">
        <f>+'[172]Budget data splité 2015 2106'!$CY$221</f>
        <v>835875675.89566207</v>
      </c>
      <c r="JX18" s="52">
        <f>JU18-JW18</f>
        <v>37401135.094100356</v>
      </c>
      <c r="JY18" s="53">
        <f>IFERROR(JU18/JV18-1,"-")</f>
        <v>0.33295482844739022</v>
      </c>
      <c r="JZ18" s="53"/>
      <c r="KA18" s="134">
        <f>+'[173]data mobile_Mars 23'!$AH$10</f>
        <v>975053276.44991088</v>
      </c>
      <c r="KB18" s="134">
        <f>+GW18</f>
        <v>997673496.64746916</v>
      </c>
      <c r="KC18" s="134">
        <f>+'[172]Budget data splité 2015 2106'!$CZ$221</f>
        <v>924354001.83892143</v>
      </c>
      <c r="KD18" s="52">
        <f>KA18-KC18</f>
        <v>50699274.610989451</v>
      </c>
      <c r="KE18" s="53">
        <f>IFERROR(KA18/KB18-1,"-")</f>
        <v>-2.2672968935799287E-2</v>
      </c>
      <c r="KF18" s="53"/>
      <c r="KG18" s="134">
        <f>+'[173]data mobile_Avril 23'!$AH$10</f>
        <v>896229810.88495839</v>
      </c>
      <c r="KH18" s="134">
        <f>+HC18</f>
        <v>932668757.18041718</v>
      </c>
      <c r="KI18" s="134">
        <f>+'[172]Budget data splité 2015 2106'!$DA$221</f>
        <v>880327120.22676432</v>
      </c>
      <c r="KJ18" s="155">
        <f>+'[174]Budget data splité 2015 2106'!$DA$221</f>
        <v>913577843.6641047</v>
      </c>
      <c r="KK18" s="52">
        <f>KG18-KI18</f>
        <v>15902690.658194065</v>
      </c>
      <c r="KL18" s="52">
        <f>KG18-KJ18</f>
        <v>-17348032.779146314</v>
      </c>
      <c r="KM18" s="53">
        <f>IFERROR(KG18/KH18-1,"-")</f>
        <v>-3.9069547483951972E-2</v>
      </c>
      <c r="KN18" s="53"/>
      <c r="KO18" s="134">
        <f>+'[173]data mobile_Mai 23'!$AH$10</f>
        <v>938267970.02851343</v>
      </c>
      <c r="KP18" s="134">
        <f>+HK18</f>
        <v>1000348446.7744848</v>
      </c>
      <c r="KQ18" s="134">
        <f>+'[175]Budget data splité 2015 2106'!$DB$221</f>
        <v>908609966.74081457</v>
      </c>
      <c r="KR18" s="155">
        <f>'[176]Budget data splité 2015 2106'!$DB$221</f>
        <v>930846885.90340638</v>
      </c>
      <c r="KS18" s="52">
        <f>KO18-KQ18</f>
        <v>29658003.287698865</v>
      </c>
      <c r="KT18" s="52">
        <f>KO18-KR18</f>
        <v>7421084.1251070499</v>
      </c>
      <c r="KU18" s="53">
        <f>IFERROR(KO18/KP18-1,"-")</f>
        <v>-6.2058852538975917E-2</v>
      </c>
      <c r="KV18" s="53"/>
      <c r="KW18" s="134">
        <f>'[173]data mobile_Juin 23'!$AH$10</f>
        <v>896403583.77659976</v>
      </c>
      <c r="KX18" s="134">
        <v>939694201.95474529</v>
      </c>
      <c r="KY18" s="134">
        <f>+'[175]Budget data splité 2015 2106'!$DC$221</f>
        <v>869646652.50600827</v>
      </c>
      <c r="KZ18" s="155">
        <f>'[176]Budget data splité 2015 2106'!$DC$221</f>
        <v>890747766.55462682</v>
      </c>
      <c r="LA18" s="52">
        <f>KW18-KY18</f>
        <v>26756931.270591497</v>
      </c>
      <c r="LB18" s="52">
        <f>KW18-KZ18</f>
        <v>5655817.2219729424</v>
      </c>
      <c r="LC18" s="53">
        <f>IFERROR(KW18/KX18-1,"-")</f>
        <v>-4.6068836104439792E-2</v>
      </c>
      <c r="LD18" s="53"/>
      <c r="LE18" s="134">
        <f>+'[173]data mobile_Juillet 23'!$AH$10</f>
        <v>681881288.91192448</v>
      </c>
      <c r="LF18" s="134">
        <f t="shared" ref="LF18:LF19" si="64">+IA18</f>
        <v>955458588.08313406</v>
      </c>
      <c r="LG18" s="134">
        <f>+'[175]Budget data splité 2015 2106'!$DD$221</f>
        <v>888769292.42382789</v>
      </c>
      <c r="LH18" s="155">
        <f>'[176]Budget data splité 2015 2106'!$DD$221</f>
        <v>910148195.16362071</v>
      </c>
      <c r="LI18" s="52">
        <f>LE18-LG18</f>
        <v>-206888003.51190341</v>
      </c>
      <c r="LJ18" s="52">
        <f>LE18-LH18</f>
        <v>-228266906.25169623</v>
      </c>
      <c r="LK18" s="53">
        <f>IFERROR(LE18/LF18-1,"-")</f>
        <v>-0.28633088088105152</v>
      </c>
      <c r="LL18" s="51">
        <v>845048627.40262544</v>
      </c>
      <c r="LM18" s="51">
        <v>955458588.08313406</v>
      </c>
      <c r="LN18" s="51">
        <v>871225345.34020138</v>
      </c>
      <c r="LO18" s="56">
        <v>917563424.67993963</v>
      </c>
      <c r="LP18" s="182">
        <f t="shared" si="22"/>
        <v>-26176717.937575936</v>
      </c>
      <c r="LQ18" s="182">
        <f>LL18-LO18</f>
        <v>-72514797.277314186</v>
      </c>
      <c r="LR18" s="58">
        <f t="shared" si="23"/>
        <v>-0.11555703413793783</v>
      </c>
      <c r="LS18" s="53"/>
      <c r="LT18" s="134">
        <f>+'[173]data mobile_Septembre 23'!$AH$10</f>
        <v>1028507827.3001748</v>
      </c>
      <c r="LU18" s="134">
        <f>+II18</f>
        <v>947065523.14705205</v>
      </c>
      <c r="LV18" s="134">
        <f>+'[175]Budget data splité 2015 2106'!$DF$221</f>
        <v>846333180.94303393</v>
      </c>
      <c r="LW18" s="155">
        <f>+'[177]Budget data splité 2015 2106'!$DF$221</f>
        <v>880530057.87530994</v>
      </c>
      <c r="LX18" s="52">
        <f>LT18-LV18</f>
        <v>182174646.3571409</v>
      </c>
      <c r="LY18" s="52">
        <f>LT18-LW18</f>
        <v>147977769.42486489</v>
      </c>
      <c r="LZ18" s="53">
        <f>IFERROR(LT18/LU18-1,"-")</f>
        <v>8.5994371205166509E-2</v>
      </c>
      <c r="MA18" s="53"/>
      <c r="MB18" s="134">
        <f>+'[173]data mobile_Octobre 23'!$AH$10</f>
        <v>1012081726.1614342</v>
      </c>
      <c r="MC18" s="134">
        <f>+IQ18</f>
        <v>896196592.41834152</v>
      </c>
      <c r="MD18" s="134">
        <f>+'[175]Budget data splité 2015 2106'!$DG$221</f>
        <v>867517391.60087061</v>
      </c>
      <c r="ME18" s="155">
        <f>+'[177]Budget data splité 2015 2106'!$DG$221</f>
        <v>922795063.36617756</v>
      </c>
      <c r="MF18" s="52">
        <f>MB18-MD18</f>
        <v>144564334.56056356</v>
      </c>
      <c r="MG18" s="52">
        <f>MB18-ME18</f>
        <v>89286662.795256615</v>
      </c>
      <c r="MH18" s="53">
        <f>IFERROR(MB18/MC18-1,"-")</f>
        <v>0.12930771520831441</v>
      </c>
      <c r="MI18" s="53"/>
      <c r="MJ18" s="134">
        <f>+'[173]data mobile_Novembre 23'!$AH$10</f>
        <v>962445252.47696507</v>
      </c>
      <c r="MK18" s="134">
        <f>+IY18</f>
        <v>896196592.41834152</v>
      </c>
      <c r="ML18" s="134">
        <f>+'[172]Budget data splité 2015 2106'!$DH$221</f>
        <v>830316222.81515968</v>
      </c>
      <c r="MM18" s="155">
        <f>+'[178]Budget data splité 2015 2106'!$DH$221</f>
        <v>891490470.99585807</v>
      </c>
      <c r="MN18" s="52">
        <f>MJ18-ML18</f>
        <v>132129029.66180539</v>
      </c>
      <c r="MO18" s="52">
        <f>MJ18-MM18</f>
        <v>70954781.481106997</v>
      </c>
      <c r="MP18" s="53">
        <f>IFERROR(MJ18/MK18-1,"-")</f>
        <v>7.3922017355427361E-2</v>
      </c>
      <c r="MQ18" s="53"/>
      <c r="MR18" s="134">
        <f>+'[173]data mobile_Décembre 23'!$AH$10</f>
        <v>1017103533.9643751</v>
      </c>
      <c r="MS18" s="134">
        <f>+JG18</f>
        <v>905964593.23005915</v>
      </c>
      <c r="MT18" s="134">
        <f>+'[175]Budget data splité 2015 2106'!$DI$221</f>
        <v>862885153.16791713</v>
      </c>
      <c r="MU18" s="155">
        <f>+'[177]Budget data splité 2015 2106'!$DI$221</f>
        <v>924208625.40160775</v>
      </c>
      <c r="MV18" s="52">
        <f>MR18-MT18</f>
        <v>154218380.79645801</v>
      </c>
      <c r="MW18" s="52">
        <f>MR18-MU18</f>
        <v>92894908.562767386</v>
      </c>
      <c r="MX18" s="53">
        <f>IFERROR(MR18/MS18-1,"-")</f>
        <v>0.12267470667707814</v>
      </c>
      <c r="MY18" s="53"/>
      <c r="MZ18" s="134">
        <v>993003520.76787007</v>
      </c>
      <c r="NA18" s="134">
        <f>+JO18</f>
        <v>959733012.66875148</v>
      </c>
      <c r="NB18" s="134">
        <f>+'[179]Budget data splité 2015 2106'!$DJ$221</f>
        <v>915073175.72433007</v>
      </c>
      <c r="NC18" s="52">
        <f>MZ18-NB18</f>
        <v>77930345.043540001</v>
      </c>
      <c r="ND18" s="53">
        <f>IFERROR(MZ18/NA18-1,"-")</f>
        <v>3.4666420410612409E-2</v>
      </c>
      <c r="NE18" s="53"/>
      <c r="NF18" s="134">
        <f>'[180]data mobile_Février 24'!$AH$10</f>
        <v>983169276.47911966</v>
      </c>
      <c r="NG18" s="134">
        <f>+JU18</f>
        <v>873276810.98976243</v>
      </c>
      <c r="NH18" s="134">
        <f>+'[179]Budget data splité 2015 2106'!$DK$221</f>
        <v>868130647.68804967</v>
      </c>
      <c r="NI18" s="52">
        <f>NF18-NH18</f>
        <v>115038628.79106998</v>
      </c>
      <c r="NJ18" s="53">
        <f>IFERROR(NF18/NG18-1,"-")</f>
        <v>0.12583921169830026</v>
      </c>
      <c r="NK18" s="53"/>
      <c r="NL18" s="134">
        <f>+'[180]data mobile_Mars 24'!$AH$10</f>
        <v>1030182371.292437</v>
      </c>
      <c r="NM18" s="134">
        <f>+KA18</f>
        <v>975053276.44991088</v>
      </c>
      <c r="NN18" s="134">
        <f>+'[179]Budget data splité 2015 2106'!$DL$221</f>
        <v>909669377.63103664</v>
      </c>
      <c r="NO18" s="52">
        <f>NL18-NN18</f>
        <v>120512993.66140032</v>
      </c>
      <c r="NP18" s="53">
        <f>IFERROR(NL18/NM18-1,"-")</f>
        <v>5.6539571912671782E-2</v>
      </c>
      <c r="NQ18" s="53"/>
      <c r="NR18" s="134">
        <f>+'[180]data mobile_Avril 24'!$AH$10</f>
        <v>1004094272.4432107</v>
      </c>
      <c r="NS18" s="134">
        <f>+KG18</f>
        <v>896229810.88495839</v>
      </c>
      <c r="NT18" s="134">
        <f>+'[179]Budget data splité 2015 2106'!$DM$221</f>
        <v>883388271.38358414</v>
      </c>
      <c r="NU18" s="155">
        <f>'[181]Budget data splité 2015 2106'!$DM$221</f>
        <v>1050698783.9047608</v>
      </c>
      <c r="NV18" s="52">
        <f>NR18-NT18</f>
        <v>120706001.05962658</v>
      </c>
      <c r="NW18" s="53">
        <f>IFERROR(NR18/NS18-1,"-")</f>
        <v>0.12035357477313147</v>
      </c>
      <c r="NX18" s="53"/>
      <c r="NY18" s="134">
        <f>+'[180]data mobile_Mai 24'!$AH$10</f>
        <v>932254010.47573221</v>
      </c>
      <c r="NZ18" s="134">
        <f>+KO18</f>
        <v>938267970.02851343</v>
      </c>
      <c r="OA18" s="134">
        <f>+'[179]Budget data splité 2015 2106'!$DN$221</f>
        <v>924628547.55450737</v>
      </c>
      <c r="OB18" s="155">
        <f>'[181]Budget data splité 2015 2106'!$DN$221</f>
        <v>1085243988.368938</v>
      </c>
      <c r="OC18" s="52">
        <f>NY18-OA18</f>
        <v>7625462.9212248325</v>
      </c>
      <c r="OD18" s="53">
        <f>IFERROR(NY18/NZ18-1,"-")</f>
        <v>-6.4096396177719672E-3</v>
      </c>
      <c r="OE18" s="53"/>
      <c r="OF18" s="134">
        <f>+'[180]data mobile_Juin 24'!$AH$10</f>
        <v>847805063.27975249</v>
      </c>
      <c r="OG18" s="134">
        <f>+KW18</f>
        <v>896403583.77659976</v>
      </c>
      <c r="OH18" s="134">
        <f>+'[179]Budget data splité 2015 2106'!$DO$221</f>
        <v>906672929.13371503</v>
      </c>
      <c r="OI18" s="155">
        <f>'[181]Budget data splité 2015 2106'!$DO$221</f>
        <v>1061984009.5918553</v>
      </c>
      <c r="OJ18" s="52">
        <f>OF18-OH18</f>
        <v>-58867865.853962541</v>
      </c>
      <c r="OK18" s="53">
        <f>IFERROR(OF18/OG18-1,"-")</f>
        <v>-5.4215000225789955E-2</v>
      </c>
      <c r="OL18" s="53"/>
      <c r="OM18" s="134">
        <f>+'[180]data mobile_Juillet 24'!$AH$10</f>
        <v>865319633.15252113</v>
      </c>
      <c r="ON18" s="134">
        <f>+LE18</f>
        <v>681881288.91192448</v>
      </c>
      <c r="OO18" s="134">
        <f>+'[179]Budget data splité 2015 2106'!$DP$221</f>
        <v>930771634.14999437</v>
      </c>
      <c r="OP18" s="155">
        <f>'[181]Budget data splité 2015 2106'!$DP$221</f>
        <v>1101076477.4013259</v>
      </c>
      <c r="OQ18" s="52">
        <f>OM18-OO18</f>
        <v>-65452000.99747324</v>
      </c>
      <c r="OR18" s="53">
        <f>IFERROR(OM18/ON18-1,"-")</f>
        <v>0.26901800536763298</v>
      </c>
      <c r="OS18" s="53"/>
      <c r="OT18" s="134">
        <v>793911731.4648335</v>
      </c>
      <c r="OU18" s="134">
        <v>845048627.40262544</v>
      </c>
      <c r="OV18" s="134">
        <v>935853212.30304515</v>
      </c>
      <c r="OW18" s="155">
        <v>1023608885.2740974</v>
      </c>
      <c r="OX18" s="52">
        <v>-141941480.83821166</v>
      </c>
      <c r="OY18" s="53">
        <v>-6.0513554225829935E-2</v>
      </c>
      <c r="OZ18" s="54"/>
      <c r="PA18" s="134">
        <f>+'[180]data mobile_Août 24 '!$AH$10</f>
        <v>741153748.15830445</v>
      </c>
      <c r="PB18" s="134">
        <f>+LT18</f>
        <v>1028507827.3001748</v>
      </c>
      <c r="PC18" s="134">
        <f>+'[179]Budget data splité 2015 2106'!$DR$221</f>
        <v>891674138.03139639</v>
      </c>
      <c r="PD18" s="155">
        <f>+'[182]Budget data splité 2015 2106'!$DR$221</f>
        <v>810038669.01131177</v>
      </c>
      <c r="PE18" s="52">
        <f>PA18-PC18</f>
        <v>-150520389.87309194</v>
      </c>
      <c r="PF18" s="53">
        <f>IFERROR(PA18/PB18-1,"-")</f>
        <v>-0.27938929730478823</v>
      </c>
      <c r="PG18" s="53"/>
      <c r="PH18" s="134">
        <f>'[180]data mobile_Octobre 24'!$AH$10</f>
        <v>765068821.42727053</v>
      </c>
      <c r="PI18" s="134">
        <f>+MB18</f>
        <v>1012081726.1614342</v>
      </c>
      <c r="PJ18" s="134">
        <f>+'[179]Budget data splité 2015 2106'!$DS$221</f>
        <v>931186035.86516762</v>
      </c>
      <c r="PK18" s="155">
        <f>+'[182]Budget data splité 2015 2106'!$DS$221</f>
        <v>838786358.03652263</v>
      </c>
      <c r="PL18" s="52">
        <f>PH18-PJ18</f>
        <v>-166117214.43789709</v>
      </c>
      <c r="PM18" s="53">
        <f>IFERROR(PH18/PI18-1,"-")</f>
        <v>-0.24406418804835073</v>
      </c>
      <c r="PN18" s="53"/>
      <c r="PO18" s="134">
        <f>+'[180]data mobile_Novembre 24'!$AH$10</f>
        <v>716385545.32824421</v>
      </c>
      <c r="PP18" s="134">
        <f>+MJ18</f>
        <v>962445252.47696507</v>
      </c>
      <c r="PQ18" s="134">
        <f>+'[179]Budget data splité 2015 2106'!$DT$221</f>
        <v>910803155.56610703</v>
      </c>
      <c r="PR18" s="155">
        <f>+'[183]Budget data splité 2015 2106'!$DT$221</f>
        <v>838538133.38080013</v>
      </c>
      <c r="PS18" s="52">
        <f>PO18-PQ18</f>
        <v>-194417610.23786283</v>
      </c>
      <c r="PT18" s="53">
        <f>IFERROR(PO18/PP18-1,"-")</f>
        <v>-0.25566099112178853</v>
      </c>
      <c r="PU18" s="53"/>
      <c r="PV18" s="134">
        <f>+'[180]data mobile_Décembre 24'!$AH$10</f>
        <v>758355596.00559926</v>
      </c>
      <c r="PW18" s="134">
        <f>+MR18</f>
        <v>1017103533.9643751</v>
      </c>
      <c r="PX18" s="134">
        <f>+'[179]Budget data splité 2015 2106'!$DU$221</f>
        <v>946204111.50652707</v>
      </c>
      <c r="PY18" s="155">
        <f>+'[183]Budget data splité 2015 2106'!$DU$221</f>
        <v>903969781.97171402</v>
      </c>
      <c r="PZ18" s="52">
        <f>PV18-PX18</f>
        <v>-187848515.50092781</v>
      </c>
      <c r="QA18" s="53">
        <f>IFERROR(PV18/PW18-1,"-")</f>
        <v>-0.25439685274738089</v>
      </c>
      <c r="QB18" s="53"/>
      <c r="QC18" s="134">
        <v>731362618.86674082</v>
      </c>
      <c r="QD18" s="134">
        <f>+MZ18</f>
        <v>993003520.76787007</v>
      </c>
      <c r="QE18" s="134">
        <f>+'[183]Budget data splité 2015 2106'!$DV$221</f>
        <v>804550969.54775512</v>
      </c>
      <c r="QF18" s="52">
        <f>QC18-QE18</f>
        <v>-73188350.681014299</v>
      </c>
      <c r="QG18" s="53">
        <f>IFERROR(QC18/QD18-1,"-")</f>
        <v>-0.26348436478735493</v>
      </c>
      <c r="QH18" s="54"/>
      <c r="QI18" s="134">
        <f>'[185]data mobile_Février 2025'!$AH$10</f>
        <v>673001988.429178</v>
      </c>
      <c r="QJ18" s="134">
        <f>+NF18</f>
        <v>983169276.47911966</v>
      </c>
      <c r="QK18" s="134">
        <f>'[186]Budget data splité 2015 2106'!$DW$221</f>
        <v>712473275.01868725</v>
      </c>
      <c r="QL18" s="52">
        <f>QI18-QK18</f>
        <v>-39471286.589509249</v>
      </c>
      <c r="QM18" s="53">
        <f>IFERROR(QI18/QJ18-1,"-")</f>
        <v>-0.31547699411509111</v>
      </c>
      <c r="QN18" s="54"/>
      <c r="QO18" s="54"/>
      <c r="QP18" s="155">
        <f>+'[183]Budget data splité 2015 2106'!$EH$221</f>
        <v>8748802008.9629936</v>
      </c>
      <c r="QQ18" s="155"/>
      <c r="QR18" s="155"/>
      <c r="QS18" s="54"/>
      <c r="QT18" s="54"/>
      <c r="QU18" s="110"/>
      <c r="QV18" s="55"/>
      <c r="QW18" s="55"/>
      <c r="QX18" s="55"/>
      <c r="QY18" s="57"/>
      <c r="QZ18" s="58"/>
      <c r="RB18" s="55"/>
      <c r="RC18" s="55"/>
      <c r="RD18" s="55"/>
      <c r="RE18" s="55"/>
      <c r="RF18" s="59"/>
      <c r="RG18" s="60"/>
      <c r="RI18" s="110"/>
      <c r="RJ18" s="160"/>
    </row>
    <row r="19" spans="1:478" ht="15" thickBot="1" x14ac:dyDescent="0.35">
      <c r="A19" s="189" t="s">
        <v>16</v>
      </c>
      <c r="B19" s="190"/>
      <c r="C19" s="2"/>
      <c r="D19" s="65"/>
      <c r="E19" s="61">
        <f>+'[145]data mobile Jan 20'!$AH$6</f>
        <v>307342289.31501931</v>
      </c>
      <c r="F19" s="61">
        <f>'[145]data mobile Janvier 19'!$AH$6</f>
        <v>208490963.43874818</v>
      </c>
      <c r="G19" s="61">
        <f>+'[146]Budget data splité 2015 2106'!$BN$222</f>
        <v>306404590.62627637</v>
      </c>
      <c r="H19" s="63">
        <f>E19-G19</f>
        <v>937698.68874293566</v>
      </c>
      <c r="I19" s="64">
        <f>IFERROR(E19/F19-1,"-")</f>
        <v>0.47412762762407357</v>
      </c>
      <c r="J19" s="65"/>
      <c r="K19" s="61">
        <f>'[145]data mobile Fev 20'!$AH$6</f>
        <v>291090392.71031004</v>
      </c>
      <c r="L19" s="61">
        <f>'[145]data mobile Février 19 '!$AH$6</f>
        <v>193738027.69195697</v>
      </c>
      <c r="M19" s="61">
        <f>+'[146]Budget data splité 2015 2106'!$BO$222</f>
        <v>282838607.86203223</v>
      </c>
      <c r="N19" s="63">
        <f>K19-M19</f>
        <v>8251784.8482778072</v>
      </c>
      <c r="O19" s="64">
        <f>IFERROR(K19/L19-1,"-")</f>
        <v>0.5024948698927767</v>
      </c>
      <c r="P19" s="65"/>
      <c r="Q19" s="61">
        <v>303911416.91114342</v>
      </c>
      <c r="R19" s="61">
        <v>197706447.20702857</v>
      </c>
      <c r="S19" s="61">
        <v>330623760.95626813</v>
      </c>
      <c r="T19" s="63">
        <f>Q19-S19</f>
        <v>-26712344.04512471</v>
      </c>
      <c r="U19" s="64">
        <f>IFERROR(Q19/R19-1,"-")</f>
        <v>0.53718516115411341</v>
      </c>
      <c r="V19" s="65"/>
      <c r="W19" s="61">
        <f>'[147]data mobile Mars20'!$AH$7</f>
        <v>245567242.13950059</v>
      </c>
      <c r="X19" s="61">
        <f>'[148]data mobile Avril19 '!$AH$6</f>
        <v>207220156.19191763</v>
      </c>
      <c r="Y19" s="61">
        <f>+'[146]Budget data splité 2015 2106'!$BQ$222</f>
        <v>336137432.46713924</v>
      </c>
      <c r="Z19" s="63">
        <f>W19-Y19</f>
        <v>-90570190.327638656</v>
      </c>
      <c r="AA19" s="64">
        <f>IFERROR(W19/X19-1,"-")</f>
        <v>0.18505480669586838</v>
      </c>
      <c r="AB19" s="65"/>
      <c r="AC19" s="61">
        <f>'[147]data mobile Mai 20'!$AH$7</f>
        <v>333079342.91145241</v>
      </c>
      <c r="AD19" s="61">
        <f>'[147]data mobile Mai 19 '!$AH$6</f>
        <v>218148848.65276673</v>
      </c>
      <c r="AE19" s="61">
        <f>+'[146]Budget data splité 2015 2106'!$BR$222</f>
        <v>397014509.03113461</v>
      </c>
      <c r="AF19" s="63">
        <f>AC19-AE19</f>
        <v>-63935166.119682193</v>
      </c>
      <c r="AG19" s="64">
        <f>IFERROR(AC19/AD19-1,"-")</f>
        <v>0.5268443769860256</v>
      </c>
      <c r="AH19" s="65"/>
      <c r="AI19" s="61">
        <v>336576786.54668415</v>
      </c>
      <c r="AJ19" s="61" t="e">
        <f>+#REF!</f>
        <v>#REF!</v>
      </c>
      <c r="AK19" s="61">
        <f>+'[146]Budget data splité 2015 2106'!$BS$222</f>
        <v>403614520.29590374</v>
      </c>
      <c r="AL19" s="29">
        <f>+'[149]Budget data splité 2015 2106'!$BS$222</f>
        <v>363779298.6712507</v>
      </c>
      <c r="AM19" s="63">
        <f>AI19-AK19</f>
        <v>-67037733.749219596</v>
      </c>
      <c r="AN19" s="64" t="str">
        <f>IFERROR(AI19/AJ19-1,"-")</f>
        <v>-</v>
      </c>
      <c r="AO19" s="65"/>
      <c r="AP19" s="61">
        <f>+'[147]data mobile Juillet 20'!$AH$7</f>
        <v>504462763.33253264</v>
      </c>
      <c r="AQ19" s="61" t="e">
        <f>+#REF!</f>
        <v>#REF!</v>
      </c>
      <c r="AR19" s="61">
        <f>+'[146]Budget data splité 2015 2106'!$BT$222</f>
        <v>438957580.61874127</v>
      </c>
      <c r="AS19" s="29">
        <f>'[150]Budget data splité 2015 2106'!$BT$222</f>
        <v>369606076.16385174</v>
      </c>
      <c r="AT19" s="63">
        <f>AP19-AR19</f>
        <v>65505182.71379137</v>
      </c>
      <c r="AU19" s="64" t="str">
        <f>IFERROR(AP19/AQ19-1,"-")</f>
        <v>-</v>
      </c>
      <c r="AV19" s="65"/>
      <c r="AW19" s="61">
        <f>'[147]data mobile Août 20 '!$AH$7</f>
        <v>578628350.36215031</v>
      </c>
      <c r="AX19" s="61" t="e">
        <f>+#REF!</f>
        <v>#REF!</v>
      </c>
      <c r="AY19" s="61">
        <f>+'[146]Budget data splité 2015 2106'!$BU$222</f>
        <v>452491893.71883774</v>
      </c>
      <c r="AZ19" s="29">
        <f>+'[151]Budget data splité 2015 2106'!$BU$222</f>
        <v>373302136.92549032</v>
      </c>
      <c r="BA19" s="63">
        <f>AW19-AY19</f>
        <v>126136456.64331257</v>
      </c>
      <c r="BB19" s="64" t="str">
        <f>IFERROR(AW19/AX19-1,"-")</f>
        <v>-</v>
      </c>
      <c r="BC19" s="65"/>
      <c r="BD19" s="61">
        <f>'[147]data mobile Septembre20'!$AH$7</f>
        <v>583134122.1365186</v>
      </c>
      <c r="BE19" s="61" t="e">
        <f>+#REF!</f>
        <v>#REF!</v>
      </c>
      <c r="BF19" s="61">
        <f>+'[146]Budget data splité 2015 2106'!$BV$222</f>
        <v>446496047.48524791</v>
      </c>
      <c r="BG19" s="29">
        <f>'[152]Budget data splité 2015 2106'!$BV$222</f>
        <v>547934989.18993449</v>
      </c>
      <c r="BH19" s="63">
        <f>BD19-BF19</f>
        <v>136638074.65127069</v>
      </c>
      <c r="BI19" s="64" t="str">
        <f>IFERROR(BD19/BE19-1,"-")</f>
        <v>-</v>
      </c>
      <c r="BJ19" s="128"/>
      <c r="BK19" s="128"/>
      <c r="BL19" s="128"/>
      <c r="BM19" s="65"/>
      <c r="BN19" s="61">
        <f>'[147]data mobile Octobre 20'!$AH$7</f>
        <v>635754192.34356105</v>
      </c>
      <c r="BO19" s="61" t="e">
        <f>+#REF!</f>
        <v>#REF!</v>
      </c>
      <c r="BP19" s="61">
        <f>+'[146]Budget data splité 2015 2106'!$BW$222</f>
        <v>513593645.0777728</v>
      </c>
      <c r="BQ19" s="29">
        <f>'[152]Budget data splité 2015 2106'!$BW$222</f>
        <v>585509078.13845146</v>
      </c>
      <c r="BR19" s="63">
        <f>BN19-BP19</f>
        <v>122160547.26578826</v>
      </c>
      <c r="BS19" s="64" t="str">
        <f>IFERROR(BN19/BO19-1,"-")</f>
        <v>-</v>
      </c>
      <c r="BT19" s="54"/>
      <c r="BU19" s="135">
        <v>619869953.73128438</v>
      </c>
      <c r="BV19" s="135" t="e">
        <f>+#REF!</f>
        <v>#REF!</v>
      </c>
      <c r="BW19" s="135">
        <v>511894476.8483271</v>
      </c>
      <c r="BX19" s="135">
        <v>584923419.49946487</v>
      </c>
      <c r="BY19" s="63">
        <f>BU19-BW19</f>
        <v>107975476.88295728</v>
      </c>
      <c r="BZ19" s="64" t="str">
        <f>IFERROR(BU19/BV19-1,"-")</f>
        <v>-</v>
      </c>
      <c r="CA19" s="54"/>
      <c r="CB19" s="135">
        <v>619869953.73128438</v>
      </c>
      <c r="CC19" s="135" t="e">
        <f>+#REF!</f>
        <v>#REF!</v>
      </c>
      <c r="CD19" s="135">
        <v>511894476.8483271</v>
      </c>
      <c r="CE19" s="135">
        <v>584923419.49946487</v>
      </c>
      <c r="CF19" s="63">
        <f>CB19-CD19</f>
        <v>107975476.88295728</v>
      </c>
      <c r="CG19" s="64" t="str">
        <f>IFERROR(CB19/CC19-1,"-")</f>
        <v>-</v>
      </c>
      <c r="CH19" s="54"/>
      <c r="CI19" s="54"/>
      <c r="CJ19" s="33">
        <f>+E19</f>
        <v>307342289.31501931</v>
      </c>
      <c r="CK19" s="33" t="e">
        <f>+#REF!+#REF!+#REF!+#REF!+#REF!+#REF!</f>
        <v>#REF!</v>
      </c>
      <c r="CL19" s="33" t="e">
        <f>+#REF!+#REF!+#REF!+#REF!+#REF!+#REF!</f>
        <v>#REF!</v>
      </c>
      <c r="CM19" s="68" t="e">
        <f t="shared" si="52"/>
        <v>#REF!</v>
      </c>
      <c r="CN19" s="69" t="str">
        <f t="shared" si="53"/>
        <v>-</v>
      </c>
      <c r="CP19" s="66">
        <f>CJ19/CJ$16*CP$16</f>
        <v>4772497714.6719923</v>
      </c>
      <c r="CQ19" s="66"/>
      <c r="CR19" s="66"/>
      <c r="CS19" s="66"/>
      <c r="CT19" s="70"/>
      <c r="CU19" s="71" t="e">
        <f t="shared" si="54"/>
        <v>#DIV/0!</v>
      </c>
      <c r="CV19" s="71" t="e">
        <f t="shared" si="51"/>
        <v>#DIV/0!</v>
      </c>
      <c r="CW19" s="71" t="e">
        <f t="shared" si="51"/>
        <v>#DIV/0!</v>
      </c>
      <c r="CX19" s="71" t="e">
        <f t="shared" si="51"/>
        <v>#DIV/0!</v>
      </c>
      <c r="CY19" s="135">
        <f>'[147]data mobile Decembre 20 '!$AH$7</f>
        <v>689944041.02851272</v>
      </c>
      <c r="CZ19" s="135" t="e">
        <f>+#REF!</f>
        <v>#REF!</v>
      </c>
      <c r="DA19" s="135">
        <f>'[146]Budget data splité 2015 2106'!$BY$222</f>
        <v>551097686.23815846</v>
      </c>
      <c r="DB19" s="135">
        <f>'[152]Budget data splité 2015 2106'!$BY$222</f>
        <v>634131196.12012744</v>
      </c>
      <c r="DC19" s="63">
        <f>CY19-DA19</f>
        <v>138846354.79035425</v>
      </c>
      <c r="DD19" s="64" t="str">
        <f>IFERROR(CY19/CZ19-1,"-")</f>
        <v>-</v>
      </c>
      <c r="DF19" s="135">
        <f>'[147]data mobile Janvier21'!$AH$7</f>
        <v>758285938.70732176</v>
      </c>
      <c r="DG19" s="135">
        <f t="shared" si="63"/>
        <v>307342289.31501931</v>
      </c>
      <c r="DH19" s="135">
        <f>+'[152]Budget data splité 2015 2106'!$BZ$222</f>
        <v>660011080.57198846</v>
      </c>
      <c r="DI19" s="63">
        <f>DF19-DH19</f>
        <v>98274858.1353333</v>
      </c>
      <c r="DJ19" s="64">
        <f>IFERROR(DF19/DG19-1,"-")</f>
        <v>1.4672359290266588</v>
      </c>
      <c r="DK19" s="54"/>
      <c r="DL19" s="135">
        <f>'[147]data mobile Fev21'!$AH$7</f>
        <v>719582892.9227643</v>
      </c>
      <c r="DM19" s="135">
        <f>L19</f>
        <v>193738027.69195697</v>
      </c>
      <c r="DN19" s="135">
        <f>+'[152]Budget data splité 2015 2106'!$CA$222</f>
        <v>619694651.16440725</v>
      </c>
      <c r="DO19" s="63">
        <f>DL19-DN19</f>
        <v>99888241.758357048</v>
      </c>
      <c r="DP19" s="64">
        <f>IFERROR(DL19/DM19-1,"-")</f>
        <v>2.7142057318086232</v>
      </c>
      <c r="DQ19" s="54"/>
      <c r="DR19" s="135">
        <f>+'[147]data mobile Avril21'!$AH$7</f>
        <v>872257188.12478244</v>
      </c>
      <c r="DS19" s="135">
        <f>W19</f>
        <v>245567242.13950059</v>
      </c>
      <c r="DT19" s="135">
        <f>+'[152]Budget data splité 2015 2106'!$CC$222</f>
        <v>708151139.14436758</v>
      </c>
      <c r="DU19" s="135">
        <f>'[153]Budget data splité 2015 2106'!$CC$222</f>
        <v>781961207.48954284</v>
      </c>
      <c r="DV19" s="63">
        <f>DR19-DT19</f>
        <v>164106048.98041487</v>
      </c>
      <c r="DW19" s="64">
        <f>IFERROR(DR19/DS19-1,"-")</f>
        <v>2.5520095454314506</v>
      </c>
      <c r="DX19" s="54"/>
      <c r="DY19" s="54"/>
      <c r="DZ19" s="135">
        <f>'[154]data mobile Mai 21'!$AH$6</f>
        <v>920857521.98943043</v>
      </c>
      <c r="EA19" s="135">
        <f>AC19</f>
        <v>333079342.91145241</v>
      </c>
      <c r="EB19" s="135">
        <f>+'[152]Budget data splité 2015 2106'!$CD$222</f>
        <v>754640868.31504762</v>
      </c>
      <c r="EC19" s="135">
        <f>'[155]Budget data splité 2015 2106'!$CF$31</f>
        <v>834661309.35592711</v>
      </c>
      <c r="ED19" s="63">
        <f>DZ19-EB19</f>
        <v>166216653.67438281</v>
      </c>
      <c r="EE19" s="63">
        <f t="shared" ref="EE19" si="65">DZ19-EC19</f>
        <v>86196212.633503318</v>
      </c>
      <c r="EF19" s="64">
        <f>IFERROR(DZ19/EA19-1,"-")</f>
        <v>1.7646791720561192</v>
      </c>
      <c r="EG19" s="54"/>
      <c r="EH19" s="135">
        <f>+'[156]data mobile Juin 21'!$AH$6</f>
        <v>896688545.9650681</v>
      </c>
      <c r="EI19" s="135" t="e">
        <f>AJ19</f>
        <v>#REF!</v>
      </c>
      <c r="EJ19" s="135">
        <f>+'[152]Budget data splité 2015 2106'!$CE$222</f>
        <v>752509916.01493788</v>
      </c>
      <c r="EK19" s="135">
        <f>+'[155]Budget data splité 2015 2106'!$CF$207</f>
        <v>833944388.11212623</v>
      </c>
      <c r="EL19" s="63">
        <f>EH19-EJ19</f>
        <v>144178629.95013022</v>
      </c>
      <c r="EM19" s="63">
        <f t="shared" ref="EM19" si="66">EH19-EK19</f>
        <v>62744157.852941871</v>
      </c>
      <c r="EN19" s="64" t="str">
        <f>IFERROR(EH19/EI19-1,"-")</f>
        <v>-</v>
      </c>
      <c r="EO19" s="54"/>
      <c r="EP19" s="135">
        <f>+'[156]data mobile Juillet 21'!$AH$6</f>
        <v>911891070.76497686</v>
      </c>
      <c r="EQ19" s="135">
        <f>AP19</f>
        <v>504462763.33253264</v>
      </c>
      <c r="ER19" s="135">
        <f>+'[152]Budget data splité 2015 2106'!$CF$222</f>
        <v>800637793.31470442</v>
      </c>
      <c r="ES19" s="135">
        <f>'[157]Budget data splité 2015 2106'!$CF$222</f>
        <v>912618751.30080271</v>
      </c>
      <c r="ET19" s="63">
        <f>EP19-ER19</f>
        <v>111253277.45027244</v>
      </c>
      <c r="EU19" s="63">
        <f t="shared" ref="EU19" si="67">EP19-ES19</f>
        <v>-727680.53582584858</v>
      </c>
      <c r="EV19" s="64">
        <f>IFERROR(EP19/EQ19-1,"-")</f>
        <v>0.80764793171438676</v>
      </c>
      <c r="EW19" s="54"/>
      <c r="EX19" s="135">
        <f>'[158]data mobile Août 21'!$AH$6</f>
        <v>960333589.71276009</v>
      </c>
      <c r="EY19" s="135">
        <f>AW19</f>
        <v>578628350.36215031</v>
      </c>
      <c r="EZ19" s="135">
        <f>+'[152]Budget data splité 2015 2106'!$CG$222</f>
        <v>823795819.34293544</v>
      </c>
      <c r="FA19" s="135">
        <f>+'[159]Budget data splité 2015 2106'!$CG$211</f>
        <v>956383730.97409737</v>
      </c>
      <c r="FB19" s="63">
        <f>EX19-EZ19</f>
        <v>136537770.36982465</v>
      </c>
      <c r="FC19" s="63">
        <f t="shared" ref="FC19" si="68">EX19-FA19</f>
        <v>3949858.7386627197</v>
      </c>
      <c r="FD19" s="64">
        <f>IFERROR(EX19/EY19-1,"-")</f>
        <v>0.65967254993936808</v>
      </c>
      <c r="FE19" s="54"/>
      <c r="FF19" s="135">
        <f>'[184]data mobile Sept 21'!$AH$6</f>
        <v>976164180.94189775</v>
      </c>
      <c r="FG19" s="135">
        <f>BD19</f>
        <v>583134122.1365186</v>
      </c>
      <c r="FH19" s="135">
        <f>+'[152]Budget data splité 2015 2106'!$CH$222</f>
        <v>819763437.41892493</v>
      </c>
      <c r="FI19" s="135">
        <f>+'[159]Budget data splité 2015 2106'!$CH$211</f>
        <v>965678715.62141037</v>
      </c>
      <c r="FJ19" s="63">
        <f>FF19-FH19</f>
        <v>156400743.52297282</v>
      </c>
      <c r="FK19" s="63">
        <f t="shared" ref="FK19" si="69">FF19-FI19</f>
        <v>10485465.32048738</v>
      </c>
      <c r="FL19" s="64">
        <f>IFERROR(FF19/FG19-1,"-")</f>
        <v>0.67399598803337768</v>
      </c>
      <c r="FM19" s="54"/>
      <c r="FN19" s="135">
        <f>'[160]data mobile Oct 21'!$AH$6</f>
        <v>1004635343.686336</v>
      </c>
      <c r="FO19" s="135">
        <f>BN19</f>
        <v>635754192.34356105</v>
      </c>
      <c r="FP19" s="135">
        <f>+'[152]Budget data splité 2015 2106'!$CH$222</f>
        <v>819763437.41892493</v>
      </c>
      <c r="FQ19" s="135">
        <f>'[161]Budget data splité 2015 2106'!$CI$222</f>
        <v>1030427746.9510474</v>
      </c>
      <c r="FR19" s="63">
        <f>FN19-FP19</f>
        <v>184871906.26741111</v>
      </c>
      <c r="FS19" s="63">
        <f t="shared" ref="FS19" si="70">FN19-FQ19</f>
        <v>-25792403.26471138</v>
      </c>
      <c r="FT19" s="64">
        <f>IFERROR(FN19/FO19-1,"-")</f>
        <v>0.58022606187303261</v>
      </c>
      <c r="FU19" s="54"/>
      <c r="FV19" s="135">
        <f>'[160]data mobile Nov 21'!$AH$6</f>
        <v>1015354728.9693027</v>
      </c>
      <c r="FW19" s="135">
        <f>BU19</f>
        <v>619869953.73128438</v>
      </c>
      <c r="FX19" s="135">
        <f>+'[152]Budget data splité 2015 2106'!$CJ$222</f>
        <v>865316238.6672622</v>
      </c>
      <c r="FY19" s="135">
        <f>'[161]Budget data splité 2015 2106'!$CJ$222</f>
        <v>1028756910.8884033</v>
      </c>
      <c r="FZ19" s="63">
        <f>FV19-FX19</f>
        <v>150038490.30204046</v>
      </c>
      <c r="GA19" s="63">
        <f t="shared" ref="GA19" si="71">FV19-FY19</f>
        <v>-13402181.919100642</v>
      </c>
      <c r="GB19" s="64">
        <f>IFERROR(FV19/FW19-1,"-")</f>
        <v>0.63801249416496519</v>
      </c>
      <c r="GC19" s="54"/>
      <c r="GD19" s="135">
        <f>+'[160]data mobile Déc 21'!$AH$6</f>
        <v>1105820345.550092</v>
      </c>
      <c r="GE19" s="135">
        <f>CY19</f>
        <v>689944041.02851272</v>
      </c>
      <c r="GF19" s="135">
        <f>+'[152]Budget data splité 2015 2106'!$CK$222</f>
        <v>927020029.06770456</v>
      </c>
      <c r="GG19" s="135">
        <f>'[161]Budget data splité 2015 2106'!$CK$222</f>
        <v>1111823714.4313223</v>
      </c>
      <c r="GH19" s="63">
        <f>GD19-GF19</f>
        <v>178800316.48238742</v>
      </c>
      <c r="GI19" s="63">
        <f t="shared" ref="GI19" si="72">GD19-GG19</f>
        <v>-6003368.8812303543</v>
      </c>
      <c r="GJ19" s="64">
        <f>IFERROR(GD19/GE19-1,"-")</f>
        <v>0.60276816638871833</v>
      </c>
      <c r="GK19" s="54"/>
      <c r="GL19" s="135">
        <f>'[162]data mobile Jan 22'!$AH$6</f>
        <v>1129619372.5906527</v>
      </c>
      <c r="GM19" s="135">
        <f>DF19</f>
        <v>758285938.70732176</v>
      </c>
      <c r="GN19" s="135">
        <f>+'[163]Budget data splité 2015 2106'!$CL$222</f>
        <v>1186835959.4257252</v>
      </c>
      <c r="GO19" s="63">
        <f>GL19-GN19</f>
        <v>-57216586.835072517</v>
      </c>
      <c r="GP19" s="64">
        <f>IFERROR(GL19/GM19-1,"-")</f>
        <v>0.48970106780083089</v>
      </c>
      <c r="GQ19" s="135">
        <v>1689907173.792305</v>
      </c>
      <c r="GR19" s="135">
        <v>719582892.9227643</v>
      </c>
      <c r="GS19" s="135">
        <v>1132848009.6510828</v>
      </c>
      <c r="GT19" s="63">
        <v>557059164.14122224</v>
      </c>
      <c r="GU19" s="64">
        <v>1.3484537923467412</v>
      </c>
      <c r="GV19" s="54"/>
      <c r="GW19" s="135">
        <f>'[164]data mobile Estimé_Mars 22'!$AH$6</f>
        <v>1688897890.7333128</v>
      </c>
      <c r="GX19" s="135">
        <f>+'[165]Data Mobile'!$CJ$19</f>
        <v>847248599.42250335</v>
      </c>
      <c r="GY19" s="135">
        <f>+'[166]Budget data splité 2015 2106'!$CN$222</f>
        <v>1277502274.2959149</v>
      </c>
      <c r="GZ19" s="63">
        <f>GW19-GY19</f>
        <v>411395616.43739796</v>
      </c>
      <c r="HA19" s="64">
        <f>IFERROR(GW19/GX19-1,"-")</f>
        <v>0.99339118634659251</v>
      </c>
      <c r="HB19" s="54"/>
      <c r="HC19" s="135">
        <f>+'[164]data mobile Estimé_Avril_ 22'!$AH$6</f>
        <v>1653657728.504946</v>
      </c>
      <c r="HD19" s="135">
        <f>+DR19</f>
        <v>872257188.12478244</v>
      </c>
      <c r="HE19" s="135">
        <f>+'[166]Budget data splité 2015 2106'!$CO$222</f>
        <v>1239443977.3672814</v>
      </c>
      <c r="HF19" s="156">
        <f>+'[167]Budget data splité 2015 2106'!$CO$222</f>
        <v>1684047380.5042155</v>
      </c>
      <c r="HG19" s="63">
        <f>HC19-HE19</f>
        <v>414213751.13766456</v>
      </c>
      <c r="HH19" s="63">
        <f t="shared" si="55"/>
        <v>-30389651.999269485</v>
      </c>
      <c r="HI19" s="64">
        <f>IFERROR(HC19/HD19-1,"-")</f>
        <v>0.89583731841757985</v>
      </c>
      <c r="HJ19" s="54"/>
      <c r="HK19" s="135">
        <f>+'[164]data mobile Estimé_Mai22'!$AH$6</f>
        <v>1840239211.2218854</v>
      </c>
      <c r="HL19" s="135">
        <f>+DZ19</f>
        <v>920857521.98943043</v>
      </c>
      <c r="HM19" s="135">
        <f>+'[166]Budget data splité 2015 2106'!$CP$222</f>
        <v>1335060194.8226368</v>
      </c>
      <c r="HN19" s="156">
        <f>+'[167]Budget data splité 2015 2106'!$CP$222</f>
        <v>1779550033.1446254</v>
      </c>
      <c r="HO19" s="63">
        <f>HK19-HM19</f>
        <v>505179016.3992486</v>
      </c>
      <c r="HP19" s="63">
        <f>HK19-HN19</f>
        <v>60689178.077260017</v>
      </c>
      <c r="HQ19" s="64">
        <f>IFERROR(HK19/HL19-1,"-")</f>
        <v>0.99839732779313461</v>
      </c>
      <c r="HR19" s="54"/>
      <c r="HS19" s="135">
        <f>'[168]data mobile_Juin22'!$AH$6</f>
        <v>1847570195.4525394</v>
      </c>
      <c r="HT19" s="135">
        <f>+EH19</f>
        <v>896688545.9650681</v>
      </c>
      <c r="HU19" s="135">
        <f>+'[166]Budget data splité 2015 2106'!$CQ$222</f>
        <v>1311789708.7880754</v>
      </c>
      <c r="HV19" s="156">
        <f>+'[169]Budget data splité 2015 2106'!$CQ$222</f>
        <v>1764796173.6850877</v>
      </c>
      <c r="HW19" s="63">
        <f>HS19-HU19</f>
        <v>535780486.664464</v>
      </c>
      <c r="HX19" s="63">
        <f>HS19-HV19</f>
        <v>82774021.767451763</v>
      </c>
      <c r="HY19" s="64">
        <f>IFERROR(HS19/HT19-1,"-")</f>
        <v>1.0604369307116301</v>
      </c>
      <c r="HZ19" s="54"/>
      <c r="IA19" s="135">
        <f>+'[168]data mobile_Juillet 22_'!$AH$6</f>
        <v>1990413315.1171992</v>
      </c>
      <c r="IB19" s="135">
        <f>+EP19</f>
        <v>911891070.76497686</v>
      </c>
      <c r="IC19" s="135">
        <f>+'[166]Budget data splité 2015 2106'!$CR$222</f>
        <v>1376727448.1890845</v>
      </c>
      <c r="ID19" s="156">
        <f>+'[169]Budget data splité 2015 2106'!$CR$222</f>
        <v>1863159858.5488315</v>
      </c>
      <c r="IE19" s="63">
        <f>IA19-IC19</f>
        <v>613685866.92811465</v>
      </c>
      <c r="IF19" s="63">
        <f>IA19-ID19</f>
        <v>127253456.56836772</v>
      </c>
      <c r="IG19" s="64">
        <f>IFERROR(IA19/IB19-1,"-")</f>
        <v>1.1827314455963038</v>
      </c>
      <c r="IH19" s="54"/>
      <c r="II19" s="135">
        <f>'[168]data mobile_Septembre 22'!$AH$6</f>
        <v>2149573384.452209</v>
      </c>
      <c r="IJ19" s="135">
        <f>+FF19</f>
        <v>976164180.94189775</v>
      </c>
      <c r="IK19" s="135">
        <f>+'[166]Budget data splité 2015 2106'!$CT$222</f>
        <v>1419210630.6106288</v>
      </c>
      <c r="IL19" s="156">
        <f>+'[170]Budget data splité 2015 2106'!$CT$222</f>
        <v>2052957195.2409129</v>
      </c>
      <c r="IM19" s="63">
        <f>II19-IK19</f>
        <v>730362753.84158015</v>
      </c>
      <c r="IN19" s="63">
        <f>II19-IL19</f>
        <v>96616189.211296082</v>
      </c>
      <c r="IO19" s="64">
        <f>IFERROR(II19/IJ19-1,"-")</f>
        <v>1.2020613196215542</v>
      </c>
      <c r="IP19" s="54"/>
      <c r="IQ19" s="135">
        <f>+'[168]data mobile_Novembre 22 '!$AH$6</f>
        <v>2167749854.6574268</v>
      </c>
      <c r="IR19" s="135">
        <f>+FN19</f>
        <v>1004635343.686336</v>
      </c>
      <c r="IS19" s="135">
        <f>+'[166]Budget data splité 2015 2106'!$CU$222</f>
        <v>1512322295.2237456</v>
      </c>
      <c r="IT19" s="156">
        <f>+'[170]Budget data splité 2015 2106'!$CU$222</f>
        <v>2166898044.2986331</v>
      </c>
      <c r="IU19" s="63">
        <f>IQ19-IS19</f>
        <v>655427559.43368125</v>
      </c>
      <c r="IV19" s="63">
        <f>IQ19-IT19</f>
        <v>851810.3587937355</v>
      </c>
      <c r="IW19" s="64">
        <f>IFERROR(IQ19/IR19-1,"-")</f>
        <v>1.1577479513145961</v>
      </c>
      <c r="IX19" s="54"/>
      <c r="IY19" s="135">
        <f>+'[168]data mobile_Novembre 22 '!$AH$6</f>
        <v>2167749854.6574268</v>
      </c>
      <c r="IZ19" s="135">
        <f>+FV19</f>
        <v>1015354728.9693027</v>
      </c>
      <c r="JA19" s="135">
        <f>+'[166]Budget data splité 2015 2106'!$CV$222</f>
        <v>1506707267.5343068</v>
      </c>
      <c r="JB19" s="156">
        <f>+'[170]Budget data splité 2015 2106'!$CV$222</f>
        <v>2141067594.391789</v>
      </c>
      <c r="JC19" s="63">
        <f>IY19-JA19</f>
        <v>661042587.12312007</v>
      </c>
      <c r="JD19" s="63">
        <f>IY19-JB19</f>
        <v>26682260.265637875</v>
      </c>
      <c r="JE19" s="64">
        <f>IFERROR(IY19/IZ19-1,"-")</f>
        <v>1.1349679996644451</v>
      </c>
      <c r="JF19" s="54"/>
      <c r="JG19" s="135">
        <f>+'[168]data mobile_Décembre 22'!$AH$6</f>
        <v>2349867889.689971</v>
      </c>
      <c r="JH19" s="135">
        <f>+GD19</f>
        <v>1105820345.550092</v>
      </c>
      <c r="JI19" s="135">
        <f>+'[166]Budget data splité 2015 2106'!$CW$222</f>
        <v>1626639187.7001412</v>
      </c>
      <c r="JJ19" s="156">
        <f>+'[170]Budget data splité 2015 2106'!$CW$222</f>
        <v>2258010849.7328959</v>
      </c>
      <c r="JK19" s="63">
        <f>JG19-JI19</f>
        <v>723228701.98982978</v>
      </c>
      <c r="JL19" s="63">
        <f>JG19-JJ19</f>
        <v>91857039.957075119</v>
      </c>
      <c r="JM19" s="64">
        <f>IFERROR(JG19/JH19-1,"-")</f>
        <v>1.1249996883725499</v>
      </c>
      <c r="JN19" s="54"/>
      <c r="JO19" s="135">
        <f>+'[168]data mobile_Janvier 23'!$AH$6</f>
        <v>2461209867.0519924</v>
      </c>
      <c r="JP19" s="135">
        <f>+GL19</f>
        <v>1129619372.5906527</v>
      </c>
      <c r="JQ19" s="135">
        <f>+'[171]Budget data splité 2015 2106'!$CX$222</f>
        <v>2377235630.4799318</v>
      </c>
      <c r="JR19" s="63">
        <f>JO19-JQ19</f>
        <v>83974236.572060585</v>
      </c>
      <c r="JS19" s="64">
        <f>IFERROR(JO19/JP19-1,"-")</f>
        <v>1.178795731351074</v>
      </c>
      <c r="JT19" s="64"/>
      <c r="JU19" s="135">
        <f>+'[168]data mobile_Février 23'!$AH$6</f>
        <v>2260290743.0839562</v>
      </c>
      <c r="JV19" s="135">
        <f>+GQ19</f>
        <v>1689907173.792305</v>
      </c>
      <c r="JW19" s="135">
        <f>+'[172]Budget data splité 2015 2106'!$CY$222</f>
        <v>2204530320.8375831</v>
      </c>
      <c r="JX19" s="63">
        <f>JU19-JW19</f>
        <v>55760422.246373177</v>
      </c>
      <c r="JY19" s="64">
        <f>IFERROR(JU19/JV19-1,"-")</f>
        <v>0.33752360966174177</v>
      </c>
      <c r="JZ19" s="64"/>
      <c r="KA19" s="135">
        <f>+'[173]data mobile_Mars 23'!$AH$6</f>
        <v>2582087226.1506457</v>
      </c>
      <c r="KB19" s="135">
        <f>+GW19</f>
        <v>1688897890.7333128</v>
      </c>
      <c r="KC19" s="135">
        <f>+'[172]Budget data splité 2015 2106'!$CZ$222</f>
        <v>2505316078.2495604</v>
      </c>
      <c r="KD19" s="63">
        <f>KA19-KC19</f>
        <v>76771147.901085377</v>
      </c>
      <c r="KE19" s="64">
        <f>IFERROR(KA19/KB19-1,"-")</f>
        <v>0.52885928765623214</v>
      </c>
      <c r="KF19" s="64"/>
      <c r="KG19" s="135">
        <f>+'[173]data mobile_Avril 23'!$AH$6</f>
        <v>2439356543.8745651</v>
      </c>
      <c r="KH19" s="135">
        <f>+HC19</f>
        <v>1653657728.504946</v>
      </c>
      <c r="KI19" s="135">
        <f>+'[172]Budget data splité 2015 2106'!$DA$222</f>
        <v>2451417050.4697475</v>
      </c>
      <c r="KJ19" s="156">
        <f>+'[174]Budget data splité 2015 2106'!$DA$222</f>
        <v>2508890784.4494653</v>
      </c>
      <c r="KK19" s="63">
        <f>KG19-KI19</f>
        <v>-12060506.595182419</v>
      </c>
      <c r="KL19" s="63">
        <f t="shared" ref="KL19" si="73">KG19-KJ19</f>
        <v>-69534240.57490015</v>
      </c>
      <c r="KM19" s="64">
        <f>IFERROR(KG19/KH19-1,"-")</f>
        <v>0.4751278343916796</v>
      </c>
      <c r="KN19" s="64"/>
      <c r="KO19" s="135">
        <f>+'[173]data mobile_Mai 23'!$AH$6</f>
        <v>2696126075.1743746</v>
      </c>
      <c r="KP19" s="135">
        <f>+HK19</f>
        <v>1840239211.2218854</v>
      </c>
      <c r="KQ19" s="135">
        <f>+'[175]Budget data splité 2015 2106'!$DB$222</f>
        <v>2598976153.7558098</v>
      </c>
      <c r="KR19" s="156">
        <f>'[176]Budget data splité 2015 2106'!$DB$222</f>
        <v>2632214680.9807334</v>
      </c>
      <c r="KS19" s="63">
        <f>KO19-KQ19</f>
        <v>97149921.418564796</v>
      </c>
      <c r="KT19" s="63">
        <f t="shared" ref="KT19" si="74">KO19-KR19</f>
        <v>63911394.193641186</v>
      </c>
      <c r="KU19" s="64">
        <f>IFERROR(KO19/KP19-1,"-")</f>
        <v>0.46509543907837703</v>
      </c>
      <c r="KV19" s="64"/>
      <c r="KW19" s="135">
        <f>'[173]data mobile_Juin 23'!$AH$6</f>
        <v>2647539519.3810062</v>
      </c>
      <c r="KX19" s="135">
        <v>1847085335.4525399</v>
      </c>
      <c r="KY19" s="135">
        <f>+'[175]Budget data splité 2015 2106'!$DC$222</f>
        <v>2554615436.4527359</v>
      </c>
      <c r="KZ19" s="156">
        <f>'[176]Budget data splité 2015 2106'!$DC$222</f>
        <v>2593022515.2281146</v>
      </c>
      <c r="LA19" s="63">
        <f>KW19-KY19</f>
        <v>92924082.92827034</v>
      </c>
      <c r="LB19" s="63">
        <f t="shared" ref="LB19" si="75">KW19-KZ19</f>
        <v>54517004.152891636</v>
      </c>
      <c r="LC19" s="64">
        <f>IFERROR(KW19/KX19-1,"-")</f>
        <v>0.43336069458445103</v>
      </c>
      <c r="LD19" s="64"/>
      <c r="LE19" s="135">
        <f>+'[173]data mobile_Juillet 23'!$AH$6</f>
        <v>2084648965.2111604</v>
      </c>
      <c r="LF19" s="135">
        <f t="shared" si="64"/>
        <v>1990413315.1171992</v>
      </c>
      <c r="LG19" s="135">
        <f>+'[175]Budget data splité 2015 2106'!$DD$222</f>
        <v>2680644244.4028902</v>
      </c>
      <c r="LH19" s="156">
        <f>'[176]Budget data splité 2015 2106'!$DD$222</f>
        <v>2726950782.6225119</v>
      </c>
      <c r="LI19" s="63">
        <f>LE19-LG19</f>
        <v>-595995279.19172978</v>
      </c>
      <c r="LJ19" s="63">
        <f t="shared" ref="LJ19" si="76">LE19-LH19</f>
        <v>-642301817.41135144</v>
      </c>
      <c r="LK19" s="64">
        <f>IFERROR(LE19/LF19-1,"-")</f>
        <v>4.7344764717077048E-2</v>
      </c>
      <c r="LL19" s="61">
        <v>2968702563.5683208</v>
      </c>
      <c r="LM19" s="61">
        <f>1990413315.1172+187780912</f>
        <v>2178194227.1171999</v>
      </c>
      <c r="LN19" s="61">
        <f>2697495732.02143-43678195.9023501+87356391.8046957</f>
        <v>2741173927.9237757</v>
      </c>
      <c r="LO19" s="29">
        <v>2918601191.6697454</v>
      </c>
      <c r="LP19" s="183">
        <f t="shared" si="22"/>
        <v>227528635.64454508</v>
      </c>
      <c r="LQ19" s="183">
        <f>LL19-LO19</f>
        <v>50101371.898575306</v>
      </c>
      <c r="LR19" s="69">
        <f t="shared" si="23"/>
        <v>0.36291912200012777</v>
      </c>
      <c r="LS19" s="64"/>
      <c r="LT19" s="135">
        <f>+'[173]data mobile_Septembre 23'!$AH$6</f>
        <v>2510259360.2386165</v>
      </c>
      <c r="LU19" s="135">
        <f>+II19</f>
        <v>2149573384.452209</v>
      </c>
      <c r="LV19" s="135">
        <f>+'[175]Budget data splité 2015 2106'!$DF$222</f>
        <v>2689474633.9672642</v>
      </c>
      <c r="LW19" s="156">
        <f>+'[177]Budget data splité 2015 2106'!$DF$222</f>
        <v>2792053492.8424921</v>
      </c>
      <c r="LX19" s="63">
        <f>LT19-LV19</f>
        <v>-179215273.72864771</v>
      </c>
      <c r="LY19" s="63">
        <f t="shared" ref="LY19" si="77">LT19-LW19</f>
        <v>-281794132.60387564</v>
      </c>
      <c r="LZ19" s="64">
        <f>IFERROR(LT19/LU19-1,"-")</f>
        <v>0.16779421367757763</v>
      </c>
      <c r="MA19" s="64"/>
      <c r="MB19" s="135">
        <f>+'[173]data mobile_Octobre 23'!$AH$6</f>
        <v>2533249482.4365416</v>
      </c>
      <c r="MC19" s="135">
        <f>+IQ19</f>
        <v>2167749854.6574268</v>
      </c>
      <c r="MD19" s="135">
        <f>+'[175]Budget data splité 2015 2106'!$DG$222</f>
        <v>2828906943.0739207</v>
      </c>
      <c r="ME19" s="156">
        <f>+'[177]Budget data splité 2015 2106'!$DG$222</f>
        <v>3030439400.4864845</v>
      </c>
      <c r="MF19" s="63">
        <f>MB19-MD19</f>
        <v>-295657460.63737917</v>
      </c>
      <c r="MG19" s="63">
        <f t="shared" ref="MG19" si="78">MB19-ME19</f>
        <v>-497189918.04994297</v>
      </c>
      <c r="MH19" s="64">
        <f>IFERROR(MB19/MC19-1,"-")</f>
        <v>0.16860784328682388</v>
      </c>
      <c r="MI19" s="64"/>
      <c r="MJ19" s="135">
        <f>+'[173]data mobile_Novembre 23'!$AH$6</f>
        <v>2416223681.2771592</v>
      </c>
      <c r="MK19" s="135">
        <f>+IY19</f>
        <v>2167749854.6574268</v>
      </c>
      <c r="ML19" s="135">
        <f>+'[172]Budget data splité 2015 2106'!$DH$222</f>
        <v>2777919733.8930497</v>
      </c>
      <c r="MM19" s="156">
        <f>+'[178]Budget data splité 2015 2106'!$DH$222</f>
        <v>3031184069.7130308</v>
      </c>
      <c r="MN19" s="63">
        <f>MJ19-ML19</f>
        <v>-361696052.6158905</v>
      </c>
      <c r="MO19" s="63">
        <f t="shared" ref="MO19" si="79">MJ19-MM19</f>
        <v>-614960388.4358716</v>
      </c>
      <c r="MP19" s="64">
        <f>IFERROR(MJ19/MK19-1,"-")</f>
        <v>0.11462292389773876</v>
      </c>
      <c r="MQ19" s="64"/>
      <c r="MR19" s="135">
        <f>+'[173]data mobile_Décembre 23'!$AH$6</f>
        <v>2584581646.0363336</v>
      </c>
      <c r="MS19" s="135">
        <f>+JG19</f>
        <v>2349867889.689971</v>
      </c>
      <c r="MT19" s="135">
        <f>+'[175]Budget data splité 2015 2106'!$DI$222</f>
        <v>2961343586.4502053</v>
      </c>
      <c r="MU19" s="156">
        <f>+'[177]Budget data splité 2015 2106'!$DI$222</f>
        <v>3252674434.2271252</v>
      </c>
      <c r="MV19" s="63">
        <f>MR19-MT19</f>
        <v>-376761940.41387177</v>
      </c>
      <c r="MW19" s="63">
        <f t="shared" ref="MW19" si="80">MR19-MU19</f>
        <v>-668092788.19079161</v>
      </c>
      <c r="MX19" s="64">
        <f>IFERROR(MR19/MS19-1,"-")</f>
        <v>9.9883809373355614E-2</v>
      </c>
      <c r="MY19" s="64"/>
      <c r="MZ19" s="135">
        <v>2599821924.639535</v>
      </c>
      <c r="NA19" s="135">
        <f>+JO19</f>
        <v>2461209867.0519924</v>
      </c>
      <c r="NB19" s="135">
        <f>+'[179]Budget data splité 2015 2106'!$DJ$222</f>
        <v>3332621921.0958195</v>
      </c>
      <c r="NC19" s="63">
        <f>MZ19-NB19</f>
        <v>-732799996.45628452</v>
      </c>
      <c r="ND19" s="64">
        <f>IFERROR(MZ19/NA19-1,"-")</f>
        <v>5.6318666458773148E-2</v>
      </c>
      <c r="NE19" s="64"/>
      <c r="NF19" s="135">
        <f>'[180]data mobile_Février 24'!$AH$6</f>
        <v>2699377297.2519474</v>
      </c>
      <c r="NG19" s="135">
        <f>+JU19</f>
        <v>2260290743.0839562</v>
      </c>
      <c r="NH19" s="135">
        <f>+'[179]Budget data splité 2015 2106'!$DK$222</f>
        <v>3205798080.8556132</v>
      </c>
      <c r="NI19" s="63">
        <f>NF19-NH19</f>
        <v>-506420783.60366583</v>
      </c>
      <c r="NJ19" s="64">
        <f>IFERROR(NF19/NG19-1,"-")</f>
        <v>0.19426109473372377</v>
      </c>
      <c r="NK19" s="64"/>
      <c r="NL19" s="135">
        <f>+'[180]data mobile_Mars 24'!$AH$6</f>
        <v>3061261565.6347818</v>
      </c>
      <c r="NM19" s="135">
        <f>+KA19</f>
        <v>2582087226.1506457</v>
      </c>
      <c r="NN19" s="135">
        <f>+'[179]Budget data splité 2015 2106'!$DL$222</f>
        <v>3405805967.8677459</v>
      </c>
      <c r="NO19" s="63">
        <f>NL19-NN19</f>
        <v>-344544402.23296404</v>
      </c>
      <c r="NP19" s="64">
        <f>IFERROR(NL19/NM19-1,"-")</f>
        <v>0.18557635645736315</v>
      </c>
      <c r="NQ19" s="64"/>
      <c r="NR19" s="135">
        <f>+'[180]data mobile_Avril 24'!$AH$6</f>
        <v>3007680579.5423431</v>
      </c>
      <c r="NS19" s="135">
        <f>+KG19</f>
        <v>2439356543.8745651</v>
      </c>
      <c r="NT19" s="135">
        <f>+'[179]Budget data splité 2015 2106'!$DM$222</f>
        <v>3353039364.0970573</v>
      </c>
      <c r="NU19" s="156">
        <f>'[181]Budget data splité 2015 2106'!$DM$222</f>
        <v>2925836202.088037</v>
      </c>
      <c r="NV19" s="63">
        <f>NR19-NT19</f>
        <v>-345358784.5547142</v>
      </c>
      <c r="NW19" s="64">
        <f>IFERROR(NR19/NS19-1,"-")</f>
        <v>0.23298112655769354</v>
      </c>
      <c r="NX19" s="64"/>
      <c r="NY19" s="135">
        <f>+'[180]data mobile_Mai 24'!$AH$6</f>
        <v>2990268336.3663735</v>
      </c>
      <c r="NZ19" s="135">
        <f>+KO19</f>
        <v>2696126075.1743746</v>
      </c>
      <c r="OA19" s="135">
        <f>+'[179]Budget data splité 2015 2106'!$DN$222</f>
        <v>3557717596.0303512</v>
      </c>
      <c r="OB19" s="156">
        <f>'[181]Budget data splité 2015 2106'!$DN$222</f>
        <v>3065729673.4967351</v>
      </c>
      <c r="OC19" s="63">
        <f>NY19-OA19</f>
        <v>-567449259.66397762</v>
      </c>
      <c r="OD19" s="64">
        <f>IFERROR(NY19/NZ19-1,"-")</f>
        <v>0.10909811076730724</v>
      </c>
      <c r="OE19" s="64"/>
      <c r="OF19" s="135">
        <f>+'[180]data mobile_Juin 24'!$AH$6</f>
        <v>2802340761.0851655</v>
      </c>
      <c r="OG19" s="135">
        <f>+KW19</f>
        <v>2647539519.3810062</v>
      </c>
      <c r="OH19" s="135">
        <f>+'[179]Budget data splité 2015 2106'!$DO$222</f>
        <v>3536221001.6039782</v>
      </c>
      <c r="OI19" s="156">
        <f>'[181]Budget data splité 2015 2106'!$DO$222</f>
        <v>3043146603.8850069</v>
      </c>
      <c r="OJ19" s="63">
        <f>OF19-OH19</f>
        <v>-733880240.51881266</v>
      </c>
      <c r="OK19" s="64">
        <f>IFERROR(OF19/OG19-1,"-")</f>
        <v>5.8469851184828281E-2</v>
      </c>
      <c r="OL19" s="64"/>
      <c r="OM19" s="135">
        <f>+'[180]data mobile_Juillet 24'!$AH$13</f>
        <v>2739138682.9913149</v>
      </c>
      <c r="ON19" s="135">
        <f>+LE19</f>
        <v>2084648965.2111604</v>
      </c>
      <c r="OO19" s="135">
        <f>+'[179]Budget data splité 2015 2106'!$DP$222</f>
        <v>3679466272.2311869</v>
      </c>
      <c r="OP19" s="156">
        <f>'[181]Budget data splité 2015 2106'!$DP$222</f>
        <v>3200262008.7313766</v>
      </c>
      <c r="OQ19" s="63">
        <f>OM19-OO19</f>
        <v>-940327589.23987198</v>
      </c>
      <c r="OR19" s="64">
        <f>IFERROR(OM19/ON19-1,"-")</f>
        <v>0.31395679977893032</v>
      </c>
      <c r="OS19" s="64"/>
      <c r="OT19" s="135">
        <v>2964916645.517673</v>
      </c>
      <c r="OU19" s="135">
        <v>2968702563.5683208</v>
      </c>
      <c r="OV19" s="135">
        <v>3749484995.8507228</v>
      </c>
      <c r="OW19" s="156">
        <v>2998347379.9784536</v>
      </c>
      <c r="OX19" s="63">
        <v>-784568350.33304977</v>
      </c>
      <c r="OY19" s="64">
        <v>-1.2752769836588129E-3</v>
      </c>
      <c r="OZ19" s="65"/>
      <c r="PA19" s="135">
        <f>+'[180]data mobile_Août 24 '!$AH$6</f>
        <v>2785272381.4702744</v>
      </c>
      <c r="PB19" s="135">
        <f>+LT19</f>
        <v>2510259360.2386165</v>
      </c>
      <c r="PC19" s="135">
        <f>+'[179]Budget data splité 2015 2106'!$DR$222</f>
        <v>3620448558.7804356</v>
      </c>
      <c r="PD19" s="156">
        <f>+'[182]Budget data splité 2015 2106'!$DR$222</f>
        <v>2802192211.3531404</v>
      </c>
      <c r="PE19" s="63">
        <f>PA19-PC19</f>
        <v>-835176177.31016111</v>
      </c>
      <c r="PF19" s="64">
        <f>IFERROR(PA19/PB19-1,"-")</f>
        <v>0.10955562026288646</v>
      </c>
      <c r="PG19" s="64"/>
      <c r="PH19" s="135">
        <f>'[180]data mobile_Octobre 24'!$AH$6</f>
        <v>2858864254.122262</v>
      </c>
      <c r="PI19" s="135">
        <f>+MB19</f>
        <v>2533249482.4365416</v>
      </c>
      <c r="PJ19" s="135">
        <f>+'[179]Budget data splité 2015 2106'!$DS$222</f>
        <v>3831386414.7505908</v>
      </c>
      <c r="PK19" s="156">
        <f>+'[182]Budget data splité 2015 2106'!$DS$222</f>
        <v>3015234824.7301183</v>
      </c>
      <c r="PL19" s="63">
        <f>PH19-PJ19</f>
        <v>-972522160.6283288</v>
      </c>
      <c r="PM19" s="64">
        <f>IFERROR(PH19/PI19-1,"-")</f>
        <v>0.12853640114930021</v>
      </c>
      <c r="PN19" s="64"/>
      <c r="PO19" s="135">
        <f>+'[180]data mobile_Novembre 24'!$AH$6</f>
        <v>2665948101.0835085</v>
      </c>
      <c r="PP19" s="135">
        <f>+MJ19</f>
        <v>2416223681.2771592</v>
      </c>
      <c r="PQ19" s="135">
        <f>+'[179]Budget data splité 2015 2106'!$DT$222</f>
        <v>3797336520.7795601</v>
      </c>
      <c r="PR19" s="156">
        <f>+'[183]Budget data splité 2015 2106'!$DT$222</f>
        <v>3131292140.2445545</v>
      </c>
      <c r="PS19" s="63">
        <f>PO19-PQ19</f>
        <v>-1131388419.6960516</v>
      </c>
      <c r="PT19" s="64">
        <f>IFERROR(PO19/PP19-1,"-")</f>
        <v>0.10335318776213254</v>
      </c>
      <c r="PU19" s="64"/>
      <c r="PV19" s="135">
        <f>+'[180]data mobile_Décembre 24'!$AH$6</f>
        <v>2840324011.31107</v>
      </c>
      <c r="PW19" s="135">
        <f>+MR19</f>
        <v>2584581646.0363336</v>
      </c>
      <c r="PX19" s="135">
        <f>+'[179]Budget data splité 2015 2106'!$DU$222</f>
        <v>3997118240.3931789</v>
      </c>
      <c r="PY19" s="156">
        <f>+'[183]Budget data splité 2015 2106'!$DU$222</f>
        <v>3505465865.1029277</v>
      </c>
      <c r="PZ19" s="63">
        <f>PV19-PX19</f>
        <v>-1156794229.082109</v>
      </c>
      <c r="QA19" s="64">
        <f>IFERROR(PV19/PW19-1,"-")</f>
        <v>9.8949230590930748E-2</v>
      </c>
      <c r="QB19" s="64"/>
      <c r="QC19" s="135">
        <v>2743047854.6090446</v>
      </c>
      <c r="QD19" s="135">
        <f>+MZ19</f>
        <v>2599821924.639535</v>
      </c>
      <c r="QE19" s="135">
        <f>+'[183]Budget data splité 2015 2106'!$DV$222</f>
        <v>3238939401.4311228</v>
      </c>
      <c r="QF19" s="63">
        <f>QC19-QE19</f>
        <v>-495891546.82207823</v>
      </c>
      <c r="QG19" s="64">
        <f>IFERROR(QC19/QD19-1,"-")</f>
        <v>5.5090669330888131E-2</v>
      </c>
      <c r="QH19" s="65"/>
      <c r="QI19" s="135">
        <f>'[185]data mobile_Février 2025'!$AH$6</f>
        <v>2555097602.8780036</v>
      </c>
      <c r="QJ19" s="135">
        <f>+NF19</f>
        <v>2699377297.2519474</v>
      </c>
      <c r="QK19" s="135">
        <f>'[186]Budget data splité 2015 2106'!$DW$222</f>
        <v>2976785767.0446367</v>
      </c>
      <c r="QL19" s="63">
        <f>QI19-QK19</f>
        <v>-421688164.16663313</v>
      </c>
      <c r="QM19" s="64">
        <f>IFERROR(QI19/QJ19-1,"-")</f>
        <v>-5.3449250877535825E-2</v>
      </c>
      <c r="QN19" s="65"/>
      <c r="QO19" s="65"/>
      <c r="QP19" s="156">
        <f>+'[183]Budget data splité 2015 2106'!$EH$222</f>
        <v>43093561971.909073</v>
      </c>
      <c r="QQ19" s="155"/>
      <c r="QR19" s="155"/>
      <c r="QS19" s="54"/>
      <c r="QT19" s="54"/>
      <c r="QU19" s="110"/>
      <c r="QV19" s="66"/>
      <c r="QW19" s="66"/>
      <c r="QX19" s="66"/>
      <c r="QY19" s="68"/>
      <c r="QZ19" s="69"/>
      <c r="RB19" s="66"/>
      <c r="RC19" s="66"/>
      <c r="RD19" s="66"/>
      <c r="RE19" s="66"/>
      <c r="RF19" s="70"/>
      <c r="RG19" s="71"/>
      <c r="RI19" s="110"/>
      <c r="RJ19" s="160"/>
    </row>
    <row r="20" spans="1:478" ht="15" thickBot="1" x14ac:dyDescent="0.35">
      <c r="E20" s="96"/>
      <c r="F20" s="101"/>
      <c r="K20" s="96"/>
      <c r="L20" s="101"/>
      <c r="R20" s="101"/>
      <c r="S20"/>
      <c r="T20" s="97"/>
      <c r="X20" s="101"/>
      <c r="Y20"/>
      <c r="Z20" s="97"/>
      <c r="AD20" s="101"/>
      <c r="AE20"/>
      <c r="AF20" s="97"/>
      <c r="AJ20" s="101"/>
      <c r="AK20"/>
      <c r="AL20"/>
      <c r="AM20" s="97"/>
      <c r="AQ20" s="101"/>
      <c r="AR20"/>
      <c r="AS20"/>
      <c r="AT20" s="97"/>
      <c r="AX20" s="101"/>
      <c r="AY20"/>
      <c r="AZ20"/>
      <c r="BA20" s="97"/>
      <c r="BE20" s="101"/>
      <c r="BF20"/>
      <c r="BG20"/>
      <c r="BH20" s="97"/>
      <c r="BO20" s="101"/>
      <c r="BP20"/>
      <c r="BQ20"/>
      <c r="BR20" s="97"/>
      <c r="BV20" s="101"/>
      <c r="BW20"/>
      <c r="BX20"/>
      <c r="BY20" s="97"/>
      <c r="CC20" s="101"/>
      <c r="CD20"/>
      <c r="CE20"/>
      <c r="CF20" s="97"/>
      <c r="CJ20" s="98"/>
      <c r="CK20" s="98"/>
      <c r="CZ20" s="101"/>
      <c r="DA20"/>
      <c r="DB20"/>
      <c r="DC20" s="97"/>
      <c r="DG20" s="101"/>
      <c r="DH20"/>
      <c r="DI20" s="97"/>
      <c r="DM20" s="101"/>
      <c r="DN20"/>
      <c r="DO20" s="97"/>
      <c r="DS20" s="101"/>
      <c r="DT20"/>
      <c r="DU20"/>
      <c r="DV20" s="97"/>
      <c r="EA20" s="101"/>
      <c r="EB20"/>
      <c r="EC20"/>
      <c r="ED20" s="97"/>
      <c r="EE20" s="97"/>
      <c r="EI20" s="101"/>
      <c r="EJ20"/>
      <c r="EK20"/>
      <c r="EL20" s="97"/>
      <c r="EM20" s="97"/>
      <c r="EQ20" s="101"/>
      <c r="ER20"/>
      <c r="ES20"/>
      <c r="ET20" s="97"/>
      <c r="EU20" s="97"/>
      <c r="EY20" s="101"/>
      <c r="EZ20"/>
      <c r="FA20"/>
      <c r="FB20" s="97"/>
      <c r="FC20" s="97"/>
      <c r="FG20" s="101"/>
      <c r="FH20"/>
      <c r="FI20"/>
      <c r="FJ20" s="97"/>
      <c r="FK20" s="97"/>
      <c r="FO20" s="101"/>
      <c r="FP20"/>
      <c r="FQ20"/>
      <c r="FR20" s="97"/>
      <c r="FS20" s="97"/>
      <c r="FW20" s="101"/>
      <c r="FX20"/>
      <c r="FY20"/>
      <c r="FZ20" s="97"/>
      <c r="GA20" s="97"/>
      <c r="GE20" s="101"/>
      <c r="GF20"/>
      <c r="GG20"/>
      <c r="GH20" s="97"/>
      <c r="GI20" s="97"/>
      <c r="GM20" s="101"/>
      <c r="GN20"/>
      <c r="GO20" s="97"/>
      <c r="GX20" s="101"/>
      <c r="GY20"/>
      <c r="GZ20" s="97"/>
      <c r="HD20" s="101"/>
      <c r="HE20"/>
      <c r="HF20"/>
      <c r="HG20" s="97"/>
      <c r="HH20" s="97"/>
      <c r="HL20" s="101"/>
      <c r="HM20"/>
      <c r="HN20"/>
      <c r="HO20" s="97"/>
      <c r="HP20" s="97"/>
      <c r="HT20" s="101"/>
      <c r="HU20"/>
      <c r="HV20"/>
      <c r="HW20" s="97"/>
      <c r="HX20" s="97"/>
      <c r="IB20" s="101"/>
      <c r="IC20"/>
      <c r="ID20"/>
      <c r="IE20" s="97"/>
      <c r="IF20" s="97"/>
      <c r="IJ20" s="101"/>
      <c r="IK20"/>
      <c r="IL20"/>
      <c r="IM20" s="97"/>
      <c r="IN20" s="97"/>
      <c r="IR20" s="101"/>
      <c r="IS20"/>
      <c r="IT20"/>
      <c r="IU20" s="97"/>
      <c r="IV20" s="97"/>
      <c r="IZ20" s="101"/>
      <c r="JA20"/>
      <c r="JB20"/>
      <c r="JC20" s="97"/>
      <c r="JD20" s="97"/>
      <c r="JH20" s="101"/>
      <c r="JI20"/>
      <c r="JJ20"/>
      <c r="JK20" s="97"/>
      <c r="JL20" s="97"/>
      <c r="JP20" s="101"/>
      <c r="JQ20"/>
      <c r="JR20" s="97"/>
      <c r="JV20" s="101"/>
      <c r="JW20"/>
      <c r="JX20" s="97"/>
      <c r="KB20" s="101"/>
      <c r="KC20"/>
      <c r="KD20" s="97"/>
      <c r="KH20" s="101"/>
      <c r="KI20"/>
      <c r="KJ20"/>
      <c r="KK20" s="97"/>
      <c r="KL20" s="97"/>
      <c r="KP20" s="101"/>
      <c r="KQ20"/>
      <c r="KR20"/>
      <c r="KS20" s="97"/>
      <c r="KT20" s="97"/>
      <c r="KX20" s="101"/>
      <c r="KY20"/>
      <c r="KZ20"/>
      <c r="LA20" s="97"/>
      <c r="LB20" s="97"/>
      <c r="LF20" s="101"/>
      <c r="LG20"/>
      <c r="LH20"/>
      <c r="LI20" s="97"/>
      <c r="LJ20" s="97"/>
      <c r="LL20" s="96"/>
      <c r="LM20" s="101"/>
      <c r="LO20"/>
      <c r="LP20"/>
      <c r="LQ20"/>
      <c r="LU20" s="101"/>
      <c r="LV20"/>
      <c r="LW20"/>
      <c r="LX20" s="97"/>
      <c r="LY20" s="97"/>
      <c r="MC20" s="101"/>
      <c r="MD20"/>
      <c r="ME20"/>
      <c r="MF20" s="97"/>
      <c r="MG20" s="97"/>
      <c r="MK20" s="101"/>
      <c r="ML20"/>
      <c r="MM20"/>
      <c r="MN20" s="97"/>
      <c r="MO20" s="97"/>
      <c r="MS20" s="101"/>
      <c r="MT20"/>
      <c r="MU20"/>
      <c r="MV20" s="97"/>
      <c r="MW20" s="97"/>
      <c r="NA20" s="101"/>
      <c r="NB20"/>
      <c r="NC20" s="97"/>
      <c r="NG20" s="101"/>
      <c r="NH20"/>
      <c r="NI20" s="97"/>
      <c r="NM20" s="101"/>
      <c r="NN20"/>
      <c r="NO20" s="97"/>
      <c r="NS20" s="101"/>
      <c r="NT20"/>
      <c r="NU20"/>
      <c r="NV20" s="97"/>
      <c r="NZ20" s="101"/>
      <c r="OA20"/>
      <c r="OB20"/>
      <c r="OC20" s="97"/>
      <c r="OG20" s="101"/>
      <c r="OH20"/>
      <c r="OI20"/>
      <c r="OJ20" s="97"/>
      <c r="ON20" s="101"/>
      <c r="OO20"/>
      <c r="OP20"/>
      <c r="OQ20" s="97"/>
      <c r="OU20" s="101"/>
      <c r="OV20"/>
      <c r="OW20"/>
      <c r="OX20" s="97"/>
      <c r="PB20" s="101"/>
      <c r="PC20"/>
      <c r="PD20"/>
      <c r="PE20" s="97"/>
      <c r="PI20" s="101"/>
      <c r="PJ20"/>
      <c r="PK20"/>
      <c r="PL20" s="97"/>
      <c r="PP20" s="101"/>
      <c r="PQ20"/>
      <c r="PR20"/>
      <c r="PS20" s="97"/>
      <c r="PW20" s="101"/>
      <c r="PX20"/>
      <c r="PY20"/>
      <c r="PZ20" s="97"/>
      <c r="QD20" s="101"/>
      <c r="QE20"/>
      <c r="QF20" s="97"/>
      <c r="QJ20" s="101"/>
      <c r="QK20"/>
      <c r="QL20" s="97"/>
      <c r="QV20" s="98"/>
      <c r="QW20" s="98"/>
      <c r="QX20" s="98"/>
    </row>
    <row r="21" spans="1:478" ht="15" thickBot="1" x14ac:dyDescent="0.35">
      <c r="A21" s="191" t="s">
        <v>19</v>
      </c>
      <c r="B21" s="192"/>
      <c r="C21" s="2"/>
      <c r="D21" s="82"/>
      <c r="E21" s="27">
        <f>E16/E6</f>
        <v>625.08562430979953</v>
      </c>
      <c r="F21" s="27">
        <f t="shared" ref="F21:G21" si="81">F16/F6</f>
        <v>526.13767888700272</v>
      </c>
      <c r="G21" s="27">
        <f t="shared" si="81"/>
        <v>642.71290058165141</v>
      </c>
      <c r="H21" s="99">
        <f>E21-G21</f>
        <v>-17.627276271851883</v>
      </c>
      <c r="I21" s="81">
        <f>IFERROR(E21/F21-1,"-")</f>
        <v>0.18806473931331502</v>
      </c>
      <c r="J21" s="82"/>
      <c r="K21" s="27">
        <f>K16/K6</f>
        <v>587.92699062183806</v>
      </c>
      <c r="L21" s="27">
        <f t="shared" ref="L21:M22" si="82">L16/L6</f>
        <v>547.6353233366724</v>
      </c>
      <c r="M21" s="27">
        <f t="shared" si="82"/>
        <v>590.39792881954793</v>
      </c>
      <c r="N21" s="99">
        <f>K21-M21</f>
        <v>-2.4709381977098701</v>
      </c>
      <c r="O21" s="81">
        <f>IFERROR(K21/L21-1,"-")</f>
        <v>7.3573901405179054E-2</v>
      </c>
      <c r="P21" s="82"/>
      <c r="Q21" s="27">
        <f>Q16/Q6</f>
        <v>574.22070188594216</v>
      </c>
      <c r="R21" s="27">
        <f t="shared" ref="R21:S21" si="83">R16/R6</f>
        <v>540.22351029640458</v>
      </c>
      <c r="S21" s="27">
        <f t="shared" si="83"/>
        <v>686.68389579809639</v>
      </c>
      <c r="T21" s="99">
        <f>Q21-S21</f>
        <v>-112.46319391215422</v>
      </c>
      <c r="U21" s="81">
        <f>IFERROR(Q21/R21-1,"-")</f>
        <v>6.2931714265608951E-2</v>
      </c>
      <c r="V21" s="82"/>
      <c r="W21" s="27">
        <f>W16/W6</f>
        <v>476.43240931943626</v>
      </c>
      <c r="X21" s="27">
        <f t="shared" ref="X21:Y22" si="84">X16/X6</f>
        <v>533.57411798270834</v>
      </c>
      <c r="Y21" s="27">
        <f t="shared" si="84"/>
        <v>694.52530039879412</v>
      </c>
      <c r="Z21" s="99">
        <f>W21-Y21</f>
        <v>-218.09289107935786</v>
      </c>
      <c r="AA21" s="81">
        <f>IFERROR(W21/X21-1,"-")</f>
        <v>-0.10709235462789801</v>
      </c>
      <c r="AB21" s="82"/>
      <c r="AC21" s="27">
        <f>AC16/AC6</f>
        <v>591.5697710711612</v>
      </c>
      <c r="AD21" s="27">
        <f t="shared" ref="AD21:AE21" si="85">AD16/AD6</f>
        <v>553.08993875841418</v>
      </c>
      <c r="AE21" s="27">
        <f t="shared" si="85"/>
        <v>751.50513806510332</v>
      </c>
      <c r="AF21" s="99">
        <f>AC21-AE21</f>
        <v>-159.93536699394213</v>
      </c>
      <c r="AG21" s="81">
        <f>IFERROR(AC21/AD21-1,"-")</f>
        <v>6.9572468447224312E-2</v>
      </c>
      <c r="AH21" s="82"/>
      <c r="AI21" s="27">
        <f>AI16/AI6</f>
        <v>572.20710913756147</v>
      </c>
      <c r="AJ21" s="27" t="e">
        <f t="shared" ref="AJ21:AK22" si="86">AJ16/AJ6</f>
        <v>#REF!</v>
      </c>
      <c r="AK21" s="27">
        <f t="shared" si="86"/>
        <v>759.80575702857732</v>
      </c>
      <c r="AL21" s="27">
        <f t="shared" ref="AL21" si="87">AL16/AL6</f>
        <v>671.02950155672499</v>
      </c>
      <c r="AM21" s="99">
        <f>AI21-AK21</f>
        <v>-187.59864789101584</v>
      </c>
      <c r="AN21" s="81" t="str">
        <f>IFERROR(AI21/AJ21-1,"-")</f>
        <v>-</v>
      </c>
      <c r="AO21" s="82"/>
      <c r="AP21" s="27">
        <f>AP16/AP6</f>
        <v>587.35215231756058</v>
      </c>
      <c r="AQ21" s="27" t="e">
        <f t="shared" ref="AQ21:AS21" si="88">AQ16/AQ6</f>
        <v>#REF!</v>
      </c>
      <c r="AR21" s="27">
        <f t="shared" si="88"/>
        <v>821.67240612696185</v>
      </c>
      <c r="AS21" s="27">
        <f t="shared" si="88"/>
        <v>598.08093410896061</v>
      </c>
      <c r="AT21" s="99">
        <f>AP21-AR21</f>
        <v>-234.32025380940127</v>
      </c>
      <c r="AU21" s="81" t="str">
        <f>IFERROR(AP21/AQ21-1,"-")</f>
        <v>-</v>
      </c>
      <c r="AV21" s="82"/>
      <c r="AW21" s="27" t="e">
        <f>AW16/AW6</f>
        <v>#REF!</v>
      </c>
      <c r="AX21" s="27" t="e">
        <f t="shared" ref="AX21:AZ22" si="89">AX16/AX6</f>
        <v>#REF!</v>
      </c>
      <c r="AY21" s="27">
        <f t="shared" si="89"/>
        <v>842.08692560942927</v>
      </c>
      <c r="AZ21" s="27">
        <f t="shared" si="89"/>
        <v>600.88802895701895</v>
      </c>
      <c r="BA21" s="99" t="e">
        <f>AW21-AY21</f>
        <v>#REF!</v>
      </c>
      <c r="BB21" s="81" t="str">
        <f>IFERROR(AW21/AX21-1,"-")</f>
        <v>-</v>
      </c>
      <c r="BC21" s="82"/>
      <c r="BD21" s="27">
        <f>BD16/BD6</f>
        <v>597.61801066934129</v>
      </c>
      <c r="BE21" s="27" t="e">
        <f t="shared" ref="BE21:BG21" si="90">BE16/BE6</f>
        <v>#REF!</v>
      </c>
      <c r="BF21" s="27">
        <f t="shared" si="90"/>
        <v>825.96727109664391</v>
      </c>
      <c r="BG21" s="27">
        <f t="shared" si="90"/>
        <v>597.19171280427247</v>
      </c>
      <c r="BH21" s="99">
        <f>BD21-BF21</f>
        <v>-228.34926042730262</v>
      </c>
      <c r="BI21" s="81" t="str">
        <f>IFERROR(BD21/BE21-1,"-")</f>
        <v>-</v>
      </c>
      <c r="BJ21" s="82"/>
      <c r="BK21" s="82"/>
      <c r="BL21" s="82"/>
      <c r="BM21" s="82"/>
      <c r="BN21" s="27">
        <f>BN16/BN6</f>
        <v>604.22974972253257</v>
      </c>
      <c r="BO21" s="27" t="e">
        <f t="shared" ref="BO21:BQ22" si="91">BO16/BO6</f>
        <v>#REF!</v>
      </c>
      <c r="BP21" s="27">
        <f t="shared" si="91"/>
        <v>875.1532674952997</v>
      </c>
      <c r="BQ21" s="27">
        <f t="shared" si="91"/>
        <v>616.34587291404875</v>
      </c>
      <c r="BR21" s="99">
        <f>BN21-BP21</f>
        <v>-270.92351777276713</v>
      </c>
      <c r="BS21" s="81" t="str">
        <f>IFERROR(BN21/BO21-1,"-")</f>
        <v>-</v>
      </c>
      <c r="BT21" s="124"/>
      <c r="BU21" s="27">
        <f>BU16/BU6</f>
        <v>600.7298877179395</v>
      </c>
      <c r="BV21" s="27" t="e">
        <f t="shared" ref="BV21:BX21" si="92">BV16/BV6</f>
        <v>#REF!</v>
      </c>
      <c r="BW21" s="27">
        <f t="shared" si="92"/>
        <v>866.76395810114354</v>
      </c>
      <c r="BX21" s="27">
        <f t="shared" si="92"/>
        <v>595.71792384290609</v>
      </c>
      <c r="BY21" s="99">
        <f>BU21-BW21</f>
        <v>-266.03407038320404</v>
      </c>
      <c r="BZ21" s="81" t="str">
        <f>IFERROR(BU21/BV21-1,"-")</f>
        <v>-</v>
      </c>
      <c r="CA21" s="124"/>
      <c r="CB21" s="27">
        <f>CB16/CB6</f>
        <v>600.7298877179395</v>
      </c>
      <c r="CC21" s="27" t="e">
        <f t="shared" ref="CC21:CE22" si="93">CC16/CC6</f>
        <v>#REF!</v>
      </c>
      <c r="CD21" s="27">
        <f t="shared" si="93"/>
        <v>866.76395810114354</v>
      </c>
      <c r="CE21" s="27">
        <f t="shared" si="93"/>
        <v>595.71792384290609</v>
      </c>
      <c r="CF21" s="99">
        <f>CB21-CD21</f>
        <v>-266.03407038320404</v>
      </c>
      <c r="CG21" s="81" t="str">
        <f>IFERROR(CB21/CC21-1,"-")</f>
        <v>-</v>
      </c>
      <c r="CH21" s="124"/>
      <c r="CI21" s="124"/>
      <c r="CJ21" s="33">
        <f>(CJ16/6)/CJ6</f>
        <v>104.1809373849666</v>
      </c>
      <c r="CK21" s="34" t="e">
        <f>(CK16/6)/CK6</f>
        <v>#REF!</v>
      </c>
      <c r="CL21" s="34" t="e">
        <f t="shared" ref="CJ21:CL24" si="94">(CL16/6)/CL6</f>
        <v>#REF!</v>
      </c>
      <c r="CM21" s="35" t="e">
        <f t="shared" si="52"/>
        <v>#REF!</v>
      </c>
      <c r="CN21" s="36" t="str">
        <f>IFERROR(CJ21/CK21-1,"-")</f>
        <v>-</v>
      </c>
      <c r="CP21" s="33">
        <f>(CP16/12)/CP6</f>
        <v>750.78614044159349</v>
      </c>
      <c r="CQ21" s="33"/>
      <c r="CR21" s="33"/>
      <c r="CS21" s="33"/>
      <c r="CT21" s="37"/>
      <c r="CU21" s="38" t="e">
        <f t="shared" ref="CU21:CX24" si="95">CP21/$CT21-1</f>
        <v>#DIV/0!</v>
      </c>
      <c r="CV21" s="38" t="e">
        <f t="shared" si="95"/>
        <v>#DIV/0!</v>
      </c>
      <c r="CW21" s="38" t="e">
        <f t="shared" si="95"/>
        <v>#DIV/0!</v>
      </c>
      <c r="CX21" s="38" t="e">
        <f t="shared" si="95"/>
        <v>#DIV/0!</v>
      </c>
      <c r="CY21" s="27">
        <f>CY16/CY6</f>
        <v>425.42673493854949</v>
      </c>
      <c r="CZ21" s="27" t="e">
        <f t="shared" ref="CZ21:DB21" si="96">CZ16/CZ6</f>
        <v>#REF!</v>
      </c>
      <c r="DA21" s="27">
        <f t="shared" si="96"/>
        <v>927.11292759161347</v>
      </c>
      <c r="DB21" s="27">
        <f t="shared" si="96"/>
        <v>625.79681967127806</v>
      </c>
      <c r="DC21" s="99">
        <f>CY21-DA21</f>
        <v>-501.68619265306398</v>
      </c>
      <c r="DD21" s="81" t="str">
        <f>IFERROR(CY21/CZ21-1,"-")</f>
        <v>-</v>
      </c>
      <c r="DF21" s="27">
        <f>DF16/DF6</f>
        <v>442.07913227707809</v>
      </c>
      <c r="DG21" s="27">
        <f t="shared" ref="DG21:DH22" si="97">DG16/DG6</f>
        <v>625.08562430979953</v>
      </c>
      <c r="DH21" s="27">
        <f t="shared" si="97"/>
        <v>631.26115523774661</v>
      </c>
      <c r="DI21" s="99">
        <f>DF21-DH21</f>
        <v>-189.18202296066852</v>
      </c>
      <c r="DJ21" s="81">
        <f>IFERROR(DF21/DG21-1,"-")</f>
        <v>-0.29277027804757405</v>
      </c>
      <c r="DK21" s="124"/>
      <c r="DL21" s="27">
        <f>DL16/DL6</f>
        <v>410.21426708536478</v>
      </c>
      <c r="DM21" s="27">
        <f t="shared" ref="DM21:DN21" si="98">DM16/DM6</f>
        <v>547.6353233366724</v>
      </c>
      <c r="DN21" s="27">
        <f t="shared" si="98"/>
        <v>575.11943826329207</v>
      </c>
      <c r="DO21" s="99">
        <f>DL21-DN21</f>
        <v>-164.90517117792729</v>
      </c>
      <c r="DP21" s="81">
        <f>IFERROR(DL21/DM21-1,"-")</f>
        <v>-0.25093534035390297</v>
      </c>
      <c r="DQ21" s="124"/>
      <c r="DR21" s="27">
        <f>DR16/DR6</f>
        <v>662.55348196119462</v>
      </c>
      <c r="DS21" s="27">
        <f t="shared" ref="DS21:DT22" si="99">DS16/DS6</f>
        <v>476.43240931943626</v>
      </c>
      <c r="DT21" s="27">
        <f t="shared" si="99"/>
        <v>620.72131072710147</v>
      </c>
      <c r="DU21" s="27">
        <f t="shared" ref="DU21" si="100">DU16/DU6</f>
        <v>436.03947276556397</v>
      </c>
      <c r="DV21" s="99">
        <f>DR21-DT21</f>
        <v>41.832171234093153</v>
      </c>
      <c r="DW21" s="81">
        <f>IFERROR(DR21/DS21-1,"-")</f>
        <v>0.39065577614172908</v>
      </c>
      <c r="DX21" s="124"/>
      <c r="DY21" s="124"/>
      <c r="DZ21" s="27">
        <f>DZ16/DZ6</f>
        <v>682.54876193500854</v>
      </c>
      <c r="EA21" s="27">
        <f t="shared" ref="EA21:EB21" si="101">EA16/EA6</f>
        <v>591.5697710711612</v>
      </c>
      <c r="EB21" s="27">
        <f t="shared" si="101"/>
        <v>643.7084241541678</v>
      </c>
      <c r="EC21" s="27">
        <f t="shared" ref="EC21" si="102">EC16/EC6</f>
        <v>452.16474462666224</v>
      </c>
      <c r="ED21" s="99">
        <f>DZ21-EB21</f>
        <v>38.840337780840741</v>
      </c>
      <c r="EE21" s="99">
        <f>DZ21-EC21</f>
        <v>230.3840173083463</v>
      </c>
      <c r="EF21" s="81">
        <f>IFERROR(DZ21/EA21-1,"-")</f>
        <v>0.15379249466907474</v>
      </c>
      <c r="EG21" s="124"/>
      <c r="EH21" s="27">
        <f>EH16/EH6</f>
        <v>667.5293346201961</v>
      </c>
      <c r="EI21" s="27" t="e">
        <f t="shared" ref="EI21:EK22" si="103">EI16/EI6</f>
        <v>#REF!</v>
      </c>
      <c r="EJ21" s="27">
        <f t="shared" si="103"/>
        <v>625.13928024047573</v>
      </c>
      <c r="EK21" s="27">
        <f t="shared" si="103"/>
        <v>437.144135854654</v>
      </c>
      <c r="EL21" s="99">
        <f>EH21-EJ21</f>
        <v>42.390054379720368</v>
      </c>
      <c r="EM21" s="99">
        <f>EH21-EK21</f>
        <v>230.3851987655421</v>
      </c>
      <c r="EN21" s="81" t="str">
        <f>IFERROR(EH21/EI21-1,"-")</f>
        <v>-</v>
      </c>
      <c r="EO21" s="124"/>
      <c r="EP21" s="27">
        <f>EP16/EP6</f>
        <v>674.09889154098755</v>
      </c>
      <c r="EQ21" s="27">
        <f t="shared" ref="EQ21:ES21" si="104">EQ16/EQ6</f>
        <v>587.35215231756058</v>
      </c>
      <c r="ER21" s="27">
        <f t="shared" si="104"/>
        <v>648.21779380602993</v>
      </c>
      <c r="ES21" s="27">
        <f t="shared" si="104"/>
        <v>668.37169174204496</v>
      </c>
      <c r="ET21" s="99">
        <f>EP21-ER21</f>
        <v>25.881097734957621</v>
      </c>
      <c r="EU21" s="99">
        <f>EP21-ES21</f>
        <v>5.7271997989425927</v>
      </c>
      <c r="EV21" s="81">
        <f>IFERROR(EP21/EQ21-1,"-")</f>
        <v>0.14769119152989174</v>
      </c>
      <c r="EW21" s="124"/>
      <c r="EX21" s="27">
        <f>EX16/EX6</f>
        <v>668.13307451132732</v>
      </c>
      <c r="EY21" s="27" t="e">
        <f t="shared" ref="EY21:FA22" si="105">EY16/EY6</f>
        <v>#REF!</v>
      </c>
      <c r="EZ21" s="27">
        <f t="shared" si="105"/>
        <v>650.42930999078089</v>
      </c>
      <c r="FA21" s="27">
        <f t="shared" si="105"/>
        <v>684.28592105152291</v>
      </c>
      <c r="FB21" s="99">
        <f>EX21-EZ21</f>
        <v>17.703764520546429</v>
      </c>
      <c r="FC21" s="99">
        <f>EX21-FA21</f>
        <v>-16.152846540195583</v>
      </c>
      <c r="FD21" s="81" t="str">
        <f>IFERROR(EX21/EY21-1,"-")</f>
        <v>-</v>
      </c>
      <c r="FE21" s="124"/>
      <c r="FF21" s="27">
        <f>FF16/FF6</f>
        <v>675.21423353128796</v>
      </c>
      <c r="FG21" s="27">
        <f t="shared" ref="FG21:FI21" si="106">FG16/FG6</f>
        <v>597.61801066934129</v>
      </c>
      <c r="FH21" s="27">
        <f t="shared" si="106"/>
        <v>631.559104846889</v>
      </c>
      <c r="FI21" s="27">
        <f t="shared" si="106"/>
        <v>674.92037935379244</v>
      </c>
      <c r="FJ21" s="99">
        <f>FF21-FH21</f>
        <v>43.65512868439896</v>
      </c>
      <c r="FK21" s="99">
        <f>FF21-FI21</f>
        <v>0.29385417749551834</v>
      </c>
      <c r="FL21" s="81">
        <f>IFERROR(FF21/FG21-1,"-")</f>
        <v>0.1298425105612826</v>
      </c>
      <c r="FM21" s="124"/>
      <c r="FN21" s="27">
        <f>FN16/FN6</f>
        <v>655.81577981378689</v>
      </c>
      <c r="FO21" s="27">
        <f t="shared" ref="FO21:FP22" si="107">FO16/FO6</f>
        <v>604.22974972253257</v>
      </c>
      <c r="FP21" s="27">
        <f t="shared" si="107"/>
        <v>631.559104846889</v>
      </c>
      <c r="FQ21" s="27">
        <f>FQ16/FQ6</f>
        <v>690.37274325591034</v>
      </c>
      <c r="FR21" s="99">
        <f>FN21-FP21</f>
        <v>24.25667496689789</v>
      </c>
      <c r="FS21" s="99">
        <f>FN21-FQ21</f>
        <v>-34.556963442123447</v>
      </c>
      <c r="FT21" s="81">
        <f>IFERROR(FN21/FO21-1,"-")</f>
        <v>8.5374859670420244E-2</v>
      </c>
      <c r="FU21" s="124"/>
      <c r="FV21" s="27">
        <f>FV16/FV6</f>
        <v>660.73514332659352</v>
      </c>
      <c r="FW21" s="27">
        <f t="shared" ref="FW21:FX21" si="108">FW16/FW6</f>
        <v>600.7298877179395</v>
      </c>
      <c r="FX21" s="27">
        <f t="shared" si="108"/>
        <v>635.69266408046235</v>
      </c>
      <c r="FY21" s="27">
        <f>FY16/FY6</f>
        <v>668.34035975383279</v>
      </c>
      <c r="FZ21" s="99">
        <f>FV21-FX21</f>
        <v>25.042479246131165</v>
      </c>
      <c r="GA21" s="99">
        <f>FV21-FY21</f>
        <v>-7.6052164272392702</v>
      </c>
      <c r="GB21" s="81">
        <f>IFERROR(FV21/FW21-1,"-")</f>
        <v>9.9887248554592079E-2</v>
      </c>
      <c r="GC21" s="124"/>
      <c r="GD21" s="27">
        <f>GD16/GD6</f>
        <v>685.31569542142336</v>
      </c>
      <c r="GE21" s="27">
        <f t="shared" ref="GE21:GF22" si="109">GE16/GE6</f>
        <v>425.42673493854949</v>
      </c>
      <c r="GF21" s="27">
        <f t="shared" si="109"/>
        <v>665.46278420371459</v>
      </c>
      <c r="GG21" s="27">
        <f>GG16/GG6</f>
        <v>700.97393767724282</v>
      </c>
      <c r="GH21" s="99">
        <f>GD21-GF21</f>
        <v>19.852911217708765</v>
      </c>
      <c r="GI21" s="99">
        <f>GD21-GG21</f>
        <v>-15.658242255819459</v>
      </c>
      <c r="GJ21" s="81">
        <f>IFERROR(GD21/GE21-1,"-")</f>
        <v>0.61089005259721962</v>
      </c>
      <c r="GK21" s="124"/>
      <c r="GL21" s="27">
        <f>GL16/GL6</f>
        <v>676.22822222266598</v>
      </c>
      <c r="GM21" s="27">
        <f t="shared" ref="GM21:GN21" si="110">GM16/GM6</f>
        <v>442.07913227707809</v>
      </c>
      <c r="GN21" s="27">
        <f t="shared" si="110"/>
        <v>724.10854868914021</v>
      </c>
      <c r="GO21" s="99">
        <f>GL21-GN21</f>
        <v>-47.88032646647423</v>
      </c>
      <c r="GP21" s="81">
        <f>IFERROR(GL21/GM21-1,"-")</f>
        <v>0.52965424705645758</v>
      </c>
      <c r="GQ21" s="27">
        <v>633.41258454898002</v>
      </c>
      <c r="GR21" s="27">
        <v>410.21426708536478</v>
      </c>
      <c r="GS21" s="27">
        <v>669.39222608511807</v>
      </c>
      <c r="GT21" s="99">
        <v>-35.979641536138047</v>
      </c>
      <c r="GU21" s="81">
        <v>0.54410179111875734</v>
      </c>
      <c r="GV21" s="124"/>
      <c r="GW21" s="27">
        <f>GW16/GW6</f>
        <v>962.45281306715083</v>
      </c>
      <c r="GX21" s="27">
        <f t="shared" ref="GX21:GY22" si="111">GX16/GX6</f>
        <v>464.85469906958008</v>
      </c>
      <c r="GY21" s="27">
        <f t="shared" si="111"/>
        <v>731.62544059060883</v>
      </c>
      <c r="GZ21" s="99">
        <f>GW21-GY21</f>
        <v>230.827372476542</v>
      </c>
      <c r="HA21" s="81">
        <f>IFERROR(GW21/GX21-1,"-")</f>
        <v>1.0704379561904558</v>
      </c>
      <c r="HB21" s="124"/>
      <c r="HC21" s="27">
        <f>HC16/HC6</f>
        <v>927.3744686336147</v>
      </c>
      <c r="HD21" s="27">
        <f t="shared" ref="HD21:HE21" si="112">HD16/HD6</f>
        <v>662.55348196119462</v>
      </c>
      <c r="HE21" s="27">
        <f t="shared" si="112"/>
        <v>688.44557176767614</v>
      </c>
      <c r="HF21" s="27">
        <f t="shared" ref="HF21" si="113">HF16/HF6</f>
        <v>949.20472083179243</v>
      </c>
      <c r="HG21" s="99">
        <f>HC21-HE21</f>
        <v>238.92889686593855</v>
      </c>
      <c r="HH21" s="99">
        <f>HC21-HF21</f>
        <v>-21.830252198177732</v>
      </c>
      <c r="HI21" s="81">
        <f>IFERROR(HC21/HD21-1,"-")</f>
        <v>0.39969752462629193</v>
      </c>
      <c r="HJ21" s="124"/>
      <c r="HK21" s="27">
        <f>HK16/HK6</f>
        <v>1017.6987816967151</v>
      </c>
      <c r="HL21" s="27">
        <f t="shared" ref="HL21:HM22" si="114">HL16/HL6</f>
        <v>682.54876193500854</v>
      </c>
      <c r="HM21" s="27">
        <f t="shared" si="114"/>
        <v>719.67130040045436</v>
      </c>
      <c r="HN21" s="27">
        <f t="shared" ref="HN21" si="115">HN16/HN6</f>
        <v>971.91150160451082</v>
      </c>
      <c r="HO21" s="99">
        <f>HK21-HM21</f>
        <v>298.0274812962607</v>
      </c>
      <c r="HP21" s="99">
        <f>HK21-HN21</f>
        <v>45.787280092204242</v>
      </c>
      <c r="HQ21" s="81">
        <f>IFERROR(HK21/HL21-1,"-")</f>
        <v>0.49102721805774685</v>
      </c>
      <c r="HR21" s="124"/>
      <c r="HS21" s="27">
        <f>HS16/HS6</f>
        <v>1003.0312218967144</v>
      </c>
      <c r="HT21" s="27">
        <f t="shared" ref="HT21:HV21" si="116">HT16/HT6</f>
        <v>667.5293346201961</v>
      </c>
      <c r="HU21" s="27">
        <f t="shared" si="116"/>
        <v>686.66138651118422</v>
      </c>
      <c r="HV21" s="27">
        <f t="shared" si="116"/>
        <v>958.54912955134489</v>
      </c>
      <c r="HW21" s="99">
        <f>HS21-HU21</f>
        <v>316.36983538553022</v>
      </c>
      <c r="HX21" s="99">
        <f>HS21-HV21</f>
        <v>44.482092345369551</v>
      </c>
      <c r="HY21" s="81">
        <f>IFERROR(HS21/HT21-1,"-")</f>
        <v>0.50260246235831518</v>
      </c>
      <c r="HZ21" s="124"/>
      <c r="IA21" s="27">
        <f>IA16/IA6</f>
        <v>1039.242758346579</v>
      </c>
      <c r="IB21" s="27">
        <f t="shared" ref="IB21:ID22" si="117">IB16/IB6</f>
        <v>674.09889154098755</v>
      </c>
      <c r="IC21" s="27">
        <f t="shared" si="117"/>
        <v>700.17558754716185</v>
      </c>
      <c r="ID21" s="27">
        <f t="shared" si="117"/>
        <v>993.37343442804411</v>
      </c>
      <c r="IE21" s="99">
        <f>IA21-IC21</f>
        <v>339.06717079941711</v>
      </c>
      <c r="IF21" s="99">
        <f>IA21-ID21</f>
        <v>45.86932391853486</v>
      </c>
      <c r="IG21" s="81">
        <f>IFERROR(IA21/IB21-1,"-")</f>
        <v>0.54167700227317384</v>
      </c>
      <c r="IH21" s="124"/>
      <c r="II21" s="27">
        <f>II16/II6</f>
        <v>1085.7385538400797</v>
      </c>
      <c r="IJ21" s="27">
        <f t="shared" ref="IJ21:IL21" si="118">IJ16/IJ6</f>
        <v>675.21423353128796</v>
      </c>
      <c r="IK21" s="27">
        <f t="shared" si="118"/>
        <v>682.34679058422819</v>
      </c>
      <c r="IL21" s="27">
        <f t="shared" si="118"/>
        <v>1034.1734277698986</v>
      </c>
      <c r="IM21" s="99">
        <f>II21-IK21</f>
        <v>403.39176325585152</v>
      </c>
      <c r="IN21" s="99">
        <f>II21-IL21</f>
        <v>51.565126070181122</v>
      </c>
      <c r="IO21" s="81">
        <f>IFERROR(II21/IJ21-1,"-")</f>
        <v>0.60799121215469598</v>
      </c>
      <c r="IP21" s="124"/>
      <c r="IQ21" s="27">
        <f>IQ16/IQ6</f>
        <v>1075.0528343146643</v>
      </c>
      <c r="IR21" s="27">
        <f t="shared" ref="IR21:IT22" si="119">IR16/IR6</f>
        <v>655.81577981378689</v>
      </c>
      <c r="IS21" s="27">
        <f t="shared" si="119"/>
        <v>707.44122290244377</v>
      </c>
      <c r="IT21" s="27">
        <f t="shared" si="119"/>
        <v>1072.7438896627505</v>
      </c>
      <c r="IU21" s="99">
        <f>IQ21-IS21</f>
        <v>367.61161141222055</v>
      </c>
      <c r="IV21" s="99">
        <f>IQ21-IT21</f>
        <v>2.3089446519138619</v>
      </c>
      <c r="IW21" s="81">
        <f>IFERROR(IQ21/IR21-1,"-")</f>
        <v>0.63926039507606247</v>
      </c>
      <c r="IX21" s="124"/>
      <c r="IY21" s="27">
        <f>IY16/IY6</f>
        <v>1095.3839683439787</v>
      </c>
      <c r="IZ21" s="27">
        <f t="shared" ref="IZ21:JB21" si="120">IZ16/IZ6</f>
        <v>660.73514332659352</v>
      </c>
      <c r="JA21" s="27">
        <f t="shared" si="120"/>
        <v>686.0185379397667</v>
      </c>
      <c r="JB21" s="27">
        <f t="shared" si="120"/>
        <v>1042.0015784318582</v>
      </c>
      <c r="JC21" s="99">
        <f>IY21-JA21</f>
        <v>409.36543040421202</v>
      </c>
      <c r="JD21" s="99">
        <f>IY21-JB21</f>
        <v>53.382389912120516</v>
      </c>
      <c r="JE21" s="81">
        <f>IFERROR(IY21/IZ21-1,"-")</f>
        <v>0.65782610385920326</v>
      </c>
      <c r="JF21" s="124"/>
      <c r="JG21" s="27">
        <f>JG16/JG6</f>
        <v>1172.9980710529087</v>
      </c>
      <c r="JH21" s="27">
        <f t="shared" ref="JH21:JJ22" si="121">JH16/JH6</f>
        <v>685.31569542142336</v>
      </c>
      <c r="JI21" s="27">
        <f t="shared" si="121"/>
        <v>721.13997059969631</v>
      </c>
      <c r="JJ21" s="27">
        <f t="shared" si="121"/>
        <v>1080.6167268746772</v>
      </c>
      <c r="JK21" s="99">
        <f>JG21-JI21</f>
        <v>451.85810045321239</v>
      </c>
      <c r="JL21" s="99">
        <f>JG21-JJ21</f>
        <v>92.381344178231529</v>
      </c>
      <c r="JM21" s="81">
        <f>IFERROR(JG21/JH21-1,"-")</f>
        <v>0.71161711148552231</v>
      </c>
      <c r="JN21" s="124"/>
      <c r="JO21" s="27">
        <f>JO16/JO6</f>
        <v>1227.3428181085389</v>
      </c>
      <c r="JP21" s="27">
        <f t="shared" ref="JP21:JQ21" si="122">JP16/JP6</f>
        <v>676.22822222266598</v>
      </c>
      <c r="JQ21" s="27">
        <f t="shared" si="122"/>
        <v>1121.2590305095041</v>
      </c>
      <c r="JR21" s="99">
        <f>JO21-JQ21</f>
        <v>106.08378759903485</v>
      </c>
      <c r="JS21" s="81">
        <f>IFERROR(JO21/JP21-1,"-")</f>
        <v>0.81498313405855449</v>
      </c>
      <c r="JT21" s="81"/>
      <c r="JU21" s="27">
        <f>JU16/JU6</f>
        <v>1128.3358745089838</v>
      </c>
      <c r="JV21" s="27">
        <f t="shared" ref="JV21:JW22" si="123">JV16/JV6</f>
        <v>860.10920628153133</v>
      </c>
      <c r="JW21" s="27">
        <f t="shared" si="123"/>
        <v>1024.933949251189</v>
      </c>
      <c r="JX21" s="99">
        <f>JU21-JW21</f>
        <v>103.4019252577948</v>
      </c>
      <c r="JY21" s="81">
        <f>IFERROR(JU21/JV21-1,"-")</f>
        <v>0.31185187446959661</v>
      </c>
      <c r="JZ21" s="81"/>
      <c r="KA21" s="27">
        <f>KA16/KA6</f>
        <v>1265.026030478396</v>
      </c>
      <c r="KB21" s="27">
        <f t="shared" ref="KB21:KC21" si="124">KB16/KB6</f>
        <v>962.45281306715083</v>
      </c>
      <c r="KC21" s="27">
        <f t="shared" si="124"/>
        <v>1148.2646212320462</v>
      </c>
      <c r="KD21" s="99">
        <f>KA21-KC21</f>
        <v>116.76140924634979</v>
      </c>
      <c r="KE21" s="81">
        <f>IFERROR(KA21/KB21-1,"-")</f>
        <v>0.31437719678640952</v>
      </c>
      <c r="KF21" s="81"/>
      <c r="KG21" s="27">
        <f>KG16/KG6</f>
        <v>1202.2624434089298</v>
      </c>
      <c r="KH21" s="27">
        <f t="shared" ref="KH21:KI22" si="125">KH16/KH6</f>
        <v>927.3744686336147</v>
      </c>
      <c r="KI21" s="27">
        <f t="shared" si="125"/>
        <v>1107.7599495753382</v>
      </c>
      <c r="KJ21" s="27">
        <f t="shared" ref="KJ21" si="126">KJ16/KJ6</f>
        <v>1211.9595386001511</v>
      </c>
      <c r="KK21" s="99">
        <f>KG21-KI21</f>
        <v>94.502493833591643</v>
      </c>
      <c r="KL21" s="99">
        <f>KG21-KJ21</f>
        <v>-9.6970951912212513</v>
      </c>
      <c r="KM21" s="81">
        <f>IFERROR(KG21/KH21-1,"-")</f>
        <v>0.29641529292943836</v>
      </c>
      <c r="KN21" s="81"/>
      <c r="KO21" s="27">
        <f>KO16/KO6</f>
        <v>1289.2763975304722</v>
      </c>
      <c r="KP21" s="27">
        <f t="shared" ref="KP21:KR21" si="127">KP16/KP6</f>
        <v>1017.6987816967151</v>
      </c>
      <c r="KQ21" s="27">
        <f t="shared" si="127"/>
        <v>1158.0439728448746</v>
      </c>
      <c r="KR21" s="27">
        <f t="shared" si="127"/>
        <v>1256.4406053818807</v>
      </c>
      <c r="KS21" s="99">
        <f>KO21-KQ21</f>
        <v>131.23242468559761</v>
      </c>
      <c r="KT21" s="99">
        <f>KO21-KR21</f>
        <v>32.835792148591509</v>
      </c>
      <c r="KU21" s="81">
        <f>IFERROR(KO21/KP21-1,"-")</f>
        <v>0.26685461427101331</v>
      </c>
      <c r="KV21" s="81"/>
      <c r="KW21" s="27">
        <f>KW16/KW6</f>
        <v>1251.6002157492878</v>
      </c>
      <c r="KX21" s="27">
        <f t="shared" ref="KX21:KZ22" si="128">KX16/KX6</f>
        <v>1002.863579801489</v>
      </c>
      <c r="KY21" s="27">
        <f t="shared" si="128"/>
        <v>1122.4939980972138</v>
      </c>
      <c r="KZ21" s="27">
        <f t="shared" si="128"/>
        <v>1223.301311732293</v>
      </c>
      <c r="LA21" s="99">
        <f>KW21-KY21</f>
        <v>129.10621765207406</v>
      </c>
      <c r="LB21" s="99">
        <f>KW21-KZ21</f>
        <v>28.298904016994811</v>
      </c>
      <c r="LC21" s="81">
        <f>IFERROR(KW21/KX21-1,"-")</f>
        <v>0.24802639257977122</v>
      </c>
      <c r="LD21" s="81"/>
      <c r="LE21" s="27">
        <f>LE16/LE6</f>
        <v>1276.3044367839564</v>
      </c>
      <c r="LF21" s="27">
        <f t="shared" ref="LF21:LH21" si="129">LF16/LF6</f>
        <v>1039.242758346579</v>
      </c>
      <c r="LG21" s="27">
        <f t="shared" si="129"/>
        <v>1161.6389592205048</v>
      </c>
      <c r="LH21" s="27">
        <f t="shared" si="129"/>
        <v>1270.3525005290671</v>
      </c>
      <c r="LI21" s="99">
        <f>LE21-LG21</f>
        <v>114.66547756345153</v>
      </c>
      <c r="LJ21" s="99">
        <f>LE21-LH21</f>
        <v>5.9519362548892332</v>
      </c>
      <c r="LK21" s="81">
        <f>IFERROR(LE21/LF21-1,"-")</f>
        <v>0.22811001234643125</v>
      </c>
      <c r="LL21" s="27">
        <v>1298.0496659491814</v>
      </c>
      <c r="LM21" s="27">
        <v>1039.2427583465801</v>
      </c>
      <c r="LN21" s="27">
        <v>1152.923448972203</v>
      </c>
      <c r="LO21" s="27">
        <v>1343.2946137795527</v>
      </c>
      <c r="LP21" s="35">
        <f>LL21-LN21</f>
        <v>145.12621697697841</v>
      </c>
      <c r="LQ21" s="35">
        <f>LL21-LO21</f>
        <v>-45.244947830371302</v>
      </c>
      <c r="LR21" s="36">
        <f>IFERROR(LL21/LM21-1,"-")</f>
        <v>0.24903412174298833</v>
      </c>
      <c r="LS21" s="81"/>
      <c r="LT21" s="27">
        <f>LT16/LT6</f>
        <v>1301.5867714090462</v>
      </c>
      <c r="LU21" s="27">
        <f t="shared" ref="LU21:LW22" si="130">LU16/LU6</f>
        <v>1085.7385538400797</v>
      </c>
      <c r="LV21" s="27">
        <f t="shared" si="130"/>
        <v>1133.8242197532129</v>
      </c>
      <c r="LW21" s="27">
        <f t="shared" si="130"/>
        <v>1241.942821194905</v>
      </c>
      <c r="LX21" s="99">
        <f>LT21-LV21</f>
        <v>167.76255165583325</v>
      </c>
      <c r="LY21" s="99">
        <f>LT21-LW21</f>
        <v>59.643950214141114</v>
      </c>
      <c r="LZ21" s="81">
        <f>IFERROR(LT21/LU21-1,"-")</f>
        <v>0.19880312512210851</v>
      </c>
      <c r="MA21" s="81"/>
      <c r="MB21" s="27">
        <f>MB16/MB6</f>
        <v>1279.8991586546701</v>
      </c>
      <c r="MC21" s="27">
        <f t="shared" ref="MC21:ME21" si="131">MC16/MC6</f>
        <v>1075.0528343146643</v>
      </c>
      <c r="MD21" s="27">
        <f t="shared" si="131"/>
        <v>1176.4219901638962</v>
      </c>
      <c r="ME21" s="27">
        <f t="shared" si="131"/>
        <v>1320.8063235215125</v>
      </c>
      <c r="MF21" s="99">
        <f>MB21-MD21</f>
        <v>103.47716849077392</v>
      </c>
      <c r="MG21" s="99">
        <f>MB21-ME21</f>
        <v>-40.907164866842322</v>
      </c>
      <c r="MH21" s="81">
        <f>IFERROR(MB21/MC21-1,"-")</f>
        <v>0.19054535535510997</v>
      </c>
      <c r="MI21" s="81"/>
      <c r="MJ21" s="27">
        <f>MJ16/MJ6</f>
        <v>1239.2822093453337</v>
      </c>
      <c r="MK21" s="27">
        <f t="shared" ref="MK21:MM22" si="132">MK16/MK6</f>
        <v>1095.3839683439787</v>
      </c>
      <c r="ML21" s="27">
        <f t="shared" si="132"/>
        <v>1139.6064342731222</v>
      </c>
      <c r="MM21" s="27">
        <f t="shared" si="132"/>
        <v>1294.3161446927593</v>
      </c>
      <c r="MN21" s="99">
        <f>MJ21-ML21</f>
        <v>99.675775072211536</v>
      </c>
      <c r="MO21" s="99">
        <f>MJ21-MM21</f>
        <v>-55.03393534742554</v>
      </c>
      <c r="MP21" s="81">
        <f>IFERROR(MJ21/MK21-1,"-")</f>
        <v>0.13136785379368199</v>
      </c>
      <c r="MQ21" s="81"/>
      <c r="MR21" s="27">
        <f>MR16/MR6</f>
        <v>1289.9214337091398</v>
      </c>
      <c r="MS21" s="27">
        <f t="shared" ref="MS21:MU21" si="133">MS16/MS6</f>
        <v>1172.9980710529087</v>
      </c>
      <c r="MT21" s="27">
        <f t="shared" si="133"/>
        <v>1198.495192461231</v>
      </c>
      <c r="MU21" s="27">
        <f t="shared" si="133"/>
        <v>1360.4863741993522</v>
      </c>
      <c r="MV21" s="99">
        <f>MR21-MT21</f>
        <v>91.42624124790882</v>
      </c>
      <c r="MW21" s="99">
        <f>MR21-MU21</f>
        <v>-70.564940490212393</v>
      </c>
      <c r="MX21" s="81">
        <f>IFERROR(MR21/MS21-1,"-")</f>
        <v>9.9679074963250569E-2</v>
      </c>
      <c r="MY21" s="81"/>
      <c r="MZ21" s="27">
        <f>MZ16/MZ6</f>
        <v>1281.519324917525</v>
      </c>
      <c r="NA21" s="27">
        <f t="shared" ref="NA21:NB22" si="134">NA16/NA6</f>
        <v>1227.3428181085389</v>
      </c>
      <c r="NB21" s="27">
        <f t="shared" si="134"/>
        <v>1365.1764461149696</v>
      </c>
      <c r="NC21" s="99">
        <f>MZ21-NB21</f>
        <v>-83.657121197444667</v>
      </c>
      <c r="ND21" s="81">
        <f>IFERROR(MZ21/NA21-1,"-")</f>
        <v>4.4141299406858181E-2</v>
      </c>
      <c r="NE21" s="81"/>
      <c r="NF21" s="27">
        <f>NF16/NF6</f>
        <v>1189.6911561691659</v>
      </c>
      <c r="NG21" s="27">
        <f t="shared" ref="NG21:NH21" si="135">NG16/NG6</f>
        <v>1128.3358745089838</v>
      </c>
      <c r="NH21" s="27">
        <f t="shared" si="135"/>
        <v>1292.8554139162793</v>
      </c>
      <c r="NI21" s="99">
        <f>NF21-NH21</f>
        <v>-103.16425774711342</v>
      </c>
      <c r="NJ21" s="81">
        <f>IFERROR(NF21/NG21-1,"-")</f>
        <v>5.4376788903288231E-2</v>
      </c>
      <c r="NK21" s="81"/>
      <c r="NL21" s="27">
        <f>NL16/NL6</f>
        <v>1244.0291975930827</v>
      </c>
      <c r="NM21" s="27">
        <f t="shared" ref="NM21:NN22" si="136">NM16/NM6</f>
        <v>1265.026030478396</v>
      </c>
      <c r="NN21" s="27">
        <f t="shared" si="136"/>
        <v>1351.8922166368709</v>
      </c>
      <c r="NO21" s="99">
        <f>NL21-NN21</f>
        <v>-107.8630190437882</v>
      </c>
      <c r="NP21" s="81">
        <f>IFERROR(NL21/NM21-1,"-")</f>
        <v>-1.6597945322415986E-2</v>
      </c>
      <c r="NQ21" s="81"/>
      <c r="NR21" s="27">
        <f>NR16/NR6</f>
        <v>1226.3524678458341</v>
      </c>
      <c r="NS21" s="27">
        <f t="shared" ref="NS21:NT21" si="137">NS16/NS6</f>
        <v>1202.2624434089298</v>
      </c>
      <c r="NT21" s="27">
        <f t="shared" si="137"/>
        <v>1309.6773596929438</v>
      </c>
      <c r="NU21" s="27">
        <f t="shared" ref="NU21" si="138">NU16/NU6</f>
        <v>1178.1510387475437</v>
      </c>
      <c r="NV21" s="99">
        <f>NR21-NT21</f>
        <v>-83.324891847109711</v>
      </c>
      <c r="NW21" s="81">
        <f>IFERROR(NR21/NS21-1,"-")</f>
        <v>2.0037242757578566E-2</v>
      </c>
      <c r="NX21" s="81"/>
      <c r="NY21" s="27">
        <f>NY16/NY6</f>
        <v>1153.705565522371</v>
      </c>
      <c r="NZ21" s="27">
        <f t="shared" ref="NZ21:OB22" si="139">NZ16/NZ6</f>
        <v>1289.2763975304722</v>
      </c>
      <c r="OA21" s="27">
        <f t="shared" si="139"/>
        <v>1369.7395019141877</v>
      </c>
      <c r="OB21" s="27">
        <f t="shared" si="139"/>
        <v>1191.8126212129698</v>
      </c>
      <c r="OC21" s="99">
        <f>NY21-OA21</f>
        <v>-216.03393639181672</v>
      </c>
      <c r="OD21" s="81">
        <f>IFERROR(NY21/NZ21-1,"-")</f>
        <v>-0.1051526517260214</v>
      </c>
      <c r="OE21" s="81"/>
      <c r="OF21" s="27">
        <f>OF16/OF6</f>
        <v>1124.6455604265029</v>
      </c>
      <c r="OG21" s="27">
        <f t="shared" ref="OG21:OI21" si="140">OG16/OG6</f>
        <v>1251.6002157492878</v>
      </c>
      <c r="OH21" s="27">
        <f t="shared" si="140"/>
        <v>1341.7528335998668</v>
      </c>
      <c r="OI21" s="27">
        <f t="shared" si="140"/>
        <v>1148.4098956665912</v>
      </c>
      <c r="OJ21" s="99">
        <f>OF21-OH21</f>
        <v>-217.10727317336386</v>
      </c>
      <c r="OK21" s="81">
        <f>IFERROR(OF21/OG21-1,"-")</f>
        <v>-0.10143387139541338</v>
      </c>
      <c r="OL21" s="81"/>
      <c r="OM21" s="27">
        <f>OM16/OM6</f>
        <v>1147.9691341341138</v>
      </c>
      <c r="ON21" s="27">
        <f t="shared" ref="ON21:OP22" si="141">ON16/ON6</f>
        <v>1276.3044367839564</v>
      </c>
      <c r="OO21" s="27">
        <f t="shared" si="141"/>
        <v>1375.6527419708464</v>
      </c>
      <c r="OP21" s="27">
        <f t="shared" si="141"/>
        <v>1170.2004801215523</v>
      </c>
      <c r="OQ21" s="99">
        <f>OM21-OO21</f>
        <v>-227.68360783673256</v>
      </c>
      <c r="OR21" s="81">
        <f>IFERROR(OM21/ON21-1,"-")</f>
        <v>-0.10055226554976415</v>
      </c>
      <c r="OS21" s="81"/>
      <c r="OT21" s="27">
        <v>1180.0387414920153</v>
      </c>
      <c r="OU21" s="27">
        <v>1298.0496659491816</v>
      </c>
      <c r="OV21" s="27">
        <v>1383.897674709531</v>
      </c>
      <c r="OW21" s="27">
        <v>1219.5131982822577</v>
      </c>
      <c r="OX21" s="99">
        <v>-203.85893321751564</v>
      </c>
      <c r="OY21" s="81">
        <v>-9.0914028602189445E-2</v>
      </c>
      <c r="OZ21" s="82"/>
      <c r="PA21" s="27">
        <f>PA16/PA6</f>
        <v>1131.3283756478488</v>
      </c>
      <c r="PB21" s="27">
        <f t="shared" ref="PB21:PD21" si="142">PB16/PB6</f>
        <v>1301.5867714090462</v>
      </c>
      <c r="PC21" s="27">
        <f t="shared" si="142"/>
        <v>1319.0306631960689</v>
      </c>
      <c r="PD21" s="27">
        <f t="shared" si="142"/>
        <v>1133.2259725259594</v>
      </c>
      <c r="PE21" s="99">
        <f>PA21-PC21</f>
        <v>-187.70228754822006</v>
      </c>
      <c r="PF21" s="81">
        <f>IFERROR(PA21/PB21-1,"-")</f>
        <v>-0.13080833295261785</v>
      </c>
      <c r="PG21" s="81"/>
      <c r="PH21" s="27">
        <f>PH16/PH6</f>
        <v>1215.3036699357306</v>
      </c>
      <c r="PI21" s="27">
        <f t="shared" ref="PI21:PK22" si="143">PI16/PI6</f>
        <v>1279.8991586546701</v>
      </c>
      <c r="PJ21" s="27">
        <f t="shared" si="143"/>
        <v>1380.6505935287371</v>
      </c>
      <c r="PK21" s="27">
        <f t="shared" si="143"/>
        <v>1202.8841364495793</v>
      </c>
      <c r="PL21" s="99">
        <f>PH21-PJ21</f>
        <v>-165.34692359300652</v>
      </c>
      <c r="PM21" s="81">
        <f>IFERROR(PH21/PI21-1,"-")</f>
        <v>-5.0469201641508477E-2</v>
      </c>
      <c r="PN21" s="81"/>
      <c r="PO21" s="27">
        <f>PO16/PO6</f>
        <v>1186.5336290218777</v>
      </c>
      <c r="PP21" s="27">
        <f t="shared" ref="PP21:PR21" si="144">PP16/PP6</f>
        <v>1239.2822093453337</v>
      </c>
      <c r="PQ21" s="27">
        <f t="shared" si="144"/>
        <v>1353.3727530183589</v>
      </c>
      <c r="PR21" s="27">
        <f t="shared" si="144"/>
        <v>1229.769318137144</v>
      </c>
      <c r="PS21" s="99">
        <f>PO21-PQ21</f>
        <v>-166.83912399648125</v>
      </c>
      <c r="PT21" s="81">
        <f>IFERROR(PO21/PP21-1,"-")</f>
        <v>-4.2563816316963932E-2</v>
      </c>
      <c r="PU21" s="81"/>
      <c r="PV21" s="27">
        <f>PV16/PV6</f>
        <v>1250.2935875113565</v>
      </c>
      <c r="PW21" s="27">
        <f t="shared" ref="PW21:PY22" si="145">PW16/PW6</f>
        <v>1289.9214337091398</v>
      </c>
      <c r="PX21" s="27">
        <f t="shared" si="145"/>
        <v>1408.8675595164186</v>
      </c>
      <c r="PY21" s="27">
        <f t="shared" si="145"/>
        <v>1346.8254566918911</v>
      </c>
      <c r="PZ21" s="99">
        <f>PV21-PX21</f>
        <v>-158.57397200506216</v>
      </c>
      <c r="QA21" s="81">
        <f>IFERROR(PV21/PW21-1,"-")</f>
        <v>-3.0721131661355816E-2</v>
      </c>
      <c r="QB21" s="81"/>
      <c r="QC21" s="27">
        <f>QC16/QC6</f>
        <v>1170.1947020916477</v>
      </c>
      <c r="QD21" s="27">
        <f t="shared" ref="QD21:QE21" si="146">QD16/QD6</f>
        <v>1281.519324917525</v>
      </c>
      <c r="QE21" s="27">
        <f t="shared" si="146"/>
        <v>1229.3184818990246</v>
      </c>
      <c r="QF21" s="99">
        <f>QC21-QE21</f>
        <v>-59.123779807376877</v>
      </c>
      <c r="QG21" s="81">
        <f>IFERROR(QC21/QD21-1,"-")</f>
        <v>-8.6869250163700618E-2</v>
      </c>
      <c r="QH21" s="81"/>
      <c r="QI21" s="27">
        <f>QI16/QI6</f>
        <v>1137.2000205913746</v>
      </c>
      <c r="QJ21" s="27">
        <f t="shared" ref="QJ21:QK22" si="147">QJ16/QJ6</f>
        <v>1189.6911561691659</v>
      </c>
      <c r="QK21" s="27">
        <f t="shared" si="147"/>
        <v>1116.2710260960728</v>
      </c>
      <c r="QL21" s="99">
        <f>QI21-QK21</f>
        <v>20.928994495301822</v>
      </c>
      <c r="QM21" s="81">
        <f>IFERROR(QI21/QJ21-1,"-")</f>
        <v>-4.4121648972170191E-2</v>
      </c>
      <c r="QN21" s="81"/>
      <c r="QO21" s="81"/>
      <c r="QP21" s="164">
        <f>+QP16/QP6/12</f>
        <v>1183.3157164172389</v>
      </c>
      <c r="QQ21" s="171"/>
      <c r="QR21" s="171"/>
      <c r="QS21" s="124"/>
      <c r="QT21" s="124"/>
      <c r="QV21" s="33" t="e">
        <f t="shared" ref="QV21:QX24" si="148">QV16/QV6</f>
        <v>#DIV/0!</v>
      </c>
      <c r="QW21" s="33" t="e">
        <f t="shared" si="148"/>
        <v>#DIV/0!</v>
      </c>
      <c r="QX21" s="33" t="e">
        <f t="shared" si="148"/>
        <v>#DIV/0!</v>
      </c>
      <c r="QY21" s="35" t="e">
        <f>QV21-QX21</f>
        <v>#DIV/0!</v>
      </c>
      <c r="QZ21" s="36" t="str">
        <f>IFERROR(QV21/QW21-1,"-")</f>
        <v>-</v>
      </c>
      <c r="RB21" s="33" t="e">
        <f>(RB16/12)/RB6</f>
        <v>#DIV/0!</v>
      </c>
      <c r="RC21" s="33"/>
      <c r="RD21" s="33"/>
      <c r="RE21" s="33"/>
      <c r="RF21" s="37">
        <v>598.04526463849072</v>
      </c>
      <c r="RG21" s="38" t="e">
        <f t="shared" ref="RG21:RG24" si="149">RB21/$Y21-1</f>
        <v>#DIV/0!</v>
      </c>
    </row>
    <row r="22" spans="1:478" ht="14.5" x14ac:dyDescent="0.3">
      <c r="A22" s="193" t="s">
        <v>14</v>
      </c>
      <c r="B22" s="194"/>
      <c r="C22" s="2"/>
      <c r="D22" s="42"/>
      <c r="E22" s="39">
        <f>E17/E7</f>
        <v>75.860237511838164</v>
      </c>
      <c r="F22" s="39">
        <f t="shared" ref="F22" si="150">F17/F7</f>
        <v>80.368521269301823</v>
      </c>
      <c r="G22" s="39">
        <f>G17/G7</f>
        <v>78.063521593517322</v>
      </c>
      <c r="H22" s="40">
        <f>E22-G22</f>
        <v>-2.2032840816791577</v>
      </c>
      <c r="I22" s="41">
        <f>IFERROR(E22/F22-1,"-")</f>
        <v>-5.6095143798367664E-2</v>
      </c>
      <c r="J22" s="42"/>
      <c r="K22" s="39">
        <f>K17/K7</f>
        <v>69.580943501954195</v>
      </c>
      <c r="L22" s="39">
        <f t="shared" si="82"/>
        <v>98.205271905385644</v>
      </c>
      <c r="M22" s="39">
        <f>M17/M7</f>
        <v>72.414968321652879</v>
      </c>
      <c r="N22" s="40">
        <f>K22-M22</f>
        <v>-2.8340248196986835</v>
      </c>
      <c r="O22" s="41">
        <f>IFERROR(K22/L22-1,"-")</f>
        <v>-0.2914744580210431</v>
      </c>
      <c r="P22" s="42"/>
      <c r="Q22" s="39">
        <f>Q17/Q7</f>
        <v>67.95880926187597</v>
      </c>
      <c r="R22" s="39">
        <f t="shared" ref="R22" si="151">R17/R7</f>
        <v>97.686620328635072</v>
      </c>
      <c r="S22" s="39">
        <f>S17/S7</f>
        <v>85.066878815947319</v>
      </c>
      <c r="T22" s="40">
        <f>Q22-S22</f>
        <v>-17.108069554071349</v>
      </c>
      <c r="U22" s="41">
        <f>IFERROR(Q22/R22-1,"-")</f>
        <v>-0.30431814476485608</v>
      </c>
      <c r="V22" s="42"/>
      <c r="W22" s="39">
        <f>W17/W7</f>
        <v>65.328161412402196</v>
      </c>
      <c r="X22" s="39">
        <f t="shared" si="84"/>
        <v>87.975891591058129</v>
      </c>
      <c r="Y22" s="39">
        <f>Y17/Y7</f>
        <v>86.912070776948596</v>
      </c>
      <c r="Z22" s="40">
        <f>W22-Y22</f>
        <v>-21.5839093645464</v>
      </c>
      <c r="AA22" s="41">
        <f>IFERROR(W22/X22-1,"-")</f>
        <v>-0.25743109582714196</v>
      </c>
      <c r="AB22" s="42"/>
      <c r="AC22" s="39">
        <f>AC17/AC7</f>
        <v>67.641067119902345</v>
      </c>
      <c r="AD22" s="39">
        <f t="shared" ref="AD22" si="152">AD17/AD7</f>
        <v>85.774918173137777</v>
      </c>
      <c r="AE22" s="39">
        <f>AE17/AE7</f>
        <v>82.094460630726985</v>
      </c>
      <c r="AF22" s="40">
        <f>AC22-AE22</f>
        <v>-14.45339351082464</v>
      </c>
      <c r="AG22" s="41">
        <f>IFERROR(AC22/AD22-1,"-")</f>
        <v>-0.21141204724476703</v>
      </c>
      <c r="AH22" s="42"/>
      <c r="AI22" s="39">
        <f>AI17/AI7</f>
        <v>64.200150881144751</v>
      </c>
      <c r="AJ22" s="39" t="e">
        <f t="shared" si="86"/>
        <v>#REF!</v>
      </c>
      <c r="AK22" s="39">
        <f>AK17/AK7</f>
        <v>83.870849094664436</v>
      </c>
      <c r="AL22" s="39">
        <f>AL17/AL7</f>
        <v>68.923676526725302</v>
      </c>
      <c r="AM22" s="40">
        <f>AI22-AK22</f>
        <v>-19.670698213519685</v>
      </c>
      <c r="AN22" s="41" t="str">
        <f>IFERROR(AI22/AJ22-1,"-")</f>
        <v>-</v>
      </c>
      <c r="AO22" s="42"/>
      <c r="AP22" s="39">
        <f>AP17/AP7</f>
        <v>64.151841726370492</v>
      </c>
      <c r="AQ22" s="39" t="e">
        <f t="shared" ref="AQ22" si="153">AQ17/AQ7</f>
        <v>#REF!</v>
      </c>
      <c r="AR22" s="39">
        <f>AR17/AR7</f>
        <v>91.665010800273876</v>
      </c>
      <c r="AS22" s="39">
        <f>AS17/AS7</f>
        <v>60.332478935287028</v>
      </c>
      <c r="AT22" s="40">
        <f>AP22-AR22</f>
        <v>-27.513169073903384</v>
      </c>
      <c r="AU22" s="41" t="str">
        <f>IFERROR(AP22/AQ22-1,"-")</f>
        <v>-</v>
      </c>
      <c r="AV22" s="42"/>
      <c r="AW22" s="39" t="e">
        <f>AW17/AW7</f>
        <v>#REF!</v>
      </c>
      <c r="AX22" s="39" t="e">
        <f t="shared" si="89"/>
        <v>#REF!</v>
      </c>
      <c r="AY22" s="39">
        <f>AY17/AY7</f>
        <v>94.957358780286654</v>
      </c>
      <c r="AZ22" s="39">
        <f>AZ17/AZ7</f>
        <v>60.902156223300231</v>
      </c>
      <c r="BA22" s="40" t="e">
        <f>AW22-AY22</f>
        <v>#REF!</v>
      </c>
      <c r="BB22" s="41" t="str">
        <f>IFERROR(AW22/AX22-1,"-")</f>
        <v>-</v>
      </c>
      <c r="BC22" s="42"/>
      <c r="BD22" s="39">
        <f>BD17/BD7</f>
        <v>61.503523551522598</v>
      </c>
      <c r="BE22" s="39" t="e">
        <f t="shared" ref="BE22" si="154">BE17/BE7</f>
        <v>#REF!</v>
      </c>
      <c r="BF22" s="39">
        <f>BF17/BF7</f>
        <v>94.161251966646816</v>
      </c>
      <c r="BG22" s="39">
        <f>BG17/BG7</f>
        <v>62.743515463709976</v>
      </c>
      <c r="BH22" s="40">
        <f>BD22-BF22</f>
        <v>-32.657728415124218</v>
      </c>
      <c r="BI22" s="41" t="str">
        <f>IFERROR(BD22/BE22-1,"-")</f>
        <v>-</v>
      </c>
      <c r="BJ22" s="42"/>
      <c r="BK22" s="42"/>
      <c r="BL22" s="42"/>
      <c r="BM22" s="42"/>
      <c r="BN22" s="39">
        <f>BN17/BN7</f>
        <v>61.069361628633374</v>
      </c>
      <c r="BO22" s="39" t="e">
        <f t="shared" si="91"/>
        <v>#REF!</v>
      </c>
      <c r="BP22" s="39">
        <f>BP17/BP7</f>
        <v>85.005332095045318</v>
      </c>
      <c r="BQ22" s="39">
        <f>BQ17/BQ7</f>
        <v>59.62945388527141</v>
      </c>
      <c r="BR22" s="40">
        <f>BN22-BP22</f>
        <v>-23.935970466411945</v>
      </c>
      <c r="BS22" s="41" t="str">
        <f>IFERROR(BN22/BO22-1,"-")</f>
        <v>-</v>
      </c>
      <c r="BT22" s="54"/>
      <c r="BU22" s="39">
        <f>BU17/BU7</f>
        <v>61.275508271301746</v>
      </c>
      <c r="BV22" s="39" t="e">
        <f t="shared" ref="BV22" si="155">BV17/BV7</f>
        <v>#REF!</v>
      </c>
      <c r="BW22" s="39">
        <f>BW17/BW7</f>
        <v>85.141981499692136</v>
      </c>
      <c r="BX22" s="39">
        <f>BX17/BX7</f>
        <v>53.072792270537867</v>
      </c>
      <c r="BY22" s="40">
        <f>BU22-BW22</f>
        <v>-23.86647322839039</v>
      </c>
      <c r="BZ22" s="41" t="str">
        <f>IFERROR(BU22/BV22-1,"-")</f>
        <v>-</v>
      </c>
      <c r="CA22" s="54"/>
      <c r="CB22" s="39">
        <f>CB17/CB7</f>
        <v>61.275508271301746</v>
      </c>
      <c r="CC22" s="39" t="e">
        <f t="shared" si="93"/>
        <v>#REF!</v>
      </c>
      <c r="CD22" s="39">
        <f>CD17/CD7</f>
        <v>85.141981499692136</v>
      </c>
      <c r="CE22" s="39">
        <f>CE17/CE7</f>
        <v>53.072792270537867</v>
      </c>
      <c r="CF22" s="40">
        <f>CB22-CD22</f>
        <v>-23.86647322839039</v>
      </c>
      <c r="CG22" s="41" t="str">
        <f>IFERROR(CB22/CC22-1,"-")</f>
        <v>-</v>
      </c>
      <c r="CH22" s="54"/>
      <c r="CI22" s="54"/>
      <c r="CJ22" s="43">
        <f t="shared" si="94"/>
        <v>12.643372918639693</v>
      </c>
      <c r="CK22" s="44" t="e">
        <f t="shared" si="94"/>
        <v>#REF!</v>
      </c>
      <c r="CL22" s="44" t="e">
        <f t="shared" si="94"/>
        <v>#REF!</v>
      </c>
      <c r="CM22" s="45" t="e">
        <f t="shared" si="52"/>
        <v>#REF!</v>
      </c>
      <c r="CN22" s="46" t="str">
        <f t="shared" ref="CN22:CN24" si="156">IFERROR(CJ22/CK22-1,"-")</f>
        <v>-</v>
      </c>
      <c r="CP22" s="43">
        <f>(CP17/12)/CP7</f>
        <v>91.115221210507485</v>
      </c>
      <c r="CQ22" s="43"/>
      <c r="CR22" s="43"/>
      <c r="CS22" s="43"/>
      <c r="CT22" s="47"/>
      <c r="CU22" s="48" t="e">
        <f t="shared" si="95"/>
        <v>#DIV/0!</v>
      </c>
      <c r="CV22" s="48" t="e">
        <f t="shared" si="95"/>
        <v>#DIV/0!</v>
      </c>
      <c r="CW22" s="48" t="e">
        <f t="shared" si="95"/>
        <v>#DIV/0!</v>
      </c>
      <c r="CX22" s="48" t="e">
        <f t="shared" si="95"/>
        <v>#DIV/0!</v>
      </c>
      <c r="CY22" s="39">
        <f>CY17/CY7</f>
        <v>48.204562133809887</v>
      </c>
      <c r="CZ22" s="39" t="e">
        <f t="shared" ref="CZ22" si="157">CZ17/CZ7</f>
        <v>#REF!</v>
      </c>
      <c r="DA22" s="39">
        <f>DA17/DA7</f>
        <v>92.114644369901313</v>
      </c>
      <c r="DB22" s="39">
        <f>DB17/DB7</f>
        <v>51.342065760233069</v>
      </c>
      <c r="DC22" s="40">
        <f>CY22-DA22</f>
        <v>-43.910082236091426</v>
      </c>
      <c r="DD22" s="41" t="str">
        <f>IFERROR(CY22/CZ22-1,"-")</f>
        <v>-</v>
      </c>
      <c r="DF22" s="39">
        <f>DF17/DF7</f>
        <v>47.909365299418951</v>
      </c>
      <c r="DG22" s="39">
        <f t="shared" si="97"/>
        <v>75.860237511838164</v>
      </c>
      <c r="DH22" s="39">
        <f>DH17/DH7</f>
        <v>47.749714674892218</v>
      </c>
      <c r="DI22" s="40">
        <f>DF22-DH22</f>
        <v>0.15965062452673351</v>
      </c>
      <c r="DJ22" s="41">
        <f>IFERROR(DF22/DG22-1,"-")</f>
        <v>-0.36845221065986533</v>
      </c>
      <c r="DK22" s="54"/>
      <c r="DL22" s="39">
        <f>DL17/DL7</f>
        <v>43.661530289727381</v>
      </c>
      <c r="DM22" s="39">
        <f t="shared" ref="DM22" si="158">DM17/DM7</f>
        <v>98.205271905385644</v>
      </c>
      <c r="DN22" s="39">
        <f>DN17/DN7</f>
        <v>40.111098926597016</v>
      </c>
      <c r="DO22" s="40">
        <f>DL22-DN22</f>
        <v>3.5504313631303646</v>
      </c>
      <c r="DP22" s="41">
        <f>IFERROR(DL22/DM22-1,"-")</f>
        <v>-0.55540543351081584</v>
      </c>
      <c r="DQ22" s="54"/>
      <c r="DR22" s="39">
        <f>DR17/DR7</f>
        <v>63.542657864040109</v>
      </c>
      <c r="DS22" s="39">
        <f t="shared" si="99"/>
        <v>65.328161412402196</v>
      </c>
      <c r="DT22" s="39">
        <f>DT17/DT7</f>
        <v>36.809758383717138</v>
      </c>
      <c r="DU22" s="39">
        <f>DU17/DU7</f>
        <v>20.730230628594565</v>
      </c>
      <c r="DV22" s="40">
        <f>DR22-DT22</f>
        <v>26.73289948032297</v>
      </c>
      <c r="DW22" s="41">
        <f>IFERROR(DR22/DS22-1,"-")</f>
        <v>-2.7331299546157428E-2</v>
      </c>
      <c r="DX22" s="54"/>
      <c r="DY22" s="54"/>
      <c r="DZ22" s="39">
        <f>DZ17/DZ7</f>
        <v>63.359369730211391</v>
      </c>
      <c r="EA22" s="39">
        <f t="shared" ref="EA22" si="159">EA17/EA7</f>
        <v>67.641067119902345</v>
      </c>
      <c r="EB22" s="39">
        <f>EB17/EB7</f>
        <v>35.202296561685841</v>
      </c>
      <c r="EC22" s="39">
        <f>EC17/EC7</f>
        <v>19.817617861603871</v>
      </c>
      <c r="ED22" s="40">
        <f>DZ22-EB22</f>
        <v>28.15707316852555</v>
      </c>
      <c r="EE22" s="40">
        <f>DZ22-EC22</f>
        <v>43.54175186860752</v>
      </c>
      <c r="EF22" s="41">
        <f>IFERROR(DZ22/EA22-1,"-")</f>
        <v>-6.3300263759900499E-2</v>
      </c>
      <c r="EG22" s="54"/>
      <c r="EH22" s="39">
        <f>EH17/EH7</f>
        <v>61.112621455287389</v>
      </c>
      <c r="EI22" s="39" t="e">
        <f t="shared" si="103"/>
        <v>#REF!</v>
      </c>
      <c r="EJ22" s="39">
        <f>EJ17/EJ7</f>
        <v>31.528125430587608</v>
      </c>
      <c r="EK22" s="39">
        <f>EK17/EK7</f>
        <v>17.748517337070314</v>
      </c>
      <c r="EL22" s="40">
        <f>EH22-EJ22</f>
        <v>29.584496024699781</v>
      </c>
      <c r="EM22" s="40">
        <f>EH22-EK22</f>
        <v>43.364104118217071</v>
      </c>
      <c r="EN22" s="41" t="str">
        <f>IFERROR(EH22/EI22-1,"-")</f>
        <v>-</v>
      </c>
      <c r="EO22" s="54"/>
      <c r="EP22" s="39">
        <f>EP17/EP7</f>
        <v>58.704383564956906</v>
      </c>
      <c r="EQ22" s="39">
        <f t="shared" ref="EQ22" si="160">EQ17/EQ7</f>
        <v>64.151841726370492</v>
      </c>
      <c r="ER22" s="39">
        <f>ER17/ER7</f>
        <v>30.151309603067748</v>
      </c>
      <c r="ES22" s="39">
        <f>ES17/ES7</f>
        <v>58.515086633542666</v>
      </c>
      <c r="ET22" s="40">
        <f>EP22-ER22</f>
        <v>28.553073961889158</v>
      </c>
      <c r="EU22" s="40">
        <f>EP22-ES22</f>
        <v>0.18929693141424053</v>
      </c>
      <c r="EV22" s="41">
        <f>IFERROR(EP22/EQ22-1,"-")</f>
        <v>-8.4915070476836108E-2</v>
      </c>
      <c r="EW22" s="54"/>
      <c r="EX22" s="39">
        <f>EX17/EX7</f>
        <v>56.284984445461703</v>
      </c>
      <c r="EY22" s="39" t="e">
        <f t="shared" si="105"/>
        <v>#REF!</v>
      </c>
      <c r="EZ22" s="39">
        <f>EZ17/EZ7</f>
        <v>27.90446957656366</v>
      </c>
      <c r="FA22" s="39">
        <f>FA17/FA7</f>
        <v>55.399388676328343</v>
      </c>
      <c r="FB22" s="40">
        <f>EX22-EZ22</f>
        <v>28.380514868898043</v>
      </c>
      <c r="FC22" s="40">
        <f>EX22-FA22</f>
        <v>0.88559576913336002</v>
      </c>
      <c r="FD22" s="41" t="str">
        <f>IFERROR(EX22/EY22-1,"-")</f>
        <v>-</v>
      </c>
      <c r="FE22" s="54"/>
      <c r="FF22" s="39">
        <f>FF17/FF7</f>
        <v>56.469297988635603</v>
      </c>
      <c r="FG22" s="39">
        <f t="shared" ref="FG22" si="161">FG17/FG7</f>
        <v>61.503523551522598</v>
      </c>
      <c r="FH22" s="39">
        <f>FH17/FH7</f>
        <v>24.991994921191079</v>
      </c>
      <c r="FI22" s="39">
        <f>FI17/FI7</f>
        <v>50.581544857707691</v>
      </c>
      <c r="FJ22" s="40">
        <f>FF22-FH22</f>
        <v>31.477303067444524</v>
      </c>
      <c r="FK22" s="40">
        <f>FF22-FI22</f>
        <v>5.8877531309279121</v>
      </c>
      <c r="FL22" s="41">
        <f>IFERROR(FF22/FG22-1,"-")</f>
        <v>-8.1852636600076023E-2</v>
      </c>
      <c r="FM22" s="54"/>
      <c r="FN22" s="39">
        <f>FN17/FN7</f>
        <v>54.336463216073362</v>
      </c>
      <c r="FO22" s="39">
        <f t="shared" si="107"/>
        <v>61.069361628633374</v>
      </c>
      <c r="FP22" s="39">
        <f>FP17/FP7</f>
        <v>24.991994921191079</v>
      </c>
      <c r="FQ22" s="39">
        <f>FQ17/FQ7</f>
        <v>52.002307928636498</v>
      </c>
      <c r="FR22" s="40">
        <f>FN22-FP22</f>
        <v>29.344468294882283</v>
      </c>
      <c r="FS22" s="40">
        <f>FN22-FQ22</f>
        <v>2.3341552874368645</v>
      </c>
      <c r="FT22" s="41">
        <f>IFERROR(FN22/FO22-1,"-")</f>
        <v>-0.11025002117269855</v>
      </c>
      <c r="FU22" s="54"/>
      <c r="FV22" s="39">
        <f>FV17/FV7</f>
        <v>56.40901635085968</v>
      </c>
      <c r="FW22" s="39">
        <f t="shared" ref="FW22" si="162">FW17/FW7</f>
        <v>61.275508271301746</v>
      </c>
      <c r="FX22" s="39">
        <f>FX17/FX7</f>
        <v>21.406028869357439</v>
      </c>
      <c r="FY22" s="39">
        <f>FY17/FY7</f>
        <v>47.985869021213787</v>
      </c>
      <c r="FZ22" s="40">
        <f>FV22-FX22</f>
        <v>35.002987481502245</v>
      </c>
      <c r="GA22" s="40">
        <f>FV22-FY22</f>
        <v>8.423147329645893</v>
      </c>
      <c r="GB22" s="41">
        <f>IFERROR(FV22/FW22-1,"-")</f>
        <v>-7.9419853996074874E-2</v>
      </c>
      <c r="GC22" s="54"/>
      <c r="GD22" s="39">
        <f>GD17/GD7</f>
        <v>62.577378159028498</v>
      </c>
      <c r="GE22" s="39">
        <f t="shared" si="109"/>
        <v>48.204562133809887</v>
      </c>
      <c r="GF22" s="39">
        <f>GF17/GF7</f>
        <v>20.672924509909429</v>
      </c>
      <c r="GG22" s="39">
        <f>GG17/GG7</f>
        <v>47.983009087099127</v>
      </c>
      <c r="GH22" s="40">
        <f>GD22-GF22</f>
        <v>41.90445364911907</v>
      </c>
      <c r="GI22" s="40">
        <f>GD22-GG22</f>
        <v>14.594369071929371</v>
      </c>
      <c r="GJ22" s="41">
        <f>IFERROR(GD22/GE22-1,"-")</f>
        <v>0.29816298269283004</v>
      </c>
      <c r="GK22" s="54"/>
      <c r="GL22" s="39">
        <f>GL17/GL7</f>
        <v>60.538286789805909</v>
      </c>
      <c r="GM22" s="39">
        <f t="shared" ref="GM22" si="163">GM17/GM7</f>
        <v>47.909365299418951</v>
      </c>
      <c r="GN22" s="39">
        <f>GN17/GN7</f>
        <v>47.201513944860658</v>
      </c>
      <c r="GO22" s="40">
        <f>GL22-GN22</f>
        <v>13.336772844945251</v>
      </c>
      <c r="GP22" s="41">
        <f>IFERROR(GL22/GM22-1,"-")</f>
        <v>0.26360026711813123</v>
      </c>
      <c r="GQ22" s="39">
        <v>55.759915140324537</v>
      </c>
      <c r="GR22" s="39">
        <v>43.661530289727381</v>
      </c>
      <c r="GS22" s="39">
        <v>41.557074058398491</v>
      </c>
      <c r="GT22" s="40">
        <v>14.202841081926046</v>
      </c>
      <c r="GU22" s="41">
        <v>0.27709484230889747</v>
      </c>
      <c r="GV22" s="54"/>
      <c r="GW22" s="39">
        <f>GW17/GW7</f>
        <v>84.797169628885214</v>
      </c>
      <c r="GX22" s="39">
        <f t="shared" si="111"/>
        <v>50.80124500081817</v>
      </c>
      <c r="GY22" s="39">
        <f>GY17/GY7</f>
        <v>43.262459401484172</v>
      </c>
      <c r="GZ22" s="40">
        <f>GW22-GY22</f>
        <v>41.534710227401042</v>
      </c>
      <c r="HA22" s="41">
        <f>IFERROR(GW22/GX22-1,"-")</f>
        <v>0.66919471417520437</v>
      </c>
      <c r="HB22" s="54"/>
      <c r="HC22" s="39">
        <f>HC17/HC7</f>
        <v>78.303540021981078</v>
      </c>
      <c r="HD22" s="39">
        <f t="shared" ref="HD22" si="164">HD17/HD7</f>
        <v>63.542657864040109</v>
      </c>
      <c r="HE22" s="39">
        <f>HE17/HE7</f>
        <v>38.779022249012456</v>
      </c>
      <c r="HF22" s="39">
        <f>HF17/HF7</f>
        <v>79.533818663736298</v>
      </c>
      <c r="HG22" s="40">
        <f>HC22-HE22</f>
        <v>39.524517772968622</v>
      </c>
      <c r="HH22" s="40">
        <f t="shared" ref="HH22:HH24" si="165">HC22-HF22</f>
        <v>-1.2302786417552198</v>
      </c>
      <c r="HI22" s="41">
        <f>IFERROR(HC22/HD22-1,"-")</f>
        <v>0.23229878406289339</v>
      </c>
      <c r="HJ22" s="54"/>
      <c r="HK22" s="39">
        <f>HK17/HK7</f>
        <v>85.326250173661748</v>
      </c>
      <c r="HL22" s="39">
        <f t="shared" si="114"/>
        <v>63.359369730211391</v>
      </c>
      <c r="HM22" s="39">
        <f>HM17/HM7</f>
        <v>38.620123742877269</v>
      </c>
      <c r="HN22" s="39">
        <f>HN17/HN7</f>
        <v>77.590314087170356</v>
      </c>
      <c r="HO22" s="40">
        <f>HK22-HM22</f>
        <v>46.706126430784479</v>
      </c>
      <c r="HP22" s="40">
        <f t="shared" ref="HP22:HP23" si="166">HK22-HN22</f>
        <v>7.7359360864913924</v>
      </c>
      <c r="HQ22" s="41">
        <f>IFERROR(HK22/HL22-1,"-")</f>
        <v>0.34670295075514268</v>
      </c>
      <c r="HR22" s="54"/>
      <c r="HS22" s="39">
        <f>HS17/HS7</f>
        <v>82.886185079396142</v>
      </c>
      <c r="HT22" s="39">
        <f t="shared" ref="HT22" si="167">HT17/HT7</f>
        <v>61.112621455287389</v>
      </c>
      <c r="HU22" s="39">
        <f>HU17/HU7</f>
        <v>35.109318223178981</v>
      </c>
      <c r="HV22" s="39">
        <f>HV17/HV7</f>
        <v>77.652228324280685</v>
      </c>
      <c r="HW22" s="40">
        <f>HS22-HU22</f>
        <v>47.776866856217161</v>
      </c>
      <c r="HX22" s="40">
        <f t="shared" ref="HX22:HX23" si="168">HS22-HV22</f>
        <v>5.2339567551154573</v>
      </c>
      <c r="HY22" s="41">
        <f>IFERROR(HS22/HT22-1,"-")</f>
        <v>0.35628587197882222</v>
      </c>
      <c r="HZ22" s="54"/>
      <c r="IA22" s="39">
        <f>IA17/IA7</f>
        <v>79.273796837784218</v>
      </c>
      <c r="IB22" s="39">
        <f t="shared" si="117"/>
        <v>58.704383564956906</v>
      </c>
      <c r="IC22" s="39">
        <f>IC17/IC7</f>
        <v>34.114243987209932</v>
      </c>
      <c r="ID22" s="39">
        <f>ID17/ID7</f>
        <v>78.572038047339646</v>
      </c>
      <c r="IE22" s="40">
        <f>IA22-IC22</f>
        <v>45.159552850574286</v>
      </c>
      <c r="IF22" s="40">
        <f t="shared" ref="IF22:IF23" si="169">IA22-ID22</f>
        <v>0.7017587904445719</v>
      </c>
      <c r="IG22" s="41">
        <f>IFERROR(IA22/IB22-1,"-")</f>
        <v>0.35038973282237218</v>
      </c>
      <c r="IH22" s="54"/>
      <c r="II22" s="39">
        <f>II17/II7</f>
        <v>79.779083575954047</v>
      </c>
      <c r="IJ22" s="39">
        <f t="shared" ref="IJ22" si="170">IJ17/IJ7</f>
        <v>56.469297988635603</v>
      </c>
      <c r="IK22" s="39">
        <f>IK17/IK7</f>
        <v>30.198181594545119</v>
      </c>
      <c r="IL22" s="39">
        <f>IL17/IL7</f>
        <v>75.845828175427002</v>
      </c>
      <c r="IM22" s="40">
        <f>II22-IK22</f>
        <v>49.580901981408928</v>
      </c>
      <c r="IN22" s="40">
        <f t="shared" ref="IN22:IN23" si="171">II22-IL22</f>
        <v>3.9332554005270453</v>
      </c>
      <c r="IO22" s="41">
        <f>IFERROR(II22/IJ22-1,"-")</f>
        <v>0.4127868845121736</v>
      </c>
      <c r="IP22" s="54"/>
      <c r="IQ22" s="39">
        <f>IQ17/IQ7</f>
        <v>79.323996871447747</v>
      </c>
      <c r="IR22" s="39">
        <f t="shared" si="119"/>
        <v>54.336463216073362</v>
      </c>
      <c r="IS22" s="39">
        <f>IS17/IS7</f>
        <v>29.844558338005061</v>
      </c>
      <c r="IT22" s="39">
        <f>IT17/IT7</f>
        <v>77.156149043240106</v>
      </c>
      <c r="IU22" s="40">
        <f>IQ22-IS22</f>
        <v>49.479438533442689</v>
      </c>
      <c r="IV22" s="40">
        <f t="shared" ref="IV22:IV23" si="172">IQ22-IT22</f>
        <v>2.1678478282076412</v>
      </c>
      <c r="IW22" s="41">
        <f>IFERROR(IQ22/IR22-1,"-")</f>
        <v>0.45986676674205729</v>
      </c>
      <c r="IX22" s="54"/>
      <c r="IY22" s="39">
        <f>IY17/IY7</f>
        <v>81.921554742005029</v>
      </c>
      <c r="IZ22" s="39">
        <f t="shared" ref="IZ22" si="173">IZ17/IZ7</f>
        <v>56.40901635085968</v>
      </c>
      <c r="JA22" s="39">
        <f>JA17/JA7</f>
        <v>27.590600915870407</v>
      </c>
      <c r="JB22" s="39">
        <f>JB17/JB7</f>
        <v>73.506968202505149</v>
      </c>
      <c r="JC22" s="40">
        <f>IY22-JA22</f>
        <v>54.330953826134618</v>
      </c>
      <c r="JD22" s="40">
        <f t="shared" ref="JD22:JD23" si="174">IY22-JB22</f>
        <v>8.4145865394998793</v>
      </c>
      <c r="JE22" s="41">
        <f>IFERROR(IY22/IZ22-1,"-")</f>
        <v>0.45227766838654571</v>
      </c>
      <c r="JF22" s="54"/>
      <c r="JG22" s="39">
        <f>JG17/JG7</f>
        <v>99.501825952510728</v>
      </c>
      <c r="JH22" s="39">
        <f t="shared" si="121"/>
        <v>62.577378159028498</v>
      </c>
      <c r="JI22" s="39">
        <f>JI17/JI7</f>
        <v>27.653327798865238</v>
      </c>
      <c r="JJ22" s="39">
        <f>JJ17/JJ7</f>
        <v>74.776882668237405</v>
      </c>
      <c r="JK22" s="40">
        <f>JG22-JI22</f>
        <v>71.848498153645494</v>
      </c>
      <c r="JL22" s="40">
        <f t="shared" ref="JL22:JL23" si="175">JG22-JJ22</f>
        <v>24.724943284273323</v>
      </c>
      <c r="JM22" s="41">
        <f>IFERROR(JG22/JH22-1,"-")</f>
        <v>0.59006063979934997</v>
      </c>
      <c r="JN22" s="54"/>
      <c r="JO22" s="39">
        <f>JO17/JO7</f>
        <v>99.91270768314088</v>
      </c>
      <c r="JP22" s="39">
        <f t="shared" ref="JP22" si="176">JP17/JP7</f>
        <v>60.538286789805909</v>
      </c>
      <c r="JQ22" s="39">
        <f>JQ17/JQ7</f>
        <v>76.118019435672849</v>
      </c>
      <c r="JR22" s="40">
        <f>JO22-JQ22</f>
        <v>23.794688247468031</v>
      </c>
      <c r="JS22" s="41">
        <f>IFERROR(JO22/JP22-1,"-")</f>
        <v>0.65040527212219135</v>
      </c>
      <c r="JT22" s="41"/>
      <c r="JU22" s="39">
        <f>JU17/JU7</f>
        <v>86.75572255652159</v>
      </c>
      <c r="JV22" s="39">
        <f t="shared" si="123"/>
        <v>55.759915140324537</v>
      </c>
      <c r="JW22" s="39">
        <f>JW17/JW7</f>
        <v>68.267499269712303</v>
      </c>
      <c r="JX22" s="40">
        <f>JU22-JW22</f>
        <v>18.488223286809287</v>
      </c>
      <c r="JY22" s="41">
        <f>IFERROR(JU22/JV22-1,"-")</f>
        <v>0.55587974512144589</v>
      </c>
      <c r="JZ22" s="41"/>
      <c r="KA22" s="39">
        <f>KA17/KA7</f>
        <v>99.875029797809233</v>
      </c>
      <c r="KB22" s="39">
        <f t="shared" ref="KB22" si="177">KB17/KB7</f>
        <v>84.797169628885214</v>
      </c>
      <c r="KC22" s="39">
        <f>KC17/KC7</f>
        <v>75.049505342456982</v>
      </c>
      <c r="KD22" s="40">
        <f>KA22-KC22</f>
        <v>24.825524455352252</v>
      </c>
      <c r="KE22" s="41">
        <f>IFERROR(KA22/KB22-1,"-")</f>
        <v>0.17781088961945635</v>
      </c>
      <c r="KF22" s="41"/>
      <c r="KG22" s="39">
        <f>KG17/KG7</f>
        <v>92.663298254816581</v>
      </c>
      <c r="KH22" s="39">
        <f t="shared" si="125"/>
        <v>78.303540021981078</v>
      </c>
      <c r="KI22" s="39">
        <f>KI17/KI7</f>
        <v>71.054369663905518</v>
      </c>
      <c r="KJ22" s="39">
        <f>KJ17/KJ7</f>
        <v>91.780985622094946</v>
      </c>
      <c r="KK22" s="40">
        <f>KG22-KI22</f>
        <v>21.608928590911063</v>
      </c>
      <c r="KL22" s="40">
        <f>KG22-KJ22</f>
        <v>0.88231263272163574</v>
      </c>
      <c r="KM22" s="41">
        <f>IFERROR(KG22/KH22-1,"-")</f>
        <v>0.1833858115329714</v>
      </c>
      <c r="KN22" s="41"/>
      <c r="KO22" s="39">
        <f>KO17/KO7</f>
        <v>97.917237558071577</v>
      </c>
      <c r="KP22" s="39">
        <f t="shared" ref="KP22" si="178">KP17/KP7</f>
        <v>85.326250173661748</v>
      </c>
      <c r="KQ22" s="39">
        <f>KQ17/KQ7</f>
        <v>72.905687126259281</v>
      </c>
      <c r="KR22" s="39">
        <f>KR17/KR7</f>
        <v>94.470997825139719</v>
      </c>
      <c r="KS22" s="40">
        <f>KO22-KQ22</f>
        <v>25.011550431812296</v>
      </c>
      <c r="KT22" s="40">
        <f>KO22-KR22</f>
        <v>3.4462397329318577</v>
      </c>
      <c r="KU22" s="41">
        <f>IFERROR(KO22/KP22-1,"-")</f>
        <v>0.14756288198278722</v>
      </c>
      <c r="KV22" s="41"/>
      <c r="KW22" s="39">
        <f>KW17/KW7</f>
        <v>99.269233389000703</v>
      </c>
      <c r="KX22" s="39">
        <f t="shared" si="128"/>
        <v>82.886185079396142</v>
      </c>
      <c r="KY22" s="39">
        <f>KY17/KY7</f>
        <v>69.368761713608166</v>
      </c>
      <c r="KZ22" s="39">
        <f>KZ17/KZ7</f>
        <v>91.324665026916378</v>
      </c>
      <c r="LA22" s="40">
        <f>KW22-KY22</f>
        <v>29.900471675392538</v>
      </c>
      <c r="LB22" s="40">
        <f>KW22-KZ22</f>
        <v>7.9445683620843255</v>
      </c>
      <c r="LC22" s="41">
        <f>IFERROR(KW22/KX22-1,"-")</f>
        <v>0.19765716438645775</v>
      </c>
      <c r="LD22" s="41"/>
      <c r="LE22" s="39">
        <f>LE17/LE7</f>
        <v>866.22045941091142</v>
      </c>
      <c r="LF22" s="39">
        <f t="shared" ref="LF22" si="179">LF17/LF7</f>
        <v>79.273796837784218</v>
      </c>
      <c r="LG22" s="39">
        <f>LG17/LG7</f>
        <v>70.476991195264191</v>
      </c>
      <c r="LH22" s="39">
        <f>LH17/LH7</f>
        <v>94.266753742711629</v>
      </c>
      <c r="LI22" s="40">
        <f>LE22-LG22</f>
        <v>795.74346821564723</v>
      </c>
      <c r="LJ22" s="40">
        <f>LE22-LH22</f>
        <v>771.95370566819975</v>
      </c>
      <c r="LK22" s="41">
        <f>IFERROR(LE22/LF22-1,"-")</f>
        <v>9.9269455225341918</v>
      </c>
      <c r="LL22" s="39">
        <v>94.73493356572061</v>
      </c>
      <c r="LM22" s="39">
        <v>79.273796837784218</v>
      </c>
      <c r="LN22" s="39">
        <v>68.679324740729726</v>
      </c>
      <c r="LO22" s="39">
        <v>99.811380713672719</v>
      </c>
      <c r="LP22" s="45">
        <f>LL22-LN22</f>
        <v>26.055608824990884</v>
      </c>
      <c r="LQ22" s="45">
        <f>LL22-LO22</f>
        <v>-5.0764471479521092</v>
      </c>
      <c r="LR22" s="46">
        <f>IFERROR(LL22/LM22-1,"-")</f>
        <v>0.19503464378745594</v>
      </c>
      <c r="LS22" s="41"/>
      <c r="LT22" s="39">
        <f>LT17/LT7</f>
        <v>330.10868117157446</v>
      </c>
      <c r="LU22" s="39">
        <f t="shared" si="130"/>
        <v>79.779083575954047</v>
      </c>
      <c r="LV22" s="39">
        <f>LV17/LV7</f>
        <v>66.324515260700593</v>
      </c>
      <c r="LW22" s="39">
        <f>LW17/LW7</f>
        <v>100.74067089450882</v>
      </c>
      <c r="LX22" s="40">
        <f>LT22-LV22</f>
        <v>263.78416591087387</v>
      </c>
      <c r="LY22" s="40">
        <f>LT22-LW22</f>
        <v>229.36801027706565</v>
      </c>
      <c r="LZ22" s="41">
        <f>IFERROR(LT22/LU22-1,"-")</f>
        <v>3.137784822475342</v>
      </c>
      <c r="MA22" s="41"/>
      <c r="MB22" s="39">
        <f>MB17/MB7</f>
        <v>331.74396459662211</v>
      </c>
      <c r="MC22" s="39">
        <f t="shared" ref="MC22" si="180">MC17/MC7</f>
        <v>79.323996871447747</v>
      </c>
      <c r="MD22" s="39">
        <f>MD17/MD7</f>
        <v>67.584656075229091</v>
      </c>
      <c r="ME22" s="39">
        <f>ME17/ME7</f>
        <v>107.62562678840666</v>
      </c>
      <c r="MF22" s="40">
        <f>MB22-MD22</f>
        <v>264.15930852139303</v>
      </c>
      <c r="MG22" s="40">
        <f>MB22-ME22</f>
        <v>224.11833780821544</v>
      </c>
      <c r="MH22" s="41">
        <f>IFERROR(MB22/MC22-1,"-")</f>
        <v>3.1821387938160184</v>
      </c>
      <c r="MI22" s="41"/>
      <c r="MJ22" s="39">
        <f>MJ17/MJ7</f>
        <v>332.87633590062148</v>
      </c>
      <c r="MK22" s="39">
        <f t="shared" si="132"/>
        <v>81.921554742005029</v>
      </c>
      <c r="ML22" s="39">
        <f>ML17/ML7</f>
        <v>64.30587362354207</v>
      </c>
      <c r="MM22" s="39">
        <f>MM17/MM7</f>
        <v>105.99293415407807</v>
      </c>
      <c r="MN22" s="40">
        <f>MJ22-ML22</f>
        <v>268.5704622770794</v>
      </c>
      <c r="MO22" s="40">
        <f>MJ22-MM22</f>
        <v>226.88340174654343</v>
      </c>
      <c r="MP22" s="41">
        <f>IFERROR(MJ22/MK22-1,"-")</f>
        <v>3.0633547171919107</v>
      </c>
      <c r="MQ22" s="41"/>
      <c r="MR22" s="39">
        <f>MR17/MR7</f>
        <v>372.88967472830859</v>
      </c>
      <c r="MS22" s="39">
        <f t="shared" ref="MS22" si="181">MS17/MS7</f>
        <v>99.501825952510728</v>
      </c>
      <c r="MT22" s="39">
        <f>MT17/MT7</f>
        <v>66.435057822276946</v>
      </c>
      <c r="MU22" s="39">
        <f>MU17/MU7</f>
        <v>112.01598566231932</v>
      </c>
      <c r="MV22" s="40">
        <f>MR22-MT22</f>
        <v>306.45461690603167</v>
      </c>
      <c r="MW22" s="40">
        <f>MR22-MU22</f>
        <v>260.87368906598925</v>
      </c>
      <c r="MX22" s="41">
        <f>IFERROR(MR22/MS22-1,"-")</f>
        <v>2.7475661492511483</v>
      </c>
      <c r="MY22" s="41"/>
      <c r="MZ22" s="39">
        <f>MZ17/MZ7</f>
        <v>376.20826868387564</v>
      </c>
      <c r="NA22" s="39">
        <f t="shared" si="134"/>
        <v>99.91270768314088</v>
      </c>
      <c r="NB22" s="39">
        <f>NB17/NB7</f>
        <v>113.06172054645756</v>
      </c>
      <c r="NC22" s="40">
        <f>MZ22-NB22</f>
        <v>263.14654813741811</v>
      </c>
      <c r="ND22" s="41">
        <f>IFERROR(MZ22/NA22-1,"-")</f>
        <v>2.7653695651705021</v>
      </c>
      <c r="NE22" s="41"/>
      <c r="NF22" s="39">
        <f>NF17/NF7</f>
        <v>71.561051522749025</v>
      </c>
      <c r="NG22" s="39">
        <f t="shared" ref="NG22" si="182">NG17/NG7</f>
        <v>86.75572255652159</v>
      </c>
      <c r="NH22" s="39">
        <f>NH17/NH7</f>
        <v>105.30489850269915</v>
      </c>
      <c r="NI22" s="40">
        <f>NF22-NH22</f>
        <v>-33.743846979950121</v>
      </c>
      <c r="NJ22" s="41">
        <f>IFERROR(NF22/NG22-1,"-")</f>
        <v>-0.17514315581745277</v>
      </c>
      <c r="NK22" s="41"/>
      <c r="NL22" s="39">
        <f>NL17/NL7</f>
        <v>72.871537631586023</v>
      </c>
      <c r="NM22" s="39">
        <f t="shared" si="136"/>
        <v>99.875029797809233</v>
      </c>
      <c r="NN22" s="39">
        <f>NN17/NN7</f>
        <v>108.33050823887237</v>
      </c>
      <c r="NO22" s="40">
        <f>NL22-NN22</f>
        <v>-35.458970607286346</v>
      </c>
      <c r="NP22" s="41">
        <f>IFERROR(NL22/NM22-1,"-")</f>
        <v>-0.27037280710594125</v>
      </c>
      <c r="NQ22" s="41"/>
      <c r="NR22" s="39">
        <f>NR17/NR7</f>
        <v>68.08746359156487</v>
      </c>
      <c r="NS22" s="39">
        <f t="shared" ref="NS22" si="183">NS17/NS7</f>
        <v>92.663298254816581</v>
      </c>
      <c r="NT22" s="39">
        <f>NT17/NT7</f>
        <v>103.28150418559086</v>
      </c>
      <c r="NU22" s="39">
        <f>NU17/NU7</f>
        <v>71.546878896273014</v>
      </c>
      <c r="NV22" s="40">
        <f>NR22-NT22</f>
        <v>-35.194040594025992</v>
      </c>
      <c r="NW22" s="41">
        <f>IFERROR(NR22/NS22-1,"-")</f>
        <v>-0.26521648944191645</v>
      </c>
      <c r="NX22" s="41"/>
      <c r="NY22" s="39">
        <f>NY17/NY7</f>
        <v>63.953604681695197</v>
      </c>
      <c r="NZ22" s="39">
        <f t="shared" si="139"/>
        <v>97.917237558071577</v>
      </c>
      <c r="OA22" s="39">
        <f>OA17/OA7</f>
        <v>106.13092354011049</v>
      </c>
      <c r="OB22" s="39">
        <f>OB17/OB7</f>
        <v>73.447062676626629</v>
      </c>
      <c r="OC22" s="40">
        <f>NY22-OA22</f>
        <v>-42.17731885841529</v>
      </c>
      <c r="OD22" s="41">
        <f>IFERROR(NY22/NZ22-1,"-")</f>
        <v>-0.34686061130180101</v>
      </c>
      <c r="OE22" s="41"/>
      <c r="OF22" s="39">
        <f>OF17/OF7</f>
        <v>63.322006021102972</v>
      </c>
      <c r="OG22" s="39">
        <f t="shared" ref="OG22" si="184">OG17/OG7</f>
        <v>99.269233389000703</v>
      </c>
      <c r="OH22" s="39">
        <f>OH17/OH7</f>
        <v>102.1713224002668</v>
      </c>
      <c r="OI22" s="39">
        <f>OI17/OI7</f>
        <v>72.166641052011187</v>
      </c>
      <c r="OJ22" s="40">
        <f>OF22-OH22</f>
        <v>-38.849316379163831</v>
      </c>
      <c r="OK22" s="41">
        <f>IFERROR(OF22/OG22-1,"-")</f>
        <v>-0.36211851487795188</v>
      </c>
      <c r="OL22" s="41"/>
      <c r="OM22" s="39">
        <f>OM17/OM7</f>
        <v>62.86310588478451</v>
      </c>
      <c r="ON22" s="39">
        <f t="shared" si="141"/>
        <v>866.22045941091142</v>
      </c>
      <c r="OO22" s="39">
        <f>OO17/OO7</f>
        <v>102.97344084025271</v>
      </c>
      <c r="OP22" s="39">
        <f>OP17/OP7</f>
        <v>75.128976096781258</v>
      </c>
      <c r="OQ22" s="40">
        <f>OM22-OO22</f>
        <v>-40.110334955468197</v>
      </c>
      <c r="OR22" s="41">
        <f>IFERROR(OM22/ON22-1,"-")</f>
        <v>-0.92742828317916237</v>
      </c>
      <c r="OS22" s="41"/>
      <c r="OT22" s="39">
        <v>60.798606756711791</v>
      </c>
      <c r="OU22" s="39">
        <v>94.73493356572061</v>
      </c>
      <c r="OV22" s="39">
        <v>101.64676019232222</v>
      </c>
      <c r="OW22" s="39">
        <v>80.097770172467406</v>
      </c>
      <c r="OX22" s="40">
        <v>-40.848153435610428</v>
      </c>
      <c r="OY22" s="41">
        <v>-0.35822399965548213</v>
      </c>
      <c r="OZ22" s="42"/>
      <c r="PA22" s="39">
        <f>PA17/PA7</f>
        <v>55.780780917781549</v>
      </c>
      <c r="PB22" s="39">
        <f t="shared" ref="PB22" si="185">PB17/PB7</f>
        <v>330.10868117157446</v>
      </c>
      <c r="PC22" s="39">
        <f>PC17/PC7</f>
        <v>95.081428090337781</v>
      </c>
      <c r="PD22" s="39">
        <f>PD17/PD7</f>
        <v>58.799253706162169</v>
      </c>
      <c r="PE22" s="40">
        <f>PA22-PC22</f>
        <v>-39.300647172556232</v>
      </c>
      <c r="PF22" s="41">
        <f>IFERROR(PA22/PB22-1,"-")</f>
        <v>-0.83102298091703497</v>
      </c>
      <c r="PG22" s="41"/>
      <c r="PH22" s="39">
        <f>PH17/PH7</f>
        <v>56.825915630688925</v>
      </c>
      <c r="PI22" s="39">
        <f t="shared" si="143"/>
        <v>331.74396459662211</v>
      </c>
      <c r="PJ22" s="39">
        <f>PJ17/PJ7</f>
        <v>97.483182740910664</v>
      </c>
      <c r="PK22" s="39">
        <f>PK17/PK7</f>
        <v>61.176627245049637</v>
      </c>
      <c r="PL22" s="40">
        <f>PH22-PJ22</f>
        <v>-40.657267110221738</v>
      </c>
      <c r="PM22" s="41">
        <f>IFERROR(PH22/PI22-1,"-")</f>
        <v>-0.82870550275184263</v>
      </c>
      <c r="PN22" s="41"/>
      <c r="PO22" s="39">
        <f>PO17/PO7</f>
        <v>56.245567589297977</v>
      </c>
      <c r="PP22" s="39">
        <f t="shared" ref="PP22" si="186">PP17/PP7</f>
        <v>332.87633590062148</v>
      </c>
      <c r="PQ22" s="39">
        <f>PQ17/PQ7</f>
        <v>93.609837650539561</v>
      </c>
      <c r="PR22" s="39">
        <f>PR17/PR7</f>
        <v>61.450454287501145</v>
      </c>
      <c r="PS22" s="40">
        <f>PO22-PQ22</f>
        <v>-37.364270061241584</v>
      </c>
      <c r="PT22" s="41">
        <f>IFERROR(PO22/PP22-1,"-")</f>
        <v>-0.83103164291591514</v>
      </c>
      <c r="PU22" s="41"/>
      <c r="PV22" s="39">
        <f>PV17/PV7</f>
        <v>61.258623914303719</v>
      </c>
      <c r="PW22" s="39">
        <f t="shared" si="145"/>
        <v>372.88967472830859</v>
      </c>
      <c r="PX22" s="39">
        <f>PX17/PX7</f>
        <v>95.474087502037392</v>
      </c>
      <c r="PY22" s="39">
        <f>PY17/PY7</f>
        <v>66.561684231479191</v>
      </c>
      <c r="PZ22" s="40">
        <f>PV22-PX22</f>
        <v>-34.215463587733673</v>
      </c>
      <c r="QA22" s="41">
        <f>IFERROR(PV22/PW22-1,"-")</f>
        <v>-0.83571917361633197</v>
      </c>
      <c r="QB22" s="41"/>
      <c r="QC22" s="39">
        <f>QC17/QC7</f>
        <v>57.398794668801116</v>
      </c>
      <c r="QD22" s="39">
        <f t="shared" ref="QD22" si="187">QD17/QD7</f>
        <v>376.20826868387564</v>
      </c>
      <c r="QE22" s="39">
        <f>QE17/QE7</f>
        <v>59.387572406964161</v>
      </c>
      <c r="QF22" s="40">
        <f>QC22-QE22</f>
        <v>-1.9887777381630443</v>
      </c>
      <c r="QG22" s="41">
        <f>IFERROR(QC22/QD22-1,"-")</f>
        <v>-0.84742814167906344</v>
      </c>
      <c r="QH22" s="41"/>
      <c r="QI22" s="39">
        <f>QI17/QI7</f>
        <v>54.389686714162643</v>
      </c>
      <c r="QJ22" s="39">
        <f t="shared" si="147"/>
        <v>71.561051522749025</v>
      </c>
      <c r="QK22" s="39">
        <f>QK17/QK7</f>
        <v>52.720826480588343</v>
      </c>
      <c r="QL22" s="40">
        <f>QI22-QK22</f>
        <v>1.6688602335742999</v>
      </c>
      <c r="QM22" s="41">
        <f>IFERROR(QI22/QJ22-1,"-")</f>
        <v>-0.23995405941076287</v>
      </c>
      <c r="QN22" s="41"/>
      <c r="QO22" s="41"/>
      <c r="QP22" s="40">
        <f>+(QP17/QP7)/12</f>
        <v>55.240767847361553</v>
      </c>
      <c r="QQ22" s="172"/>
      <c r="QR22" s="172"/>
      <c r="QS22" s="54"/>
      <c r="QT22" s="54"/>
      <c r="QV22" s="43" t="e">
        <f t="shared" si="148"/>
        <v>#DIV/0!</v>
      </c>
      <c r="QW22" s="43" t="e">
        <f t="shared" si="148"/>
        <v>#DIV/0!</v>
      </c>
      <c r="QX22" s="43" t="e">
        <f t="shared" si="148"/>
        <v>#DIV/0!</v>
      </c>
      <c r="QY22" s="45" t="e">
        <f>QV22-QX22</f>
        <v>#DIV/0!</v>
      </c>
      <c r="QZ22" s="46" t="str">
        <f>IFERROR(QV22/QW22-1,"-")</f>
        <v>-</v>
      </c>
      <c r="RB22" s="43" t="e">
        <f>(RB17/12)/RB7</f>
        <v>#DIV/0!</v>
      </c>
      <c r="RC22" s="43"/>
      <c r="RD22" s="43"/>
      <c r="RE22" s="43"/>
      <c r="RF22" s="47">
        <v>94.550495064813518</v>
      </c>
      <c r="RG22" s="48" t="e">
        <f t="shared" si="149"/>
        <v>#DIV/0!</v>
      </c>
    </row>
    <row r="23" spans="1:478" ht="14.5" x14ac:dyDescent="0.3">
      <c r="A23" s="49" t="s">
        <v>15</v>
      </c>
      <c r="B23" s="50"/>
      <c r="C23" s="2"/>
      <c r="D23" s="54"/>
      <c r="E23" s="51">
        <f t="shared" ref="E23:G23" si="188">E18/E8</f>
        <v>1274.9524325319851</v>
      </c>
      <c r="F23" s="51">
        <f t="shared" si="188"/>
        <v>1248.3921563149684</v>
      </c>
      <c r="G23" s="51">
        <f t="shared" si="188"/>
        <v>1258.2395343721173</v>
      </c>
      <c r="H23" s="52">
        <f>E23-G23</f>
        <v>16.712898159867791</v>
      </c>
      <c r="I23" s="53">
        <f>IFERROR(E23/F23-1,"-")</f>
        <v>2.1275587228470005E-2</v>
      </c>
      <c r="J23" s="54"/>
      <c r="K23" s="51">
        <f t="shared" ref="K23:M23" si="189">K18/K8</f>
        <v>1199.2718031530503</v>
      </c>
      <c r="L23" s="51">
        <f t="shared" si="189"/>
        <v>1286.7491467328898</v>
      </c>
      <c r="M23" s="51">
        <f t="shared" si="189"/>
        <v>1140.716922597453</v>
      </c>
      <c r="N23" s="52">
        <f>K23-M23</f>
        <v>58.554880555597265</v>
      </c>
      <c r="O23" s="53">
        <f>IFERROR(K23/L23-1,"-")</f>
        <v>-6.7983214756309085E-2</v>
      </c>
      <c r="P23" s="54"/>
      <c r="Q23" s="51">
        <f t="shared" ref="Q23:S23" si="190">Q18/Q8</f>
        <v>1171.3132881179633</v>
      </c>
      <c r="R23" s="51">
        <f t="shared" si="190"/>
        <v>1260.132115174064</v>
      </c>
      <c r="S23" s="51">
        <f t="shared" si="190"/>
        <v>1309.617258170952</v>
      </c>
      <c r="T23" s="52">
        <f>Q23-S23</f>
        <v>-138.30397005298869</v>
      </c>
      <c r="U23" s="53">
        <f>IFERROR(Q23/R23-1,"-")</f>
        <v>-7.048374213034958E-2</v>
      </c>
      <c r="V23" s="54"/>
      <c r="W23" s="51">
        <f t="shared" ref="W23:X23" si="191">W18/W8</f>
        <v>973.74655323143872</v>
      </c>
      <c r="X23" s="51">
        <f t="shared" si="191"/>
        <v>1255.0777708600845</v>
      </c>
      <c r="Y23" s="51">
        <f>Y18/Y8</f>
        <v>1307.670542349498</v>
      </c>
      <c r="Z23" s="52">
        <f>W23-Y23</f>
        <v>-333.92398911805924</v>
      </c>
      <c r="AA23" s="53">
        <f>IFERROR(W23/X23-1,"-")</f>
        <v>-0.22415441031662442</v>
      </c>
      <c r="AB23" s="54"/>
      <c r="AC23" s="51">
        <f t="shared" ref="AC23:AD23" si="192">AC18/AC8</f>
        <v>1242.6989581716798</v>
      </c>
      <c r="AD23" s="51">
        <f t="shared" si="192"/>
        <v>1306.9647301747382</v>
      </c>
      <c r="AE23" s="51">
        <f>AE18/AE8</f>
        <v>1376.9650833227022</v>
      </c>
      <c r="AF23" s="52">
        <f>AC23-AE23</f>
        <v>-134.26612515102238</v>
      </c>
      <c r="AG23" s="53">
        <f>IFERROR(AC23/AD23-1,"-")</f>
        <v>-4.9171772213368103E-2</v>
      </c>
      <c r="AH23" s="54"/>
      <c r="AI23" s="51">
        <f t="shared" ref="AI23:AJ23" si="193">AI18/AI8</f>
        <v>1154.8432154910793</v>
      </c>
      <c r="AJ23" s="51" t="e">
        <f t="shared" si="193"/>
        <v>#REF!</v>
      </c>
      <c r="AK23" s="51">
        <f>AK18/AK8</f>
        <v>1374.8473009756699</v>
      </c>
      <c r="AL23" s="51">
        <f>AL18/AL8</f>
        <v>1330.7866136944676</v>
      </c>
      <c r="AM23" s="52">
        <f>AI23-AK23</f>
        <v>-220.00408548459063</v>
      </c>
      <c r="AN23" s="53" t="str">
        <f>IFERROR(AI23/AJ23-1,"-")</f>
        <v>-</v>
      </c>
      <c r="AO23" s="54"/>
      <c r="AP23" s="51">
        <f t="shared" ref="AP23:AQ23" si="194">AP18/AP8</f>
        <v>1115.7969740820508</v>
      </c>
      <c r="AQ23" s="51" t="e">
        <f t="shared" si="194"/>
        <v>#REF!</v>
      </c>
      <c r="AR23" s="51">
        <f>AR18/AR8</f>
        <v>1468.5250916904718</v>
      </c>
      <c r="AS23" s="51">
        <f>AS18/AS8</f>
        <v>1193.3122050519232</v>
      </c>
      <c r="AT23" s="52">
        <f>AP23-AR23</f>
        <v>-352.72811760842092</v>
      </c>
      <c r="AU23" s="53" t="str">
        <f>IFERROR(AP23/AQ23-1,"-")</f>
        <v>-</v>
      </c>
      <c r="AV23" s="54"/>
      <c r="AW23" s="51">
        <f t="shared" ref="AW23:AX23" si="195">AW18/AW8</f>
        <v>1183.7760444526632</v>
      </c>
      <c r="AX23" s="51" t="e">
        <f t="shared" si="195"/>
        <v>#REF!</v>
      </c>
      <c r="AY23" s="51">
        <f>AY18/AY8</f>
        <v>1486.759614282553</v>
      </c>
      <c r="AZ23" s="51">
        <f>AZ18/AZ8</f>
        <v>1192.9614694254608</v>
      </c>
      <c r="BA23" s="52">
        <f>AW23-AY23</f>
        <v>-302.9835698298898</v>
      </c>
      <c r="BB23" s="53" t="str">
        <f>IFERROR(AW23/AX23-1,"-")</f>
        <v>-</v>
      </c>
      <c r="BC23" s="54"/>
      <c r="BD23" s="51">
        <f t="shared" ref="BD23:BE23" si="196">BD18/BD8</f>
        <v>1113.9440756359386</v>
      </c>
      <c r="BE23" s="51" t="e">
        <f t="shared" si="196"/>
        <v>#REF!</v>
      </c>
      <c r="BF23" s="51">
        <f>BF18/BF8</f>
        <v>1440.8497827117076</v>
      </c>
      <c r="BG23" s="51">
        <f>BG18/BG8</f>
        <v>1107.4179095517075</v>
      </c>
      <c r="BH23" s="52">
        <f>BD23-BF23</f>
        <v>-326.90570707576899</v>
      </c>
      <c r="BI23" s="53" t="str">
        <f>IFERROR(BD23/BE23-1,"-")</f>
        <v>-</v>
      </c>
      <c r="BJ23" s="54"/>
      <c r="BK23" s="54"/>
      <c r="BL23" s="54"/>
      <c r="BM23" s="54"/>
      <c r="BN23" s="51">
        <f t="shared" ref="BN23:BO23" si="197">BN18/BN8</f>
        <v>1077.2456920581253</v>
      </c>
      <c r="BO23" s="51" t="e">
        <f t="shared" si="197"/>
        <v>#REF!</v>
      </c>
      <c r="BP23" s="51">
        <f>BP18/BP8</f>
        <v>1486.5497870099241</v>
      </c>
      <c r="BQ23" s="51">
        <f>BQ18/BQ8</f>
        <v>1130.6733870541382</v>
      </c>
      <c r="BR23" s="52">
        <f>BN23-BP23</f>
        <v>-409.30409495179879</v>
      </c>
      <c r="BS23" s="53" t="str">
        <f>IFERROR(BN23/BO23-1,"-")</f>
        <v>-</v>
      </c>
      <c r="BT23" s="54"/>
      <c r="BU23" s="51">
        <f t="shared" ref="BU23:BV23" si="198">BU18/BU8</f>
        <v>1078.8985661592219</v>
      </c>
      <c r="BV23" s="51" t="e">
        <f t="shared" si="198"/>
        <v>#REF!</v>
      </c>
      <c r="BW23" s="51">
        <f>BW18/BW8</f>
        <v>1455.1621696646375</v>
      </c>
      <c r="BX23" s="51">
        <f>BX18/BX8</f>
        <v>1081.1399593988299</v>
      </c>
      <c r="BY23" s="52">
        <f>BU23-BW23</f>
        <v>-376.26360350541563</v>
      </c>
      <c r="BZ23" s="53" t="str">
        <f>IFERROR(BU23/BV23-1,"-")</f>
        <v>-</v>
      </c>
      <c r="CA23" s="54"/>
      <c r="CB23" s="51">
        <f t="shared" ref="CB23:CC23" si="199">CB18/CB8</f>
        <v>1078.8985661592219</v>
      </c>
      <c r="CC23" s="51" t="e">
        <f t="shared" si="199"/>
        <v>#REF!</v>
      </c>
      <c r="CD23" s="51">
        <f>CD18/CD8</f>
        <v>1455.1621696646375</v>
      </c>
      <c r="CE23" s="51">
        <f>CE18/CE8</f>
        <v>1081.1399593988299</v>
      </c>
      <c r="CF23" s="52">
        <f>CB23-CD23</f>
        <v>-376.26360350541563</v>
      </c>
      <c r="CG23" s="53" t="str">
        <f>IFERROR(CB23/CC23-1,"-")</f>
        <v>-</v>
      </c>
      <c r="CH23" s="54"/>
      <c r="CI23" s="54"/>
      <c r="CJ23" s="55">
        <f t="shared" si="94"/>
        <v>212.4920720886642</v>
      </c>
      <c r="CK23" s="56" t="e">
        <f t="shared" si="94"/>
        <v>#REF!</v>
      </c>
      <c r="CL23" s="56" t="e">
        <f t="shared" si="94"/>
        <v>#REF!</v>
      </c>
      <c r="CM23" s="57" t="e">
        <f t="shared" si="52"/>
        <v>#REF!</v>
      </c>
      <c r="CN23" s="58" t="str">
        <f t="shared" si="156"/>
        <v>-</v>
      </c>
      <c r="CP23" s="55">
        <f>(CP18/12)/CP8</f>
        <v>1531.33679425797</v>
      </c>
      <c r="CQ23" s="55"/>
      <c r="CR23" s="55"/>
      <c r="CS23" s="55"/>
      <c r="CT23" s="59"/>
      <c r="CU23" s="60" t="e">
        <f t="shared" si="95"/>
        <v>#DIV/0!</v>
      </c>
      <c r="CV23" s="60" t="e">
        <f t="shared" si="95"/>
        <v>#DIV/0!</v>
      </c>
      <c r="CW23" s="60" t="e">
        <f t="shared" si="95"/>
        <v>#DIV/0!</v>
      </c>
      <c r="CX23" s="60" t="e">
        <f t="shared" si="95"/>
        <v>#DIV/0!</v>
      </c>
      <c r="CY23" s="51">
        <f t="shared" ref="CY23:CZ23" si="200">CY18/CY8</f>
        <v>1085.6796577279104</v>
      </c>
      <c r="CZ23" s="51" t="e">
        <f t="shared" si="200"/>
        <v>#REF!</v>
      </c>
      <c r="DA23" s="51">
        <f>DA18/DA8</f>
        <v>1538.6175222948475</v>
      </c>
      <c r="DB23" s="51">
        <f>DB18/DB8</f>
        <v>1123.6135408063033</v>
      </c>
      <c r="DC23" s="52">
        <f>CY23-DA23</f>
        <v>-452.93786456693715</v>
      </c>
      <c r="DD23" s="53" t="str">
        <f>IFERROR(CY23/CZ23-1,"-")</f>
        <v>-</v>
      </c>
      <c r="DF23" s="51">
        <f t="shared" ref="DF23:DG23" si="201">DF18/DF8</f>
        <v>1084.9963945398392</v>
      </c>
      <c r="DG23" s="51">
        <f t="shared" si="201"/>
        <v>1274.9524325319851</v>
      </c>
      <c r="DH23" s="51">
        <f>DH18/DH8</f>
        <v>1120.4457106292962</v>
      </c>
      <c r="DI23" s="52">
        <f>DF23-DH23</f>
        <v>-35.449316089456943</v>
      </c>
      <c r="DJ23" s="53">
        <f>IFERROR(DF23/DG23-1,"-")</f>
        <v>-0.14899068635439494</v>
      </c>
      <c r="DK23" s="54"/>
      <c r="DL23" s="51">
        <f t="shared" ref="DL23:DM23" si="202">DL18/DL8</f>
        <v>1019.6861333780172</v>
      </c>
      <c r="DM23" s="51">
        <f t="shared" si="202"/>
        <v>1286.7491467328898</v>
      </c>
      <c r="DN23" s="51">
        <f>DN18/DN8</f>
        <v>1009.1622814367429</v>
      </c>
      <c r="DO23" s="52">
        <f>DL23-DN23</f>
        <v>10.523851941274302</v>
      </c>
      <c r="DP23" s="53">
        <f>IFERROR(DL23/DM23-1,"-")</f>
        <v>-0.20754862284770648</v>
      </c>
      <c r="DQ23" s="54"/>
      <c r="DR23" s="51">
        <f t="shared" ref="DR23:DS23" si="203">DR18/DR8</f>
        <v>1074.7877792034828</v>
      </c>
      <c r="DS23" s="51">
        <f t="shared" si="203"/>
        <v>973.74655323143872</v>
      </c>
      <c r="DT23" s="51">
        <f>DT18/DT8</f>
        <v>1064.6631923454966</v>
      </c>
      <c r="DU23" s="51">
        <f>DU18/DU8</f>
        <v>1193.3785083163148</v>
      </c>
      <c r="DV23" s="52">
        <f>DR23-DT23</f>
        <v>10.124586857986287</v>
      </c>
      <c r="DW23" s="53">
        <f>IFERROR(DR23/DS23-1,"-")</f>
        <v>0.10376542606156858</v>
      </c>
      <c r="DX23" s="54"/>
      <c r="DY23" s="54"/>
      <c r="DZ23" s="51">
        <f t="shared" ref="DZ23:EA23" si="204">DZ18/DZ8</f>
        <v>1090.3239661902362</v>
      </c>
      <c r="EA23" s="51">
        <f t="shared" si="204"/>
        <v>1242.6989581716798</v>
      </c>
      <c r="EB23" s="51">
        <f>EB18/EB8</f>
        <v>1091.6833389588603</v>
      </c>
      <c r="EC23" s="51">
        <f>EC18/EC8</f>
        <v>1231.0973081167683</v>
      </c>
      <c r="ED23" s="52">
        <f>DZ23-EB23</f>
        <v>-1.3593727686240982</v>
      </c>
      <c r="EE23" s="52">
        <f>DZ23-EC23</f>
        <v>-140.77334192653211</v>
      </c>
      <c r="EF23" s="53">
        <f>IFERROR(DZ23/EA23-1,"-")</f>
        <v>-0.12261617423871118</v>
      </c>
      <c r="EG23" s="54"/>
      <c r="EH23" s="51">
        <f t="shared" ref="EH23:EI23" si="205">EH18/EH8</f>
        <v>1035.0711436382835</v>
      </c>
      <c r="EI23" s="51" t="e">
        <f t="shared" si="205"/>
        <v>#REF!</v>
      </c>
      <c r="EJ23" s="51">
        <f>EJ18/EJ8</f>
        <v>1048.3353883910809</v>
      </c>
      <c r="EK23" s="51">
        <f>EK18/EK8</f>
        <v>1166.681073428932</v>
      </c>
      <c r="EL23" s="52">
        <f>EH23-EJ23</f>
        <v>-13.264244752797367</v>
      </c>
      <c r="EM23" s="52">
        <f>EH23-EK23</f>
        <v>-131.60992979064849</v>
      </c>
      <c r="EN23" s="53" t="str">
        <f>IFERROR(EH23/EI23-1,"-")</f>
        <v>-</v>
      </c>
      <c r="EO23" s="54"/>
      <c r="EP23" s="51">
        <f t="shared" ref="EP23:EQ23" si="206">EP18/EP8</f>
        <v>1010.928197629855</v>
      </c>
      <c r="EQ23" s="51">
        <f t="shared" si="206"/>
        <v>1115.7969740820508</v>
      </c>
      <c r="ER23" s="51">
        <f>ER18/ER8</f>
        <v>1074.9411507560787</v>
      </c>
      <c r="ES23" s="51">
        <f>ES18/ES8</f>
        <v>1035.578237196386</v>
      </c>
      <c r="ET23" s="52">
        <f>EP23-ER23</f>
        <v>-64.012953126223692</v>
      </c>
      <c r="EU23" s="52">
        <f>EP23-ES23</f>
        <v>-24.65003956653095</v>
      </c>
      <c r="EV23" s="53">
        <f>IFERROR(EP23/EQ23-1,"-")</f>
        <v>-9.398553579917146E-2</v>
      </c>
      <c r="EW23" s="54"/>
      <c r="EX23" s="51">
        <f t="shared" ref="EX23:EY23" si="207">EX18/EX8</f>
        <v>982.12152600207003</v>
      </c>
      <c r="EY23" s="51">
        <f t="shared" si="207"/>
        <v>1183.7760444526632</v>
      </c>
      <c r="EZ23" s="51">
        <f>EZ18/EZ8</f>
        <v>1066.6665892741014</v>
      </c>
      <c r="FA23" s="51">
        <f>FA18/FA8</f>
        <v>1054.4207993213001</v>
      </c>
      <c r="FB23" s="52">
        <f>EX23-EZ23</f>
        <v>-84.545063272031371</v>
      </c>
      <c r="FC23" s="52">
        <f>EX23-FA23</f>
        <v>-72.29927331923011</v>
      </c>
      <c r="FD23" s="53">
        <f>IFERROR(EX23/EY23-1,"-")</f>
        <v>-0.17034853796507698</v>
      </c>
      <c r="FE23" s="54"/>
      <c r="FF23" s="51">
        <f t="shared" ref="FF23:FG23" si="208">FF18/FF8</f>
        <v>966.88774120940593</v>
      </c>
      <c r="FG23" s="51">
        <f t="shared" si="208"/>
        <v>1113.9440756359386</v>
      </c>
      <c r="FH23" s="51">
        <f>FH18/FH8</f>
        <v>1024.3119897908368</v>
      </c>
      <c r="FI23" s="51">
        <f>FI18/FI8</f>
        <v>1035.3686485108431</v>
      </c>
      <c r="FJ23" s="52">
        <f>FF23-FH23</f>
        <v>-57.424248581430902</v>
      </c>
      <c r="FK23" s="52">
        <f>FF23-FI23</f>
        <v>-68.480907301437128</v>
      </c>
      <c r="FL23" s="53">
        <f>IFERROR(FF23/FG23-1,"-")</f>
        <v>-0.1320141088255079</v>
      </c>
      <c r="FM23" s="54"/>
      <c r="FN23" s="51">
        <f t="shared" ref="FN23:FO23" si="209">FN18/FN8</f>
        <v>872.93951556088871</v>
      </c>
      <c r="FO23" s="51">
        <f t="shared" si="209"/>
        <v>1077.2456920581253</v>
      </c>
      <c r="FP23" s="51">
        <f>FP18/FP8</f>
        <v>1024.3119897908368</v>
      </c>
      <c r="FQ23" s="51">
        <f>FQ18/FQ8</f>
        <v>980.4210306549694</v>
      </c>
      <c r="FR23" s="52">
        <f>FN23-FP23</f>
        <v>-151.37247422994812</v>
      </c>
      <c r="FS23" s="52">
        <f>FN23-FQ23</f>
        <v>-107.48151509408069</v>
      </c>
      <c r="FT23" s="53">
        <f>IFERROR(FN23/FO23-1,"-")</f>
        <v>-0.18965606268232149</v>
      </c>
      <c r="FU23" s="54"/>
      <c r="FV23" s="51">
        <f t="shared" ref="FV23:FW23" si="210">FV18/FV8</f>
        <v>870.36580332550727</v>
      </c>
      <c r="FW23" s="51">
        <f t="shared" si="210"/>
        <v>1078.8985661592219</v>
      </c>
      <c r="FX23" s="51">
        <f>FX18/FX8</f>
        <v>1008.6030167769235</v>
      </c>
      <c r="FY23" s="51">
        <f>FY18/FY8</f>
        <v>932.43114512661646</v>
      </c>
      <c r="FZ23" s="52">
        <f>FV23-FX23</f>
        <v>-138.23721345141621</v>
      </c>
      <c r="GA23" s="52">
        <f>FV23-FY23</f>
        <v>-62.065341801109184</v>
      </c>
      <c r="GB23" s="53">
        <f>IFERROR(FV23/FW23-1,"-")</f>
        <v>-0.19328301044654439</v>
      </c>
      <c r="GC23" s="54"/>
      <c r="GD23" s="51">
        <f t="shared" ref="GD23:GE23" si="211">GD18/GD8</f>
        <v>882.87057638070917</v>
      </c>
      <c r="GE23" s="51">
        <f t="shared" si="211"/>
        <v>1085.6796577279104</v>
      </c>
      <c r="GF23" s="51">
        <f>GF18/GF8</f>
        <v>1044.3894752707936</v>
      </c>
      <c r="GG23" s="51">
        <f>GG18/GG8</f>
        <v>960.95775100906451</v>
      </c>
      <c r="GH23" s="52">
        <f>GD23-GF23</f>
        <v>-161.51889889008442</v>
      </c>
      <c r="GI23" s="52">
        <f>GD23-GG23</f>
        <v>-78.087174628355342</v>
      </c>
      <c r="GJ23" s="53">
        <f>IFERROR(GD23/GE23-1,"-")</f>
        <v>-0.18680379604020225</v>
      </c>
      <c r="GK23" s="54"/>
      <c r="GL23" s="51">
        <f t="shared" ref="GL23:GM23" si="212">GL18/GL8</f>
        <v>855.79356933435497</v>
      </c>
      <c r="GM23" s="51">
        <f t="shared" si="212"/>
        <v>1084.9963945398392</v>
      </c>
      <c r="GN23" s="51">
        <f>GN18/GN8</f>
        <v>971.39460108093181</v>
      </c>
      <c r="GO23" s="52">
        <f>GL23-GN23</f>
        <v>-115.60103174657684</v>
      </c>
      <c r="GP23" s="53">
        <f>IFERROR(GL23/GM23-1,"-")</f>
        <v>-0.21124754548395719</v>
      </c>
      <c r="GQ23" s="51">
        <v>792.65543624853115</v>
      </c>
      <c r="GR23" s="51">
        <v>1019.6861333780172</v>
      </c>
      <c r="GS23" s="51">
        <v>878.83564182195153</v>
      </c>
      <c r="GT23" s="52">
        <v>-86.18020557342038</v>
      </c>
      <c r="GU23" s="53">
        <v>-0.22264762626258194</v>
      </c>
      <c r="GV23" s="54"/>
      <c r="GW23" s="51">
        <f t="shared" ref="GW23:GX23" si="213">GW18/GW8</f>
        <v>1145.3155517681218</v>
      </c>
      <c r="GX23" s="51">
        <f t="shared" si="213"/>
        <v>1086.139376906061</v>
      </c>
      <c r="GY23" s="51">
        <f>GY18/GY8</f>
        <v>940.14934281365856</v>
      </c>
      <c r="GZ23" s="52">
        <f>GW23-GY23</f>
        <v>205.16620895446329</v>
      </c>
      <c r="HA23" s="53">
        <f>IFERROR(GW23/GX23-1,"-")</f>
        <v>5.4483039764775087E-2</v>
      </c>
      <c r="HB23" s="54"/>
      <c r="HC23" s="51">
        <f t="shared" ref="HC23:HD23" si="214">HC18/HC8</f>
        <v>1052.1664583551913</v>
      </c>
      <c r="HD23" s="51">
        <f t="shared" si="214"/>
        <v>1074.7877792034828</v>
      </c>
      <c r="HE23" s="51">
        <f>HE18/HE8</f>
        <v>865.97516945964219</v>
      </c>
      <c r="HF23" s="51">
        <f>HF18/HF8</f>
        <v>1114.631737811774</v>
      </c>
      <c r="HG23" s="52">
        <f>HC23-HE23</f>
        <v>186.19128889554906</v>
      </c>
      <c r="HH23" s="52">
        <f t="shared" si="165"/>
        <v>-62.465279456582721</v>
      </c>
      <c r="HI23" s="53">
        <f>IFERROR(HC23/HD23-1,"-")</f>
        <v>-2.1047244196483184E-2</v>
      </c>
      <c r="HJ23" s="54"/>
      <c r="HK23" s="51">
        <f t="shared" ref="HK23:HL23" si="215">HK18/HK8</f>
        <v>1132.5062654173641</v>
      </c>
      <c r="HL23" s="51">
        <f t="shared" si="215"/>
        <v>1090.3239661902362</v>
      </c>
      <c r="HM23" s="51">
        <f>HM18/HM8</f>
        <v>886.22743042558898</v>
      </c>
      <c r="HN23" s="51">
        <f>HN18/HN8</f>
        <v>1117.4034878079606</v>
      </c>
      <c r="HO23" s="52">
        <f>HK23-HM23</f>
        <v>246.27883499177517</v>
      </c>
      <c r="HP23" s="52">
        <f t="shared" si="166"/>
        <v>15.102777609403574</v>
      </c>
      <c r="HQ23" s="53">
        <f>IFERROR(HK23/HL23-1,"-")</f>
        <v>3.8687858411953879E-2</v>
      </c>
      <c r="HR23" s="54"/>
      <c r="HS23" s="51">
        <f t="shared" ref="HS23:HT23" si="216">HS18/HS8</f>
        <v>1067.3279460650717</v>
      </c>
      <c r="HT23" s="51">
        <f t="shared" si="216"/>
        <v>1035.0711436382835</v>
      </c>
      <c r="HU23" s="51">
        <f>HU18/HU8</f>
        <v>827.89806178561207</v>
      </c>
      <c r="HV23" s="51">
        <f>HV18/HV8</f>
        <v>1049.6890270009478</v>
      </c>
      <c r="HW23" s="52">
        <f>HS23-HU23</f>
        <v>239.42988427945966</v>
      </c>
      <c r="HX23" s="52">
        <f t="shared" si="168"/>
        <v>17.638919064123911</v>
      </c>
      <c r="HY23" s="53">
        <f>IFERROR(HS23/HT23-1,"-")</f>
        <v>3.1163850547900829E-2</v>
      </c>
      <c r="HZ23" s="54"/>
      <c r="IA23" s="51">
        <f t="shared" ref="IA23:IB23" si="217">IA18/IA8</f>
        <v>1072.3091931723143</v>
      </c>
      <c r="IB23" s="51">
        <f t="shared" si="217"/>
        <v>1010.928197629855</v>
      </c>
      <c r="IC23" s="51">
        <f>IC18/IC8</f>
        <v>826.63380852064176</v>
      </c>
      <c r="ID23" s="51">
        <f>ID18/ID8</f>
        <v>1067.4650692324067</v>
      </c>
      <c r="IE23" s="52">
        <f>IA23-IC23</f>
        <v>245.67538465167252</v>
      </c>
      <c r="IF23" s="52">
        <f t="shared" si="169"/>
        <v>4.8441239399076039</v>
      </c>
      <c r="IG23" s="53">
        <f>IFERROR(IA23/IB23-1,"-")</f>
        <v>6.0717463106052749E-2</v>
      </c>
      <c r="IH23" s="54"/>
      <c r="II23" s="51">
        <f t="shared" ref="II23:IJ23" si="218">II18/II8</f>
        <v>1046.2783439753418</v>
      </c>
      <c r="IJ23" s="51">
        <f t="shared" si="218"/>
        <v>966.88774120940593</v>
      </c>
      <c r="IK23" s="51">
        <f>IK18/IK8</f>
        <v>772.68786156744216</v>
      </c>
      <c r="IL23" s="51">
        <f>IL18/IL8</f>
        <v>1017.6014221226339</v>
      </c>
      <c r="IM23" s="52">
        <f>II23-IK23</f>
        <v>273.59048240789969</v>
      </c>
      <c r="IN23" s="52">
        <f t="shared" si="171"/>
        <v>28.676921852707892</v>
      </c>
      <c r="IO23" s="53">
        <f>IFERROR(II23/IJ23-1,"-")</f>
        <v>8.2109431511286246E-2</v>
      </c>
      <c r="IP23" s="54"/>
      <c r="IQ23" s="51">
        <f t="shared" ref="IQ23:IR23" si="219">IQ18/IQ8</f>
        <v>990.62603826375766</v>
      </c>
      <c r="IR23" s="51">
        <f t="shared" si="219"/>
        <v>872.93951556088871</v>
      </c>
      <c r="IS23" s="51">
        <f>IS18/IS8</f>
        <v>784.71399162892783</v>
      </c>
      <c r="IT23" s="51">
        <f>IT18/IT8</f>
        <v>1030.9660627592657</v>
      </c>
      <c r="IU23" s="52">
        <f>IQ23-IS23</f>
        <v>205.91204663482984</v>
      </c>
      <c r="IV23" s="52">
        <f t="shared" si="172"/>
        <v>-40.340024495508032</v>
      </c>
      <c r="IW23" s="53">
        <f>IFERROR(IQ23/IR23-1,"-")</f>
        <v>0.13481635394549873</v>
      </c>
      <c r="IX23" s="54"/>
      <c r="IY23" s="51">
        <f t="shared" ref="IY23:IZ23" si="220">IY18/IY8</f>
        <v>1005.3894243201973</v>
      </c>
      <c r="IZ23" s="51">
        <f t="shared" si="220"/>
        <v>870.36580332550727</v>
      </c>
      <c r="JA23" s="51">
        <f>JA18/JA8</f>
        <v>745.47029377825618</v>
      </c>
      <c r="JB23" s="51">
        <f>JB18/JB8</f>
        <v>978.20562412758693</v>
      </c>
      <c r="JC23" s="52">
        <f>IY23-JA23</f>
        <v>259.91913054194117</v>
      </c>
      <c r="JD23" s="52">
        <f t="shared" si="174"/>
        <v>27.18380019261042</v>
      </c>
      <c r="JE23" s="53">
        <f>IFERROR(IY23/IZ23-1,"-")</f>
        <v>0.1551343360214632</v>
      </c>
      <c r="JF23" s="54"/>
      <c r="JG23" s="51">
        <f t="shared" ref="JG23:JH23" si="221">JG18/JG8</f>
        <v>1019.1876815555922</v>
      </c>
      <c r="JH23" s="51">
        <f t="shared" si="221"/>
        <v>882.87057638070917</v>
      </c>
      <c r="JI23" s="51">
        <f>JI18/JI8</f>
        <v>767.7848297129467</v>
      </c>
      <c r="JJ23" s="51">
        <f>JJ18/JJ8</f>
        <v>991.05286112134775</v>
      </c>
      <c r="JK23" s="52">
        <f>JG23-JI23</f>
        <v>251.40285184264553</v>
      </c>
      <c r="JL23" s="52">
        <f t="shared" si="175"/>
        <v>28.134820434244489</v>
      </c>
      <c r="JM23" s="53">
        <f>IFERROR(JG23/JH23-1,"-")</f>
        <v>0.15440213868459551</v>
      </c>
      <c r="JN23" s="54"/>
      <c r="JO23" s="51">
        <f t="shared" ref="JO23:JP23" si="222">JO18/JO8</f>
        <v>1071.850744215144</v>
      </c>
      <c r="JP23" s="51">
        <f t="shared" si="222"/>
        <v>855.79356933435497</v>
      </c>
      <c r="JQ23" s="51">
        <f>JQ18/JQ8</f>
        <v>1009.8656102364268</v>
      </c>
      <c r="JR23" s="52">
        <f>JO23-JQ23</f>
        <v>61.985133978717158</v>
      </c>
      <c r="JS23" s="53">
        <f>IFERROR(JO23/JP23-1,"-")</f>
        <v>0.25246412525492623</v>
      </c>
      <c r="JT23" s="53"/>
      <c r="JU23" s="51">
        <f t="shared" ref="JU23:JV23" si="223">JU18/JU8</f>
        <v>981.41555616964956</v>
      </c>
      <c r="JV23" s="51">
        <f t="shared" si="223"/>
        <v>792.65543624853115</v>
      </c>
      <c r="JW23" s="51">
        <f>JW18/JW8</f>
        <v>906.64388731646397</v>
      </c>
      <c r="JX23" s="52">
        <f>JU23-JW23</f>
        <v>74.771668853185588</v>
      </c>
      <c r="JY23" s="53">
        <f>IFERROR(JU23/JV23-1,"-")</f>
        <v>0.23813640995699181</v>
      </c>
      <c r="JZ23" s="53"/>
      <c r="KA23" s="51">
        <f t="shared" ref="KA23:KB23" si="224">KA18/KA8</f>
        <v>1086.7905612101736</v>
      </c>
      <c r="KB23" s="51">
        <f t="shared" si="224"/>
        <v>1145.3155517681218</v>
      </c>
      <c r="KC23" s="51">
        <f>KC18/KC8</f>
        <v>997.73961839217623</v>
      </c>
      <c r="KD23" s="52">
        <f>KA23-KC23</f>
        <v>89.050942817997338</v>
      </c>
      <c r="KE23" s="53">
        <f>IFERROR(KA23/KB23-1,"-")</f>
        <v>-5.1099446320796216E-2</v>
      </c>
      <c r="KF23" s="53"/>
      <c r="KG23" s="51">
        <f t="shared" ref="KG23:KH23" si="225">KG18/KG8</f>
        <v>1021.1141085942527</v>
      </c>
      <c r="KH23" s="51">
        <f t="shared" si="225"/>
        <v>1052.1664583551913</v>
      </c>
      <c r="KI23" s="51">
        <f>KI18/KI8</f>
        <v>945.59858695357968</v>
      </c>
      <c r="KJ23" s="51">
        <f>KJ18/KJ8</f>
        <v>1015.7983305297475</v>
      </c>
      <c r="KK23" s="52">
        <f>KG23-KI23</f>
        <v>75.515521640673001</v>
      </c>
      <c r="KL23" s="52">
        <f>KG23-KJ23</f>
        <v>5.3157780645051389</v>
      </c>
      <c r="KM23" s="53">
        <f>IFERROR(KG23/KH23-1,"-")</f>
        <v>-2.9512772921388764E-2</v>
      </c>
      <c r="KN23" s="53"/>
      <c r="KO23" s="51">
        <f t="shared" ref="KO23:KP23" si="226">KO18/KO8</f>
        <v>1047.3020642907961</v>
      </c>
      <c r="KP23" s="51">
        <f t="shared" si="226"/>
        <v>1132.5062654173641</v>
      </c>
      <c r="KQ23" s="51">
        <f>KQ18/KQ8</f>
        <v>971.23443290651335</v>
      </c>
      <c r="KR23" s="51">
        <f>KR18/KR8</f>
        <v>1032.4870445367023</v>
      </c>
      <c r="KS23" s="52">
        <f>KO23-KQ23</f>
        <v>76.067631384282777</v>
      </c>
      <c r="KT23" s="52">
        <f>KO23-KR23</f>
        <v>14.815019754093782</v>
      </c>
      <c r="KU23" s="53">
        <f>IFERROR(KO23/KP23-1,"-")</f>
        <v>-7.5235081454642194E-2</v>
      </c>
      <c r="KV23" s="53"/>
      <c r="KW23" s="51">
        <f t="shared" ref="KW23:KX23" si="227">KW18/KW8</f>
        <v>1013.0908854130298</v>
      </c>
      <c r="KX23" s="51">
        <f t="shared" si="227"/>
        <v>1067.3279460650717</v>
      </c>
      <c r="KY23" s="51">
        <f>KY18/KY8</f>
        <v>925.06712119111546</v>
      </c>
      <c r="KZ23" s="51">
        <f>KZ18/KZ8</f>
        <v>985.61096684942083</v>
      </c>
      <c r="LA23" s="52">
        <f>KW23-KY23</f>
        <v>88.023764221914348</v>
      </c>
      <c r="LB23" s="52">
        <f>KW23-KZ23</f>
        <v>27.479918563608976</v>
      </c>
      <c r="LC23" s="53">
        <f>IFERROR(KW23/KX23-1,"-")</f>
        <v>-5.0815741171210016E-2</v>
      </c>
      <c r="LD23" s="53"/>
      <c r="LE23" s="51">
        <f t="shared" ref="LE23:LF23" si="228">LE18/LE8</f>
        <v>782.81197694082425</v>
      </c>
      <c r="LF23" s="51">
        <f t="shared" si="228"/>
        <v>1072.3091931723143</v>
      </c>
      <c r="LG23" s="51">
        <f>LG18/LG8</f>
        <v>940.81297513554421</v>
      </c>
      <c r="LH23" s="51">
        <f>LH18/LH8</f>
        <v>1004.6327272177053</v>
      </c>
      <c r="LI23" s="52">
        <f>LE23-LG23</f>
        <v>-158.00099819471995</v>
      </c>
      <c r="LJ23" s="52">
        <f>LE23-LH23</f>
        <v>-221.82075027688109</v>
      </c>
      <c r="LK23" s="53">
        <f>IFERROR(LE23/LF23-1,"-")</f>
        <v>-0.26997550526918723</v>
      </c>
      <c r="LL23" s="51">
        <v>977.59937090487574</v>
      </c>
      <c r="LM23" s="51">
        <v>1072.3091931723143</v>
      </c>
      <c r="LN23" s="51">
        <v>917.75888967636695</v>
      </c>
      <c r="LO23" s="51">
        <v>1016.7595356777235</v>
      </c>
      <c r="LP23" s="57">
        <f>LL23-LN23</f>
        <v>59.840481228508793</v>
      </c>
      <c r="LQ23" s="57">
        <f>LL23-LO23</f>
        <v>-39.160164772847793</v>
      </c>
      <c r="LR23" s="58">
        <f>IFERROR(LL23/LM23-1,"-")</f>
        <v>-8.8323240041661366E-2</v>
      </c>
      <c r="LS23" s="53"/>
      <c r="LT23" s="51">
        <f t="shared" ref="LT23:LU23" si="229">LT18/LT8</f>
        <v>1219.1463519236522</v>
      </c>
      <c r="LU23" s="51">
        <f t="shared" si="229"/>
        <v>1046.2783439753418</v>
      </c>
      <c r="LV23" s="51">
        <f>LV18/LV8</f>
        <v>887.20362571033002</v>
      </c>
      <c r="LW23" s="51">
        <f>LW18/LW8</f>
        <v>1015.7158836815152</v>
      </c>
      <c r="LX23" s="52">
        <f>LT23-LV23</f>
        <v>331.9427262133222</v>
      </c>
      <c r="LY23" s="52">
        <f>LT23-LW23</f>
        <v>203.43046824213707</v>
      </c>
      <c r="LZ23" s="53">
        <f>IFERROR(LT23/LU23-1,"-")</f>
        <v>0.16522181591898111</v>
      </c>
      <c r="MA23" s="53"/>
      <c r="MB23" s="51">
        <f t="shared" ref="MB23:MC23" si="230">MB18/MB8</f>
        <v>1167.3423435520606</v>
      </c>
      <c r="MC23" s="51">
        <f t="shared" si="230"/>
        <v>990.62603826375766</v>
      </c>
      <c r="MD23" s="51">
        <f>MD18/MD8</f>
        <v>904.99039825959233</v>
      </c>
      <c r="ME23" s="51">
        <f>ME18/ME8</f>
        <v>1067.0210957333998</v>
      </c>
      <c r="MF23" s="52">
        <f>MB23-MD23</f>
        <v>262.35194529246826</v>
      </c>
      <c r="MG23" s="52">
        <f>MB23-ME23</f>
        <v>100.32124781866082</v>
      </c>
      <c r="MH23" s="53">
        <f>IFERROR(MB23/MC23-1,"-")</f>
        <v>0.17838851237751485</v>
      </c>
      <c r="MI23" s="53"/>
      <c r="MJ23" s="51">
        <f t="shared" ref="MJ23:MK23" si="231">MJ18/MJ8</f>
        <v>1163.808576127042</v>
      </c>
      <c r="MK23" s="51">
        <f t="shared" si="231"/>
        <v>1005.3894243201973</v>
      </c>
      <c r="ML23" s="51">
        <f>ML18/ML8</f>
        <v>861.97197510622561</v>
      </c>
      <c r="MM23" s="51">
        <f>MM18/MM8</f>
        <v>1033.2945379674629</v>
      </c>
      <c r="MN23" s="52">
        <f>MJ23-ML23</f>
        <v>301.83660102081637</v>
      </c>
      <c r="MO23" s="52">
        <f>MJ23-MM23</f>
        <v>130.51403815957906</v>
      </c>
      <c r="MP23" s="53">
        <f>IFERROR(MJ23/MK23-1,"-")</f>
        <v>0.15756994053718154</v>
      </c>
      <c r="MQ23" s="53"/>
      <c r="MR23" s="51">
        <f t="shared" ref="MR23:MS23" si="232">MR18/MR8</f>
        <v>1222.023419087787</v>
      </c>
      <c r="MS23" s="51">
        <f t="shared" si="232"/>
        <v>1019.1876815555922</v>
      </c>
      <c r="MT23" s="51">
        <f>MT18/MT8</f>
        <v>891.42838875037501</v>
      </c>
      <c r="MU23" s="51">
        <f>MU18/MU8</f>
        <v>1073.7844998984713</v>
      </c>
      <c r="MV23" s="52">
        <f>MR23-MT23</f>
        <v>330.59503033741203</v>
      </c>
      <c r="MW23" s="52">
        <f>MR23-MU23</f>
        <v>148.23891918931577</v>
      </c>
      <c r="MX23" s="53">
        <f>IFERROR(MR23/MS23-1,"-")</f>
        <v>0.19901706153140064</v>
      </c>
      <c r="MY23" s="53"/>
      <c r="MZ23" s="51">
        <f t="shared" ref="MZ23:NA23" si="233">MZ18/MZ8</f>
        <v>1205.8147517710661</v>
      </c>
      <c r="NA23" s="51">
        <f t="shared" si="233"/>
        <v>1071.850744215144</v>
      </c>
      <c r="NB23" s="51">
        <f>NB18/NB8</f>
        <v>1065.7187898794828</v>
      </c>
      <c r="NC23" s="52">
        <f>MZ23-NB23</f>
        <v>140.09596189158333</v>
      </c>
      <c r="ND23" s="53">
        <f>IFERROR(MZ23/NA23-1,"-")</f>
        <v>0.12498382659986529</v>
      </c>
      <c r="NE23" s="53"/>
      <c r="NF23" s="51">
        <f t="shared" ref="NF23:NG23" si="234">NF18/NF8</f>
        <v>1211.0986474851484</v>
      </c>
      <c r="NG23" s="51">
        <f t="shared" si="234"/>
        <v>981.41555616964956</v>
      </c>
      <c r="NH23" s="51">
        <f>NH18/NH8</f>
        <v>1010.161158841223</v>
      </c>
      <c r="NI23" s="52">
        <f>NF23-NH23</f>
        <v>200.93748864392535</v>
      </c>
      <c r="NJ23" s="53">
        <f>IFERROR(NF23/NG23-1,"-")</f>
        <v>0.23403245431723652</v>
      </c>
      <c r="NK23" s="53"/>
      <c r="NL23" s="51">
        <f t="shared" ref="NL23:NM23" si="235">NL18/NL8</f>
        <v>1219.3794590966909</v>
      </c>
      <c r="NM23" s="51">
        <f t="shared" si="235"/>
        <v>1086.7905612101736</v>
      </c>
      <c r="NN23" s="51">
        <f>NN18/NN8</f>
        <v>1057.5670991263842</v>
      </c>
      <c r="NO23" s="52">
        <f>NL23-NN23</f>
        <v>161.81235997030672</v>
      </c>
      <c r="NP23" s="53">
        <f>IFERROR(NL23/NM23-1,"-")</f>
        <v>0.1220004135285051</v>
      </c>
      <c r="NQ23" s="53"/>
      <c r="NR23" s="51">
        <f t="shared" ref="NR23:NS23" si="236">NR18/NR8</f>
        <v>1221.9830075645216</v>
      </c>
      <c r="NS23" s="51">
        <f t="shared" si="236"/>
        <v>1021.1141085942527</v>
      </c>
      <c r="NT23" s="51">
        <f>NT18/NT8</f>
        <v>1026.1119942915502</v>
      </c>
      <c r="NU23" s="51">
        <f>NU18/NU8</f>
        <v>1234.0190007584977</v>
      </c>
      <c r="NV23" s="52">
        <f>NR23-NT23</f>
        <v>195.87101327297137</v>
      </c>
      <c r="NW23" s="53">
        <f>IFERROR(NR23/NS23-1,"-")</f>
        <v>0.19671542806004427</v>
      </c>
      <c r="NX23" s="53"/>
      <c r="NY23" s="51">
        <f t="shared" ref="NY23:NZ23" si="237">NY18/NY8</f>
        <v>1141.2108601867944</v>
      </c>
      <c r="NZ23" s="51">
        <f t="shared" si="237"/>
        <v>1047.3020642907961</v>
      </c>
      <c r="OA23" s="51">
        <f>OA18/OA8</f>
        <v>1073.0728632751125</v>
      </c>
      <c r="OB23" s="51">
        <f>OB18/OB8</f>
        <v>1264.7068246255815</v>
      </c>
      <c r="OC23" s="52">
        <f>NY23-OA23</f>
        <v>68.137996911681967</v>
      </c>
      <c r="OD23" s="53">
        <f>IFERROR(NY23/NZ23-1,"-")</f>
        <v>8.9667345360949557E-2</v>
      </c>
      <c r="OE23" s="53"/>
      <c r="OF23" s="51">
        <f t="shared" ref="OF23:OG23" si="238">OF18/OF8</f>
        <v>1086.985311143844</v>
      </c>
      <c r="OG23" s="51">
        <f t="shared" si="238"/>
        <v>1013.0908854130298</v>
      </c>
      <c r="OH23" s="51">
        <f>OH18/OH8</f>
        <v>1051.3113237697276</v>
      </c>
      <c r="OI23" s="51">
        <f>OI18/OI8</f>
        <v>1228.0026586545537</v>
      </c>
      <c r="OJ23" s="52">
        <f>OF23-OH23</f>
        <v>35.67398737411645</v>
      </c>
      <c r="OK23" s="53">
        <f>IFERROR(OF23/OG23-1,"-")</f>
        <v>7.293958202050943E-2</v>
      </c>
      <c r="OL23" s="53"/>
      <c r="OM23" s="51">
        <f t="shared" ref="OM23:ON23" si="239">OM18/OM8</f>
        <v>1193.6060598341585</v>
      </c>
      <c r="ON23" s="51">
        <f t="shared" si="239"/>
        <v>782.81197694082425</v>
      </c>
      <c r="OO23" s="51">
        <f>OO18/OO8</f>
        <v>1078.3074646365681</v>
      </c>
      <c r="OP23" s="51">
        <f>OP18/OP8</f>
        <v>1263.332504803949</v>
      </c>
      <c r="OQ23" s="52">
        <f>OM23-OO23</f>
        <v>115.29859519759043</v>
      </c>
      <c r="OR23" s="53">
        <f>IFERROR(OM23/ON23-1,"-")</f>
        <v>0.52476724295748456</v>
      </c>
      <c r="OS23" s="53"/>
      <c r="OT23" s="51">
        <v>1104.1334946578941</v>
      </c>
      <c r="OU23" s="51">
        <v>977.59937090487574</v>
      </c>
      <c r="OV23" s="51">
        <v>1083.2432378225915</v>
      </c>
      <c r="OW23" s="51">
        <v>1294.4733864815666</v>
      </c>
      <c r="OX23" s="52">
        <v>20.89025683530258</v>
      </c>
      <c r="OY23" s="53">
        <v>0.12943351593597807</v>
      </c>
      <c r="OZ23" s="54"/>
      <c r="PA23" s="51">
        <f t="shared" ref="PA23:PB23" si="240">PA18/PA8</f>
        <v>1070.8194304860228</v>
      </c>
      <c r="PB23" s="51">
        <f t="shared" si="240"/>
        <v>1219.1463519236522</v>
      </c>
      <c r="PC23" s="51">
        <f>PC18/PC8</f>
        <v>1031.2007039933958</v>
      </c>
      <c r="PD23" s="51">
        <f>PD18/PD8</f>
        <v>1147.937489960296</v>
      </c>
      <c r="PE23" s="52">
        <f>PA23-PC23</f>
        <v>39.618726492627047</v>
      </c>
      <c r="PF23" s="53">
        <f>IFERROR(PA23/PB23-1,"-")</f>
        <v>-0.12166457390746321</v>
      </c>
      <c r="PG23" s="53"/>
      <c r="PH23" s="51">
        <f t="shared" ref="PH23:PI23" si="241">PH18/PH8</f>
        <v>1156.581485064087</v>
      </c>
      <c r="PI23" s="51">
        <f t="shared" si="241"/>
        <v>1167.3423435520606</v>
      </c>
      <c r="PJ23" s="51">
        <f>PJ18/PJ8</f>
        <v>1075.9504309852548</v>
      </c>
      <c r="PK23" s="51">
        <f>PK18/PK8</f>
        <v>1199.8479914902634</v>
      </c>
      <c r="PL23" s="52">
        <f>PH23-PJ23</f>
        <v>80.631054078832221</v>
      </c>
      <c r="PM23" s="53">
        <f>IFERROR(PH23/PI23-1,"-")</f>
        <v>-9.2182542228612663E-3</v>
      </c>
      <c r="PN23" s="53"/>
      <c r="PO23" s="51">
        <f t="shared" ref="PO23:PP23" si="242">PO18/PO8</f>
        <v>1135.6570787441958</v>
      </c>
      <c r="PP23" s="51">
        <f t="shared" si="242"/>
        <v>1163.808576127042</v>
      </c>
      <c r="PQ23" s="51">
        <f>PQ18/PQ8</f>
        <v>1051.4753958551003</v>
      </c>
      <c r="PR23" s="51">
        <f>PR18/PR8</f>
        <v>1210.7655902903371</v>
      </c>
      <c r="PS23" s="52">
        <f>PO23-PQ23</f>
        <v>84.181682889095555</v>
      </c>
      <c r="PT23" s="53">
        <f>IFERROR(PO23/PP23-1,"-")</f>
        <v>-2.4189113192935596E-2</v>
      </c>
      <c r="PU23" s="53"/>
      <c r="PV23" s="51">
        <f t="shared" ref="PV23:PW23" si="243">PV18/PV8</f>
        <v>1225.5588521762447</v>
      </c>
      <c r="PW23" s="51">
        <f t="shared" si="243"/>
        <v>1222.023419087787</v>
      </c>
      <c r="PX23" s="51">
        <f>PX18/PX8</f>
        <v>1091.3855465759705</v>
      </c>
      <c r="PY23" s="51">
        <f>PY18/PY8</f>
        <v>1317.5088700980398</v>
      </c>
      <c r="PZ23" s="52">
        <f>PV23-PX23</f>
        <v>134.17330560027426</v>
      </c>
      <c r="QA23" s="53">
        <f>IFERROR(PV23/PW23-1,"-")</f>
        <v>2.8930976552781207E-3</v>
      </c>
      <c r="QB23" s="53"/>
      <c r="QC23" s="51">
        <f t="shared" ref="QC23:QD23" si="244">QC18/QC8</f>
        <v>1185.0357989625802</v>
      </c>
      <c r="QD23" s="51">
        <f t="shared" si="244"/>
        <v>1205.8147517710661</v>
      </c>
      <c r="QE23" s="51">
        <f>QE18/QE8</f>
        <v>1176.7554903114187</v>
      </c>
      <c r="QF23" s="52">
        <f>QC23-QE23</f>
        <v>8.2803086511614765</v>
      </c>
      <c r="QG23" s="53">
        <f>IFERROR(QC23/QD23-1,"-")</f>
        <v>-1.7232292753067036E-2</v>
      </c>
      <c r="QH23" s="53"/>
      <c r="QI23" s="51">
        <f t="shared" ref="QI23:QJ23" si="245">QI18/QI8</f>
        <v>1153.2241145290011</v>
      </c>
      <c r="QJ23" s="51">
        <f t="shared" si="245"/>
        <v>1211.0986474851484</v>
      </c>
      <c r="QK23" s="51">
        <f>QK18/QK8</f>
        <v>1045.7654397246561</v>
      </c>
      <c r="QL23" s="52">
        <f>QI23-QK23</f>
        <v>107.45867480434504</v>
      </c>
      <c r="QM23" s="53">
        <f>IFERROR(QI23/QJ23-1,"-")</f>
        <v>-4.7786803392377619E-2</v>
      </c>
      <c r="QN23" s="53"/>
      <c r="QO23" s="53"/>
      <c r="QP23" s="52">
        <f>+(QP18/QP8)/12</f>
        <v>1113.2160019434029</v>
      </c>
      <c r="QQ23" s="172"/>
      <c r="QR23" s="172"/>
      <c r="QS23" s="54"/>
      <c r="QT23" s="54"/>
      <c r="QV23" s="55" t="e">
        <f t="shared" si="148"/>
        <v>#DIV/0!</v>
      </c>
      <c r="QW23" s="55" t="e">
        <f t="shared" si="148"/>
        <v>#DIV/0!</v>
      </c>
      <c r="QX23" s="55" t="e">
        <f t="shared" si="148"/>
        <v>#DIV/0!</v>
      </c>
      <c r="QY23" s="57" t="e">
        <f>QV23-QX23</f>
        <v>#DIV/0!</v>
      </c>
      <c r="QZ23" s="58" t="str">
        <f>IFERROR(QV23/QW23-1,"-")</f>
        <v>-</v>
      </c>
      <c r="RB23" s="55" t="e">
        <f>(RB18/12)/RB8</f>
        <v>#DIV/0!</v>
      </c>
      <c r="RC23" s="55"/>
      <c r="RD23" s="55"/>
      <c r="RE23" s="55"/>
      <c r="RF23" s="59">
        <v>1252.8721656165615</v>
      </c>
      <c r="RG23" s="60" t="e">
        <f t="shared" si="149"/>
        <v>#DIV/0!</v>
      </c>
    </row>
    <row r="24" spans="1:478" ht="15" thickBot="1" x14ac:dyDescent="0.35">
      <c r="A24" s="189" t="s">
        <v>16</v>
      </c>
      <c r="B24" s="190"/>
      <c r="C24" s="2"/>
      <c r="D24" s="65"/>
      <c r="E24" s="61">
        <f>E19/E9</f>
        <v>2913.688653773047</v>
      </c>
      <c r="F24" s="61">
        <f t="shared" ref="F24:G24" si="246">F19/F9</f>
        <v>3484.6645290693482</v>
      </c>
      <c r="G24" s="61">
        <f t="shared" si="246"/>
        <v>3713.7665513998927</v>
      </c>
      <c r="H24" s="63">
        <f>E24-G24</f>
        <v>-800.0778976268457</v>
      </c>
      <c r="I24" s="64">
        <f>IFERROR(E24/F24-1,"-")</f>
        <v>-0.1638539005787143</v>
      </c>
      <c r="J24" s="65"/>
      <c r="K24" s="61">
        <f>K19/K9</f>
        <v>2720.6794605783812</v>
      </c>
      <c r="L24" s="61">
        <f t="shared" ref="L24:M24" si="247">L19/L9</f>
        <v>3368.9351540669163</v>
      </c>
      <c r="M24" s="61">
        <f t="shared" si="247"/>
        <v>3312.0782775581197</v>
      </c>
      <c r="N24" s="63">
        <f>K24-M24</f>
        <v>-591.39881697973851</v>
      </c>
      <c r="O24" s="64">
        <f>IFERROR(K24/L24-1,"-")</f>
        <v>-0.19242154088539609</v>
      </c>
      <c r="P24" s="65"/>
      <c r="Q24" s="61">
        <f>Q19/Q9</f>
        <v>2657.2525064848683</v>
      </c>
      <c r="R24" s="61">
        <f t="shared" ref="R24:S24" si="248">R19/R9</f>
        <v>3338.4291355325704</v>
      </c>
      <c r="S24" s="61">
        <f t="shared" si="248"/>
        <v>3740.5764208040491</v>
      </c>
      <c r="T24" s="63">
        <f>Q24-S24</f>
        <v>-1083.3239143191809</v>
      </c>
      <c r="U24" s="64">
        <f>IFERROR(Q24/R24-1,"-")</f>
        <v>-0.20404106284527612</v>
      </c>
      <c r="V24" s="65"/>
      <c r="W24" s="61">
        <f>W19/W9</f>
        <v>2306.233127217562</v>
      </c>
      <c r="X24" s="61">
        <f t="shared" ref="X24:Y24" si="249">X19/X9</f>
        <v>3259.7469252803648</v>
      </c>
      <c r="Y24" s="61">
        <f t="shared" si="249"/>
        <v>3674.2095127587627</v>
      </c>
      <c r="Z24" s="63">
        <f>W24-Y24</f>
        <v>-1367.9763855412007</v>
      </c>
      <c r="AA24" s="64">
        <f>IFERROR(W24/X24-1,"-")</f>
        <v>-0.29251160286953648</v>
      </c>
      <c r="AB24" s="65"/>
      <c r="AC24" s="61">
        <f>AC19/AC9</f>
        <v>2964.5631551766246</v>
      </c>
      <c r="AD24" s="61">
        <f t="shared" ref="AD24:AE24" si="250">AD19/AD9</f>
        <v>3400.011980024793</v>
      </c>
      <c r="AE24" s="61">
        <f t="shared" si="250"/>
        <v>4192.7212151094345</v>
      </c>
      <c r="AF24" s="63">
        <f>AC24-AE24</f>
        <v>-1228.1580599328099</v>
      </c>
      <c r="AG24" s="64">
        <f>IFERROR(AC24/AD24-1,"-")</f>
        <v>-0.12807273250989937</v>
      </c>
      <c r="AH24" s="65"/>
      <c r="AI24" s="61">
        <f>AI19/AI9</f>
        <v>2838.0447891108374</v>
      </c>
      <c r="AJ24" s="61" t="e">
        <f t="shared" ref="AJ24:AK24" si="251">AJ19/AJ9</f>
        <v>#REF!</v>
      </c>
      <c r="AK24" s="61">
        <f t="shared" si="251"/>
        <v>4118.1196254164406</v>
      </c>
      <c r="AL24" s="61">
        <f t="shared" ref="AL24" si="252">AL19/AL9</f>
        <v>3382.3128330867357</v>
      </c>
      <c r="AM24" s="63">
        <f>AI24-AK24</f>
        <v>-1280.0748363056032</v>
      </c>
      <c r="AN24" s="64" t="str">
        <f>IFERROR(AI24/AJ24-1,"-")</f>
        <v>-</v>
      </c>
      <c r="AO24" s="65"/>
      <c r="AP24" s="61">
        <f>AP19/AP9</f>
        <v>2306.5056184704736</v>
      </c>
      <c r="AQ24" s="61" t="e">
        <f t="shared" ref="AQ24:AS24" si="253">AQ19/AQ9</f>
        <v>#REF!</v>
      </c>
      <c r="AR24" s="61">
        <f t="shared" si="253"/>
        <v>4327.103651762558</v>
      </c>
      <c r="AS24" s="61">
        <f t="shared" si="253"/>
        <v>3031.431338352274</v>
      </c>
      <c r="AT24" s="63">
        <f>AP24-AR24</f>
        <v>-2020.5980332920844</v>
      </c>
      <c r="AU24" s="64" t="str">
        <f>IFERROR(AP24/AQ24-1,"-")</f>
        <v>-</v>
      </c>
      <c r="AV24" s="65"/>
      <c r="AW24" s="61">
        <f>AW19/AW9</f>
        <v>2315.017149180263</v>
      </c>
      <c r="AX24" s="61" t="e">
        <f t="shared" ref="AX24:AZ24" si="254">AX19/AX9</f>
        <v>#REF!</v>
      </c>
      <c r="AY24" s="61">
        <f t="shared" si="254"/>
        <v>4309.5122244271361</v>
      </c>
      <c r="AZ24" s="61">
        <f t="shared" si="254"/>
        <v>2978.1231881231374</v>
      </c>
      <c r="BA24" s="63">
        <f>AW24-AY24</f>
        <v>-1994.4950752468731</v>
      </c>
      <c r="BB24" s="64" t="str">
        <f>IFERROR(AW24/AX24-1,"-")</f>
        <v>-</v>
      </c>
      <c r="BC24" s="65"/>
      <c r="BD24" s="61">
        <f>BD19/BD9</f>
        <v>2213.0915133856256</v>
      </c>
      <c r="BE24" s="61" t="e">
        <f t="shared" ref="BE24:BG24" si="255">BE19/BE9</f>
        <v>#REF!</v>
      </c>
      <c r="BF24" s="61">
        <f t="shared" si="255"/>
        <v>4108.445223947474</v>
      </c>
      <c r="BG24" s="61">
        <f t="shared" si="255"/>
        <v>2140.4681911294811</v>
      </c>
      <c r="BH24" s="63">
        <f>BD24-BF24</f>
        <v>-1895.3537105618484</v>
      </c>
      <c r="BI24" s="64" t="str">
        <f>IFERROR(BD24/BE24-1,"-")</f>
        <v>-</v>
      </c>
      <c r="BJ24" s="65"/>
      <c r="BK24" s="65"/>
      <c r="BL24" s="65"/>
      <c r="BM24" s="65"/>
      <c r="BN24" s="61">
        <f>BN19/BN9</f>
        <v>2249.1770784755477</v>
      </c>
      <c r="BO24" s="61" t="e">
        <f t="shared" ref="BO24:BQ24" si="256">BO19/BO9</f>
        <v>#REF!</v>
      </c>
      <c r="BP24" s="61">
        <f t="shared" si="256"/>
        <v>4565.8547599336525</v>
      </c>
      <c r="BQ24" s="61">
        <f t="shared" si="256"/>
        <v>2233.2565576281718</v>
      </c>
      <c r="BR24" s="63">
        <f>BN24-BP24</f>
        <v>-2316.6776814581049</v>
      </c>
      <c r="BS24" s="64" t="str">
        <f>IFERROR(BN24/BO24-1,"-")</f>
        <v>-</v>
      </c>
      <c r="BT24" s="54"/>
      <c r="BU24" s="61">
        <f>BU19/BU9</f>
        <v>2152.1169946369255</v>
      </c>
      <c r="BV24" s="61" t="e">
        <f t="shared" ref="BV24:BX24" si="257">BV19/BV9</f>
        <v>#REF!</v>
      </c>
      <c r="BW24" s="61">
        <f t="shared" si="257"/>
        <v>4396.6861310855502</v>
      </c>
      <c r="BX24" s="61">
        <f t="shared" si="257"/>
        <v>2178.3579021672685</v>
      </c>
      <c r="BY24" s="63">
        <f>BU24-BW24</f>
        <v>-2244.5691364486247</v>
      </c>
      <c r="BZ24" s="64" t="str">
        <f>IFERROR(BU24/BV24-1,"-")</f>
        <v>-</v>
      </c>
      <c r="CA24" s="54"/>
      <c r="CB24" s="61">
        <f>CB19/CB9</f>
        <v>2152.1169946369255</v>
      </c>
      <c r="CC24" s="61" t="e">
        <f t="shared" ref="CC24:CE24" si="258">CC19/CC9</f>
        <v>#REF!</v>
      </c>
      <c r="CD24" s="61">
        <f t="shared" si="258"/>
        <v>4396.6861310855502</v>
      </c>
      <c r="CE24" s="61">
        <f t="shared" si="258"/>
        <v>2178.3579021672685</v>
      </c>
      <c r="CF24" s="63">
        <f>CB24-CD24</f>
        <v>-2244.5691364486247</v>
      </c>
      <c r="CG24" s="64" t="str">
        <f>IFERROR(CB24/CC24-1,"-")</f>
        <v>-</v>
      </c>
      <c r="CH24" s="54"/>
      <c r="CI24" s="54"/>
      <c r="CJ24" s="66">
        <f t="shared" si="94"/>
        <v>485.61477562884119</v>
      </c>
      <c r="CK24" s="67" t="e">
        <f>(CK19/6)/CK9</f>
        <v>#REF!</v>
      </c>
      <c r="CL24" s="67" t="e">
        <f t="shared" si="94"/>
        <v>#REF!</v>
      </c>
      <c r="CM24" s="68" t="e">
        <f t="shared" si="52"/>
        <v>#REF!</v>
      </c>
      <c r="CN24" s="69" t="str">
        <f t="shared" si="156"/>
        <v>-</v>
      </c>
      <c r="CP24" s="66">
        <f>(CP19/12)/CP9</f>
        <v>3499.6118511446534</v>
      </c>
      <c r="CQ24" s="66"/>
      <c r="CR24" s="66"/>
      <c r="CS24" s="66"/>
      <c r="CT24" s="70"/>
      <c r="CU24" s="71" t="e">
        <f t="shared" si="95"/>
        <v>#DIV/0!</v>
      </c>
      <c r="CV24" s="71" t="e">
        <f t="shared" si="95"/>
        <v>#DIV/0!</v>
      </c>
      <c r="CW24" s="71" t="e">
        <f t="shared" si="95"/>
        <v>#DIV/0!</v>
      </c>
      <c r="CX24" s="71" t="e">
        <f t="shared" si="95"/>
        <v>#DIV/0!</v>
      </c>
      <c r="CY24" s="61">
        <f>CY19/CY9</f>
        <v>2237.2118092486471</v>
      </c>
      <c r="CZ24" s="61" t="e">
        <f t="shared" ref="CZ24:DB24" si="259">CZ19/CZ9</f>
        <v>#REF!</v>
      </c>
      <c r="DA24" s="61">
        <f t="shared" si="259"/>
        <v>4573.1576829350361</v>
      </c>
      <c r="DB24" s="61">
        <f t="shared" si="259"/>
        <v>2305.8687543345927</v>
      </c>
      <c r="DC24" s="63">
        <f>CY24-DA24</f>
        <v>-2335.9458736863889</v>
      </c>
      <c r="DD24" s="64" t="str">
        <f>IFERROR(CY24/CZ24-1,"-")</f>
        <v>-</v>
      </c>
      <c r="DF24" s="61">
        <f>DF19/DF9</f>
        <v>2357.4921598091641</v>
      </c>
      <c r="DG24" s="61">
        <f t="shared" ref="DG24:DH24" si="260">DG19/DG9</f>
        <v>2913.688653773047</v>
      </c>
      <c r="DH24" s="61">
        <f t="shared" si="260"/>
        <v>2331.9373476985002</v>
      </c>
      <c r="DI24" s="63">
        <f>DF24-DH24</f>
        <v>25.554812110663988</v>
      </c>
      <c r="DJ24" s="64">
        <f>IFERROR(DF24/DG24-1,"-")</f>
        <v>-0.19089084663992595</v>
      </c>
      <c r="DK24" s="54"/>
      <c r="DL24" s="61">
        <f>DL19/DL9</f>
        <v>2216.0158466846565</v>
      </c>
      <c r="DM24" s="61">
        <f t="shared" ref="DM24:DN24" si="261">DM19/DM9</f>
        <v>3368.9351540669163</v>
      </c>
      <c r="DN24" s="61">
        <f t="shared" si="261"/>
        <v>2127.4216989465399</v>
      </c>
      <c r="DO24" s="63">
        <f>DL24-DN24</f>
        <v>88.59414773811659</v>
      </c>
      <c r="DP24" s="64">
        <f>IFERROR(DL24/DM24-1,"-")</f>
        <v>-0.34222068833544539</v>
      </c>
      <c r="DQ24" s="54"/>
      <c r="DR24" s="61">
        <f>DR19/DR9</f>
        <v>2236.664711336809</v>
      </c>
      <c r="DS24" s="61">
        <f t="shared" ref="DS24:DT24" si="262">DS19/DS9</f>
        <v>2306.233127217562</v>
      </c>
      <c r="DT24" s="61">
        <f t="shared" si="262"/>
        <v>2295.2086209344147</v>
      </c>
      <c r="DU24" s="61">
        <f t="shared" ref="DU24" si="263">DU19/DU9</f>
        <v>2147.8598121034256</v>
      </c>
      <c r="DV24" s="63">
        <f>DR24-DT24</f>
        <v>-58.543909597605762</v>
      </c>
      <c r="DW24" s="64">
        <f>IFERROR(DR24/DS24-1,"-")</f>
        <v>-3.0165387470904248E-2</v>
      </c>
      <c r="DX24" s="54"/>
      <c r="DY24" s="54"/>
      <c r="DZ24" s="61">
        <f>DZ19/DZ9</f>
        <v>2247.0100430522252</v>
      </c>
      <c r="EA24" s="61">
        <f t="shared" ref="EA24:EB24" si="264">EA19/EA9</f>
        <v>2964.5631551766246</v>
      </c>
      <c r="EB24" s="61">
        <f t="shared" si="264"/>
        <v>2376.5486834392646</v>
      </c>
      <c r="EC24" s="61">
        <f t="shared" ref="EC24" si="265">EC19/EC9</f>
        <v>2165.1867055699622</v>
      </c>
      <c r="ED24" s="63">
        <f>DZ24-EB24</f>
        <v>-129.53864038703932</v>
      </c>
      <c r="EE24" s="63">
        <f t="shared" ref="EE24" si="266">DZ24-EC24</f>
        <v>81.823337482263014</v>
      </c>
      <c r="EF24" s="64">
        <f>IFERROR(DZ24/EA24-1,"-")</f>
        <v>-0.24204345617378109</v>
      </c>
      <c r="EG24" s="54"/>
      <c r="EH24" s="61">
        <f>EH19/EH9</f>
        <v>2110.443346958466</v>
      </c>
      <c r="EI24" s="61" t="e">
        <f t="shared" ref="EI24:EK24" si="267">EI19/EI9</f>
        <v>#REF!</v>
      </c>
      <c r="EJ24" s="61">
        <f t="shared" si="267"/>
        <v>2302.6546452939906</v>
      </c>
      <c r="EK24" s="61">
        <f t="shared" si="267"/>
        <v>2023.9705862138783</v>
      </c>
      <c r="EL24" s="63">
        <f>EH24-EJ24</f>
        <v>-192.21129833552459</v>
      </c>
      <c r="EM24" s="63">
        <f t="shared" ref="EM24" si="268">EH24-EK24</f>
        <v>86.472760744587731</v>
      </c>
      <c r="EN24" s="64" t="str">
        <f>IFERROR(EH24/EI24-1,"-")</f>
        <v>-</v>
      </c>
      <c r="EO24" s="54"/>
      <c r="EP24" s="61">
        <f>EP19/EP9</f>
        <v>2074.6458251296399</v>
      </c>
      <c r="EQ24" s="61">
        <f t="shared" ref="EQ24:ES24" si="269">EQ19/EQ9</f>
        <v>2306.5056184704736</v>
      </c>
      <c r="ER24" s="61">
        <f t="shared" si="269"/>
        <v>2380.4707647980449</v>
      </c>
      <c r="ES24" s="61">
        <f t="shared" si="269"/>
        <v>2065.0854617102023</v>
      </c>
      <c r="ET24" s="63">
        <f>EP24-ER24</f>
        <v>-305.82493966840502</v>
      </c>
      <c r="EU24" s="63">
        <f t="shared" ref="EU24" si="270">EP24-ES24</f>
        <v>9.5603634194376355</v>
      </c>
      <c r="EV24" s="64">
        <f>IFERROR(EP24/EQ24-1,"-")</f>
        <v>-0.10052426991033658</v>
      </c>
      <c r="EW24" s="54"/>
      <c r="EX24" s="61">
        <f>EX19/EX9</f>
        <v>2042.8978431785811</v>
      </c>
      <c r="EY24" s="61">
        <f t="shared" ref="EY24:FA24" si="271">EY19/EY9</f>
        <v>2315.017149180263</v>
      </c>
      <c r="EZ24" s="61">
        <f t="shared" si="271"/>
        <v>2379.8880855243892</v>
      </c>
      <c r="FA24" s="61">
        <f t="shared" si="271"/>
        <v>2080.6421219901595</v>
      </c>
      <c r="FB24" s="63">
        <f>EX24-EZ24</f>
        <v>-336.99024234580816</v>
      </c>
      <c r="FC24" s="63">
        <f t="shared" ref="FC24" si="272">EX24-FA24</f>
        <v>-37.744278811578397</v>
      </c>
      <c r="FD24" s="64">
        <f>IFERROR(EX24/EY24-1,"-")</f>
        <v>-0.11754526574372814</v>
      </c>
      <c r="FE24" s="54"/>
      <c r="FF24" s="61">
        <f>FF19/FF9</f>
        <v>2011.254084037939</v>
      </c>
      <c r="FG24" s="61">
        <f t="shared" ref="FG24:FI24" si="273">FG19/FG9</f>
        <v>2213.0915133856256</v>
      </c>
      <c r="FH24" s="61">
        <f t="shared" si="273"/>
        <v>2301.1009998810446</v>
      </c>
      <c r="FI24" s="61">
        <f t="shared" si="273"/>
        <v>2010.1650590861527</v>
      </c>
      <c r="FJ24" s="63">
        <f>FF24-FH24</f>
        <v>-289.84691584310553</v>
      </c>
      <c r="FK24" s="63">
        <f t="shared" ref="FK24" si="274">FF24-FI24</f>
        <v>1.089024951786314</v>
      </c>
      <c r="FL24" s="64">
        <f>IFERROR(FF24/FG24-1,"-")</f>
        <v>-9.1201573964246996E-2</v>
      </c>
      <c r="FM24" s="54"/>
      <c r="FN24" s="61">
        <f>FN19/FN9</f>
        <v>1960.997211223427</v>
      </c>
      <c r="FO24" s="61">
        <f t="shared" ref="FO24:FQ24" si="275">FO19/FO9</f>
        <v>2249.1770784755477</v>
      </c>
      <c r="FP24" s="61">
        <f t="shared" si="275"/>
        <v>2301.1009998810446</v>
      </c>
      <c r="FQ24" s="61">
        <f t="shared" si="275"/>
        <v>2079.8490920759723</v>
      </c>
      <c r="FR24" s="63">
        <f>FN24-FP24</f>
        <v>-340.10378865761754</v>
      </c>
      <c r="FS24" s="63">
        <f t="shared" ref="FS24" si="276">FN24-FQ24</f>
        <v>-118.85188085254526</v>
      </c>
      <c r="FT24" s="64">
        <f>IFERROR(FN24/FO24-1,"-")</f>
        <v>-0.12812680246921415</v>
      </c>
      <c r="FU24" s="54"/>
      <c r="FV24" s="61">
        <f>FV19/FV9</f>
        <v>1953.763980347773</v>
      </c>
      <c r="FW24" s="61">
        <f t="shared" ref="FW24:FY24" si="277">FW19/FW9</f>
        <v>2152.1169946369255</v>
      </c>
      <c r="FX24" s="61">
        <f t="shared" si="277"/>
        <v>2293.2022651141929</v>
      </c>
      <c r="FY24" s="61">
        <f t="shared" si="277"/>
        <v>1995.2537616570607</v>
      </c>
      <c r="FZ24" s="63">
        <f>FV24-FX24</f>
        <v>-339.43828476641988</v>
      </c>
      <c r="GA24" s="63">
        <f t="shared" ref="GA24" si="278">FV24-FY24</f>
        <v>-41.489781309287764</v>
      </c>
      <c r="GB24" s="64">
        <f>IFERROR(FV24/FW24-1,"-")</f>
        <v>-9.2166464362043565E-2</v>
      </c>
      <c r="GC24" s="54"/>
      <c r="GD24" s="61">
        <f>GD19/GD9</f>
        <v>1991.4629537619046</v>
      </c>
      <c r="GE24" s="61">
        <f t="shared" ref="GE24:GG24" si="279">GE19/GE9</f>
        <v>2237.2118092486471</v>
      </c>
      <c r="GF24" s="61">
        <f t="shared" si="279"/>
        <v>2387.0791063109004</v>
      </c>
      <c r="GG24" s="61">
        <f t="shared" si="279"/>
        <v>2072.0126278307021</v>
      </c>
      <c r="GH24" s="63">
        <f>GD24-GF24</f>
        <v>-395.61615254899584</v>
      </c>
      <c r="GI24" s="63">
        <f t="shared" ref="GI24" si="280">GD24-GG24</f>
        <v>-80.549674068797458</v>
      </c>
      <c r="GJ24" s="64">
        <f>IFERROR(GD24/GE24-1,"-")</f>
        <v>-0.10984603892703193</v>
      </c>
      <c r="GK24" s="54"/>
      <c r="GL24" s="61">
        <f>GL19/GL9</f>
        <v>1969.5206778526397</v>
      </c>
      <c r="GM24" s="61">
        <f t="shared" ref="GM24:GN24" si="281">GM19/GM9</f>
        <v>2357.4921598091641</v>
      </c>
      <c r="GN24" s="61">
        <f t="shared" si="281"/>
        <v>2138.0412915686347</v>
      </c>
      <c r="GO24" s="63">
        <f>GL24-GN24</f>
        <v>-168.52061371599507</v>
      </c>
      <c r="GP24" s="64">
        <f>IFERROR(GL24/GM24-1,"-")</f>
        <v>-0.16456957463982835</v>
      </c>
      <c r="GQ24" s="61">
        <v>1814.2658448108384</v>
      </c>
      <c r="GR24" s="61">
        <v>2216.0158466846565</v>
      </c>
      <c r="GS24" s="61">
        <v>1972.7223510974636</v>
      </c>
      <c r="GT24" s="63">
        <v>-158.4565062866252</v>
      </c>
      <c r="GU24" s="64">
        <v>-0.18129383076157568</v>
      </c>
      <c r="GV24" s="54"/>
      <c r="GW24" s="61">
        <f>GW19/GW9</f>
        <v>2774.2800164090149</v>
      </c>
      <c r="GX24" s="61">
        <f t="shared" ref="GX24:GY24" si="282">GX19/GX9</f>
        <v>2301.5479668720609</v>
      </c>
      <c r="GY24" s="61">
        <f t="shared" si="282"/>
        <v>2150.4281097460739</v>
      </c>
      <c r="GZ24" s="63">
        <f>GW24-GY24</f>
        <v>623.85190666294102</v>
      </c>
      <c r="HA24" s="64">
        <f>IFERROR(GW24/GX24-1,"-")</f>
        <v>0.20539743526589405</v>
      </c>
      <c r="HB24" s="54"/>
      <c r="HC24" s="61">
        <f>HC19/HC9</f>
        <v>2769.1434952768227</v>
      </c>
      <c r="HD24" s="61">
        <f t="shared" ref="HD24:HE24" si="283">HD19/HD9</f>
        <v>2236.664711336809</v>
      </c>
      <c r="HE24" s="61">
        <f t="shared" si="283"/>
        <v>2016.7825505063633</v>
      </c>
      <c r="HF24" s="61">
        <f t="shared" ref="HF24" si="284">HF19/HF9</f>
        <v>2710.4670005756034</v>
      </c>
      <c r="HG24" s="63">
        <f>HC24-HE24</f>
        <v>752.36094477045935</v>
      </c>
      <c r="HH24" s="63">
        <f t="shared" si="165"/>
        <v>58.676494701219326</v>
      </c>
      <c r="HI24" s="64">
        <f>IFERROR(HC24/HD24-1,"-")</f>
        <v>0.23806821882648732</v>
      </c>
      <c r="HJ24" s="54"/>
      <c r="HK24" s="61">
        <f>HK19/HK9</f>
        <v>2980.9564503592483</v>
      </c>
      <c r="HL24" s="61">
        <f t="shared" ref="HL24:HM24" si="285">HL19/HL9</f>
        <v>2247.0100430522252</v>
      </c>
      <c r="HM24" s="61">
        <f t="shared" si="285"/>
        <v>2099.9161240151693</v>
      </c>
      <c r="HN24" s="61">
        <f t="shared" ref="HN24" si="286">HN19/HN9</f>
        <v>2768.655676796815</v>
      </c>
      <c r="HO24" s="63">
        <f>HK24-HM24</f>
        <v>881.04032634407895</v>
      </c>
      <c r="HP24" s="63">
        <f>HK24-HN24</f>
        <v>212.30077356243328</v>
      </c>
      <c r="HQ24" s="64">
        <f>IFERROR(HK24/HL24-1,"-")</f>
        <v>0.32663245523819162</v>
      </c>
      <c r="HR24" s="54"/>
      <c r="HS24" s="61">
        <f>HS19/HS9</f>
        <v>2888.5191167401099</v>
      </c>
      <c r="HT24" s="61">
        <f t="shared" ref="HT24:HV24" si="287">HT19/HT9</f>
        <v>2110.443346958466</v>
      </c>
      <c r="HU24" s="61">
        <f t="shared" si="287"/>
        <v>1994.5009495570437</v>
      </c>
      <c r="HV24" s="61">
        <f t="shared" si="287"/>
        <v>2801.5272162382726</v>
      </c>
      <c r="HW24" s="63">
        <f>HS24-HU24</f>
        <v>894.01816718306623</v>
      </c>
      <c r="HX24" s="63">
        <f>HS24-HV24</f>
        <v>86.991900501837335</v>
      </c>
      <c r="HY24" s="64">
        <f>IFERROR(HS24/HT24-1,"-")</f>
        <v>0.36867882329226842</v>
      </c>
      <c r="HZ24" s="54"/>
      <c r="IA24" s="61">
        <f>IA19/IA9</f>
        <v>2910.393291046154</v>
      </c>
      <c r="IB24" s="61">
        <f t="shared" ref="IB24:ID24" si="288">IB19/IB9</f>
        <v>2074.6458251296399</v>
      </c>
      <c r="IC24" s="61">
        <f t="shared" si="288"/>
        <v>2023.4241368672795</v>
      </c>
      <c r="ID24" s="61">
        <f t="shared" si="288"/>
        <v>2898.4736234594388</v>
      </c>
      <c r="IE24" s="63">
        <f>IA24-IC24</f>
        <v>886.96915417887453</v>
      </c>
      <c r="IF24" s="63">
        <f>IA24-ID24</f>
        <v>11.91966758671515</v>
      </c>
      <c r="IG24" s="64">
        <f>IFERROR(IA24/IB24-1,"-")</f>
        <v>0.40283862228112599</v>
      </c>
      <c r="IH24" s="54"/>
      <c r="II24" s="61">
        <f>II19/II9</f>
        <v>2923.4162947554505</v>
      </c>
      <c r="IJ24" s="61">
        <f t="shared" ref="IJ24:IL24" si="289">IJ19/IJ9</f>
        <v>2011.254084037939</v>
      </c>
      <c r="IK24" s="61">
        <f t="shared" si="289"/>
        <v>1949.0530724676273</v>
      </c>
      <c r="IL24" s="61">
        <f t="shared" si="289"/>
        <v>2866.4272863876513</v>
      </c>
      <c r="IM24" s="63">
        <f>II24-IK24</f>
        <v>974.36322228782319</v>
      </c>
      <c r="IN24" s="63">
        <f>II24-IL24</f>
        <v>56.989008367799215</v>
      </c>
      <c r="IO24" s="64">
        <f>IFERROR(II24/IJ24-1,"-")</f>
        <v>0.453529078179018</v>
      </c>
      <c r="IP24" s="54"/>
      <c r="IQ24" s="61">
        <f>IQ19/IQ9</f>
        <v>2876.3441357173124</v>
      </c>
      <c r="IR24" s="61">
        <f t="shared" ref="IR24:IT24" si="290">IR19/IR9</f>
        <v>1960.997211223427</v>
      </c>
      <c r="IS24" s="61">
        <f t="shared" si="290"/>
        <v>2007.6596535774888</v>
      </c>
      <c r="IT24" s="61">
        <f t="shared" si="290"/>
        <v>2956.485981255878</v>
      </c>
      <c r="IU24" s="63">
        <f>IQ24-IS24</f>
        <v>868.68448213982356</v>
      </c>
      <c r="IV24" s="63">
        <f>IQ24-IT24</f>
        <v>-80.141845538565576</v>
      </c>
      <c r="IW24" s="64">
        <f>IFERROR(IQ24/IR24-1,"-")</f>
        <v>0.46677624998906486</v>
      </c>
      <c r="IX24" s="54"/>
      <c r="IY24" s="61">
        <f>IY19/IY9</f>
        <v>2878.5571541295026</v>
      </c>
      <c r="IZ24" s="61">
        <f t="shared" ref="IZ24:JB24" si="291">IZ19/IZ9</f>
        <v>1953.763980347773</v>
      </c>
      <c r="JA24" s="61">
        <f t="shared" si="291"/>
        <v>1933.4971974246264</v>
      </c>
      <c r="JB24" s="61">
        <f t="shared" si="291"/>
        <v>2854.5919463081332</v>
      </c>
      <c r="JC24" s="63">
        <f>IY24-JA24</f>
        <v>945.05995670487619</v>
      </c>
      <c r="JD24" s="63">
        <f>IY24-JB24</f>
        <v>23.965207821369404</v>
      </c>
      <c r="JE24" s="64">
        <f>IFERROR(IY24/IZ24-1,"-")</f>
        <v>0.47333924828377416</v>
      </c>
      <c r="JF24" s="54"/>
      <c r="JG24" s="61">
        <f>JG19/JG9</f>
        <v>3057.363911930961</v>
      </c>
      <c r="JH24" s="61">
        <f t="shared" ref="JH24:JJ24" si="292">JH19/JH9</f>
        <v>1991.4629537619046</v>
      </c>
      <c r="JI24" s="61">
        <f t="shared" si="292"/>
        <v>2017.7846866916661</v>
      </c>
      <c r="JJ24" s="61">
        <f t="shared" si="292"/>
        <v>2941.8193047818854</v>
      </c>
      <c r="JK24" s="63">
        <f>JG24-JI24</f>
        <v>1039.5792252392948</v>
      </c>
      <c r="JL24" s="63">
        <f>JG24-JJ24</f>
        <v>115.54460714907555</v>
      </c>
      <c r="JM24" s="64">
        <f>IFERROR(JG24/JH24-1,"-")</f>
        <v>0.53523514266512096</v>
      </c>
      <c r="JN24" s="54"/>
      <c r="JO24" s="61">
        <f>JO19/JO9</f>
        <v>3202.9754120072739</v>
      </c>
      <c r="JP24" s="61">
        <f t="shared" ref="JP24:JQ24" si="293">JP19/JP9</f>
        <v>1969.5206778526397</v>
      </c>
      <c r="JQ24" s="61">
        <f t="shared" si="293"/>
        <v>3026.4849003706322</v>
      </c>
      <c r="JR24" s="63">
        <f>JO24-JQ24</f>
        <v>176.49051163664171</v>
      </c>
      <c r="JS24" s="64">
        <f>IFERROR(JO24/JP24-1,"-")</f>
        <v>0.6262715329800268</v>
      </c>
      <c r="JT24" s="64"/>
      <c r="JU24" s="61">
        <f>JU19/JU9</f>
        <v>2940.0335577061587</v>
      </c>
      <c r="JV24" s="61">
        <f t="shared" ref="JV24:JW24" si="294">JV19/JV9</f>
        <v>2916.9573838327906</v>
      </c>
      <c r="JW24" s="61">
        <f t="shared" si="294"/>
        <v>2742.575981992451</v>
      </c>
      <c r="JX24" s="63">
        <f>JU24-JW24</f>
        <v>197.45757571370768</v>
      </c>
      <c r="JY24" s="64">
        <f>IFERROR(JU24/JV24-1,"-")</f>
        <v>7.9110425134312212E-3</v>
      </c>
      <c r="JZ24" s="64"/>
      <c r="KA24" s="61">
        <f>KA19/KA9</f>
        <v>3279.6680231365594</v>
      </c>
      <c r="KB24" s="61">
        <f t="shared" ref="KB24:KC24" si="295">KB19/KB9</f>
        <v>2774.2800164090149</v>
      </c>
      <c r="KC24" s="61">
        <f t="shared" si="295"/>
        <v>3045.6600653073324</v>
      </c>
      <c r="KD24" s="63">
        <f>KA24-KC24</f>
        <v>234.00795782922705</v>
      </c>
      <c r="KE24" s="64">
        <f>IFERROR(KA24/KB24-1,"-")</f>
        <v>0.18216906863702631</v>
      </c>
      <c r="KF24" s="64"/>
      <c r="KG24" s="61">
        <f>KG19/KG9</f>
        <v>3108.1986141353377</v>
      </c>
      <c r="KH24" s="61">
        <f t="shared" ref="KH24:KI24" si="296">KH19/KH9</f>
        <v>2769.1434952768227</v>
      </c>
      <c r="KI24" s="61">
        <f t="shared" si="296"/>
        <v>2912.1411228130482</v>
      </c>
      <c r="KJ24" s="61">
        <f t="shared" ref="KJ24" si="297">KJ19/KJ9</f>
        <v>3167.6601659350208</v>
      </c>
      <c r="KK24" s="63">
        <f>KG24-KI24</f>
        <v>196.05749132228948</v>
      </c>
      <c r="KL24" s="63">
        <f t="shared" ref="KL24" si="298">KG24-KJ24</f>
        <v>-59.461551799683093</v>
      </c>
      <c r="KM24" s="64">
        <f>IFERROR(KG24/KH24-1,"-")</f>
        <v>0.12244042948183176</v>
      </c>
      <c r="KN24" s="64"/>
      <c r="KO24" s="61">
        <f>KO19/KO9</f>
        <v>3277.3504045495356</v>
      </c>
      <c r="KP24" s="61">
        <f t="shared" ref="KP24:KR24" si="299">KP19/KP9</f>
        <v>2980.9564503592483</v>
      </c>
      <c r="KQ24" s="61">
        <f t="shared" si="299"/>
        <v>3016.989653631073</v>
      </c>
      <c r="KR24" s="61">
        <f t="shared" si="299"/>
        <v>3290.4296369041708</v>
      </c>
      <c r="KS24" s="63">
        <f>KO24-KQ24</f>
        <v>260.3607509184626</v>
      </c>
      <c r="KT24" s="63">
        <f t="shared" ref="KT24" si="300">KO24-KR24</f>
        <v>-13.079232354635224</v>
      </c>
      <c r="KU24" s="64">
        <f>IFERROR(KO24/KP24-1,"-")</f>
        <v>9.9429146022769865E-2</v>
      </c>
      <c r="KV24" s="64"/>
      <c r="KW24" s="61">
        <f>KW19/KW9</f>
        <v>3098.2826342662793</v>
      </c>
      <c r="KX24" s="61">
        <f t="shared" ref="KX24:KZ24" si="301">KX19/KX9</f>
        <v>2887.7610793013223</v>
      </c>
      <c r="KY24" s="61">
        <f t="shared" si="301"/>
        <v>2897.8331051435939</v>
      </c>
      <c r="KZ24" s="61">
        <f t="shared" si="301"/>
        <v>3209.3129097123965</v>
      </c>
      <c r="LA24" s="63">
        <f>KW24-KY24</f>
        <v>200.44952912268536</v>
      </c>
      <c r="LB24" s="63">
        <f t="shared" ref="LB24" si="302">KW24-KZ24</f>
        <v>-111.03027544611723</v>
      </c>
      <c r="LC24" s="64">
        <f>IFERROR(KW24/KX24-1,"-")</f>
        <v>7.2901306300551472E-2</v>
      </c>
      <c r="LD24" s="64"/>
      <c r="LE24" s="61">
        <f>LE19/LE9</f>
        <v>2282.9441218703455</v>
      </c>
      <c r="LF24" s="61">
        <f t="shared" ref="LF24:LH24" si="303">LF19/LF9</f>
        <v>2910.393291046154</v>
      </c>
      <c r="LG24" s="61">
        <f t="shared" si="303"/>
        <v>2971.4151288162989</v>
      </c>
      <c r="LH24" s="61">
        <f t="shared" si="303"/>
        <v>3328.441929403049</v>
      </c>
      <c r="LI24" s="63">
        <f>LE24-LG24</f>
        <v>-688.47100694595338</v>
      </c>
      <c r="LJ24" s="63">
        <f t="shared" ref="LJ24" si="304">LE24-LH24</f>
        <v>-1045.4978075327035</v>
      </c>
      <c r="LK24" s="64">
        <f>IFERROR(LE24/LF24-1,"-")</f>
        <v>-0.21558913398617308</v>
      </c>
      <c r="LL24" s="61">
        <v>2968.8795087870444</v>
      </c>
      <c r="LM24" s="61">
        <v>2910.393291046154</v>
      </c>
      <c r="LN24" s="61">
        <v>2921.8722674664796</v>
      </c>
      <c r="LO24" s="61">
        <v>3392.0962979230944</v>
      </c>
      <c r="LP24" s="68">
        <f>LL24-LN24</f>
        <v>47.007241320564845</v>
      </c>
      <c r="LQ24" s="68">
        <f>LL24-LO24</f>
        <v>-423.21678913605001</v>
      </c>
      <c r="LR24" s="69">
        <f>IFERROR(LL24/LM24-1,"-")</f>
        <v>2.0095640654760993E-2</v>
      </c>
      <c r="LS24" s="64"/>
      <c r="LT24" s="61">
        <f>LT19/LT9</f>
        <v>2496.9093845233242</v>
      </c>
      <c r="LU24" s="61">
        <f t="shared" ref="LU24:LW24" si="305">LU19/LU9</f>
        <v>2923.4162947554505</v>
      </c>
      <c r="LV24" s="61">
        <f t="shared" si="305"/>
        <v>2846.7165361188468</v>
      </c>
      <c r="LW24" s="61">
        <f t="shared" si="305"/>
        <v>2790.1432718710939</v>
      </c>
      <c r="LX24" s="63">
        <f>LT24-LV24</f>
        <v>-349.80715159552255</v>
      </c>
      <c r="LY24" s="63">
        <f t="shared" ref="LY24" si="306">LT24-LW24</f>
        <v>-293.23388734776972</v>
      </c>
      <c r="LZ24" s="64">
        <f>IFERROR(LT24/LU24-1,"-")</f>
        <v>-0.1458933204269508</v>
      </c>
      <c r="MA24" s="64"/>
      <c r="MB24" s="61">
        <f>MB19/MB9</f>
        <v>2385.3222894621713</v>
      </c>
      <c r="MC24" s="61">
        <f t="shared" ref="MC24:ME24" si="307">MC19/MC9</f>
        <v>2876.3441357173124</v>
      </c>
      <c r="MD24" s="61">
        <f t="shared" si="307"/>
        <v>2925.9826359583576</v>
      </c>
      <c r="ME24" s="61">
        <f t="shared" si="307"/>
        <v>2906.7179420012012</v>
      </c>
      <c r="MF24" s="63">
        <f>MB24-MD24</f>
        <v>-540.66034649618632</v>
      </c>
      <c r="MG24" s="63">
        <f t="shared" ref="MG24" si="308">MB24-ME24</f>
        <v>-521.39565253902992</v>
      </c>
      <c r="MH24" s="64">
        <f>IFERROR(MB24/MC24-1,"-")</f>
        <v>-0.17071039593552961</v>
      </c>
      <c r="MI24" s="64"/>
      <c r="MJ24" s="61">
        <f>MJ19/MJ9</f>
        <v>2273.3782333620861</v>
      </c>
      <c r="MK24" s="61">
        <f t="shared" ref="MK24:MM24" si="309">MK19/MK9</f>
        <v>2878.5571541295026</v>
      </c>
      <c r="ML24" s="61">
        <f t="shared" si="309"/>
        <v>2807.689560736861</v>
      </c>
      <c r="MM24" s="61">
        <f t="shared" si="309"/>
        <v>2790.6419275347289</v>
      </c>
      <c r="MN24" s="63">
        <f>MJ24-ML24</f>
        <v>-534.31132737477492</v>
      </c>
      <c r="MO24" s="63">
        <f t="shared" ref="MO24" si="310">MJ24-MM24</f>
        <v>-517.26369417264277</v>
      </c>
      <c r="MP24" s="64">
        <f>IFERROR(MJ24/MK24-1,"-")</f>
        <v>-0.21023689590433969</v>
      </c>
      <c r="MQ24" s="64"/>
      <c r="MR24" s="61">
        <f>MR19/MR9</f>
        <v>2301.2101659582067</v>
      </c>
      <c r="MS24" s="61">
        <f t="shared" ref="MS24:MU24" si="311">MS19/MS9</f>
        <v>3057.363911930961</v>
      </c>
      <c r="MT24" s="61">
        <f t="shared" si="311"/>
        <v>2924.7887563243298</v>
      </c>
      <c r="MU24" s="61">
        <f t="shared" si="311"/>
        <v>2874.2657434933121</v>
      </c>
      <c r="MV24" s="63">
        <f>MR24-MT24</f>
        <v>-623.57859036612308</v>
      </c>
      <c r="MW24" s="63">
        <f t="shared" ref="MW24" si="312">MR24-MU24</f>
        <v>-573.05557753510539</v>
      </c>
      <c r="MX24" s="64">
        <f>IFERROR(MR24/MS24-1,"-")</f>
        <v>-0.24732212708535073</v>
      </c>
      <c r="MY24" s="64"/>
      <c r="MZ24" s="61">
        <f>MZ19/MZ9</f>
        <v>2286.9534309549922</v>
      </c>
      <c r="NA24" s="61">
        <f t="shared" ref="NA24:NB24" si="313">NA19/NA9</f>
        <v>3202.9754120072739</v>
      </c>
      <c r="NB24" s="61">
        <f t="shared" si="313"/>
        <v>2826.6164814853055</v>
      </c>
      <c r="NC24" s="63">
        <f>MZ24-NB24</f>
        <v>-539.66305053031328</v>
      </c>
      <c r="ND24" s="64">
        <f>IFERROR(MZ24/NA24-1,"-")</f>
        <v>-0.28599095004548269</v>
      </c>
      <c r="NE24" s="64"/>
      <c r="NF24" s="61">
        <f>NF19/NF9</f>
        <v>2317.2422655804371</v>
      </c>
      <c r="NG24" s="61">
        <f t="shared" ref="NG24:NH24" si="314">NG19/NG9</f>
        <v>2940.0335577061587</v>
      </c>
      <c r="NH24" s="61">
        <f t="shared" si="314"/>
        <v>2626.3590150711552</v>
      </c>
      <c r="NI24" s="63">
        <f>NF24-NH24</f>
        <v>-309.11674949071812</v>
      </c>
      <c r="NJ24" s="64">
        <f>IFERROR(NF24/NG24-1,"-")</f>
        <v>-0.21183135494944116</v>
      </c>
      <c r="NK24" s="64"/>
      <c r="NL24" s="61">
        <f>NL19/NL9</f>
        <v>2333.7528537695098</v>
      </c>
      <c r="NM24" s="61">
        <f t="shared" ref="NM24:NN24" si="315">NM19/NM9</f>
        <v>3279.6680231365594</v>
      </c>
      <c r="NN24" s="61">
        <f t="shared" si="315"/>
        <v>2695.1002091856571</v>
      </c>
      <c r="NO24" s="63">
        <f>NL24-NN24</f>
        <v>-361.34735541614737</v>
      </c>
      <c r="NP24" s="64">
        <f>IFERROR(NL24/NM24-1,"-")</f>
        <v>-0.28841796263952646</v>
      </c>
      <c r="NQ24" s="64"/>
      <c r="NR24" s="61">
        <f>NR19/NR9</f>
        <v>2245.6179887297603</v>
      </c>
      <c r="NS24" s="61">
        <f t="shared" ref="NS24:NT24" si="316">NS19/NS9</f>
        <v>3108.1986141353377</v>
      </c>
      <c r="NT24" s="61">
        <f t="shared" si="316"/>
        <v>2562.8946546396564</v>
      </c>
      <c r="NU24" s="61">
        <f t="shared" ref="NU24" si="317">NU19/NU9</f>
        <v>2079.9292274472764</v>
      </c>
      <c r="NV24" s="63">
        <f>NR24-NT24</f>
        <v>-317.27666590989611</v>
      </c>
      <c r="NW24" s="64">
        <f>IFERROR(NR24/NS24-1,"-")</f>
        <v>-0.27751785921361938</v>
      </c>
      <c r="NX24" s="64"/>
      <c r="NY24" s="61">
        <f>NY19/NY9</f>
        <v>2050.654673699054</v>
      </c>
      <c r="NZ24" s="61">
        <f t="shared" ref="NZ24:OB24" si="318">NZ19/NZ9</f>
        <v>3277.3504045495356</v>
      </c>
      <c r="OA24" s="61">
        <f t="shared" si="318"/>
        <v>2639.3877270350358</v>
      </c>
      <c r="OB24" s="61">
        <f t="shared" si="318"/>
        <v>2007.906604688638</v>
      </c>
      <c r="OC24" s="63">
        <f>NY24-OA24</f>
        <v>-588.73305333598182</v>
      </c>
      <c r="OD24" s="64">
        <f>IFERROR(NY24/NZ24-1,"-")</f>
        <v>-0.37429495764249476</v>
      </c>
      <c r="OE24" s="64"/>
      <c r="OF24" s="61">
        <f>OF19/OF9</f>
        <v>1923.2054640154952</v>
      </c>
      <c r="OG24" s="61">
        <f t="shared" ref="OG24:OI24" si="319">OG19/OG9</f>
        <v>3098.2826342662793</v>
      </c>
      <c r="OH24" s="61">
        <f t="shared" si="319"/>
        <v>2546.306848716491</v>
      </c>
      <c r="OI24" s="61">
        <f t="shared" si="319"/>
        <v>1853.3755173777172</v>
      </c>
      <c r="OJ24" s="63">
        <f>OF24-OH24</f>
        <v>-623.10138470099582</v>
      </c>
      <c r="OK24" s="64">
        <f>IFERROR(OF24/OG24-1,"-")</f>
        <v>-0.37926726156442481</v>
      </c>
      <c r="OL24" s="64"/>
      <c r="OM24" s="61">
        <f>OM19/OM9</f>
        <v>2001.1618300456826</v>
      </c>
      <c r="ON24" s="61">
        <f t="shared" ref="ON24:OP24" si="320">ON19/ON9</f>
        <v>2282.9441218703455</v>
      </c>
      <c r="OO24" s="61">
        <f t="shared" si="320"/>
        <v>2571.5547980508964</v>
      </c>
      <c r="OP24" s="61">
        <f t="shared" si="320"/>
        <v>1812.4122072009991</v>
      </c>
      <c r="OQ24" s="63">
        <f>OM24-OO24</f>
        <v>-570.39296800521379</v>
      </c>
      <c r="OR24" s="64">
        <f>IFERROR(OM24/ON24-1,"-")</f>
        <v>-0.12342934245530612</v>
      </c>
      <c r="OS24" s="64"/>
      <c r="OT24" s="61">
        <v>2109.9344809690465</v>
      </c>
      <c r="OU24" s="61">
        <v>2968.8795087870444</v>
      </c>
      <c r="OV24" s="61">
        <v>2555.8475961248364</v>
      </c>
      <c r="OW24" s="61">
        <v>2144.994683920334</v>
      </c>
      <c r="OX24" s="63">
        <v>-445.91311515578991</v>
      </c>
      <c r="OY24" s="64">
        <v>-0.28931623034069365</v>
      </c>
      <c r="OZ24" s="65"/>
      <c r="PA24" s="61">
        <f>PA19/PA9</f>
        <v>2034.8986284665325</v>
      </c>
      <c r="PB24" s="61">
        <f t="shared" ref="PB24:PD24" si="321">PB19/PB9</f>
        <v>2496.9093845233242</v>
      </c>
      <c r="PC24" s="61">
        <f t="shared" si="321"/>
        <v>2407.0110895447656</v>
      </c>
      <c r="PD24" s="61">
        <f t="shared" si="321"/>
        <v>1957.6732234900758</v>
      </c>
      <c r="PE24" s="63">
        <f>PA24-PC24</f>
        <v>-372.11246107823308</v>
      </c>
      <c r="PF24" s="64">
        <f>IFERROR(PA24/PB24-1,"-")</f>
        <v>-0.18503304882447402</v>
      </c>
      <c r="PG24" s="64"/>
      <c r="PH24" s="61">
        <f>PH19/PH9</f>
        <v>2170.9791042431266</v>
      </c>
      <c r="PI24" s="61">
        <f t="shared" ref="PI24:PK24" si="322">PI19/PI9</f>
        <v>2385.3222894621713</v>
      </c>
      <c r="PJ24" s="61">
        <f t="shared" si="322"/>
        <v>2496.5894361530563</v>
      </c>
      <c r="PK24" s="61">
        <f t="shared" si="322"/>
        <v>2067.9937283604959</v>
      </c>
      <c r="PL24" s="63">
        <f>PH24-PJ24</f>
        <v>-325.61033190992976</v>
      </c>
      <c r="PM24" s="64">
        <f>IFERROR(PH24/PI24-1,"-")</f>
        <v>-8.9859213644196245E-2</v>
      </c>
      <c r="PN24" s="64"/>
      <c r="PO24" s="61">
        <f>PO19/PO9</f>
        <v>2099.3277776580467</v>
      </c>
      <c r="PP24" s="61">
        <f t="shared" ref="PP24:PR24" si="323">PP19/PP9</f>
        <v>2273.3782333620861</v>
      </c>
      <c r="PQ24" s="61">
        <f t="shared" si="323"/>
        <v>2425.1897455956873</v>
      </c>
      <c r="PR24" s="61">
        <f t="shared" si="323"/>
        <v>2098.0262068378129</v>
      </c>
      <c r="PS24" s="63">
        <f>PO24-PQ24</f>
        <v>-325.86196793764066</v>
      </c>
      <c r="PT24" s="64">
        <f>IFERROR(PO24/PP24-1,"-")</f>
        <v>-7.6560271911567113E-2</v>
      </c>
      <c r="PU24" s="64"/>
      <c r="PV24" s="61">
        <f>PV19/PV9</f>
        <v>2120.4698688811227</v>
      </c>
      <c r="PW24" s="61">
        <f t="shared" ref="PW24:PY24" si="324">PW19/PW9</f>
        <v>2301.2101659582067</v>
      </c>
      <c r="PX24" s="61">
        <f t="shared" si="324"/>
        <v>2502.0103171725559</v>
      </c>
      <c r="PY24" s="61">
        <f t="shared" si="324"/>
        <v>2263.1220474772936</v>
      </c>
      <c r="PZ24" s="63">
        <f>PV24-PX24</f>
        <v>-381.54044829143322</v>
      </c>
      <c r="QA24" s="64">
        <f>IFERROR(PV24/PW24-1,"-")</f>
        <v>-7.8541412579682945E-2</v>
      </c>
      <c r="QB24" s="64"/>
      <c r="QC24" s="61">
        <f>QC19/QC9</f>
        <v>1951.7429511923672</v>
      </c>
      <c r="QD24" s="61">
        <f t="shared" ref="QD24:QE24" si="325">QD19/QD9</f>
        <v>2286.9534309549922</v>
      </c>
      <c r="QE24" s="61">
        <f t="shared" si="325"/>
        <v>2065.9164183684379</v>
      </c>
      <c r="QF24" s="63">
        <f>QC24-QE24</f>
        <v>-114.17346717607074</v>
      </c>
      <c r="QG24" s="64">
        <f>IFERROR(QC24/QD24-1,"-")</f>
        <v>-0.14657512270490214</v>
      </c>
      <c r="QH24" s="64"/>
      <c r="QI24" s="61">
        <f>QI19/QI9</f>
        <v>1909.6637273253873</v>
      </c>
      <c r="QJ24" s="61">
        <f t="shared" ref="QJ24:QK24" si="326">QJ19/QJ9</f>
        <v>2317.2422655804371</v>
      </c>
      <c r="QK24" s="61">
        <f t="shared" si="326"/>
        <v>1875.5221414951923</v>
      </c>
      <c r="QL24" s="63">
        <f>QI24-QK24</f>
        <v>34.141585830195027</v>
      </c>
      <c r="QM24" s="64">
        <f>IFERROR(QI24/QJ24-1,"-")</f>
        <v>-0.17588948048682218</v>
      </c>
      <c r="QN24" s="64"/>
      <c r="QO24" s="64"/>
      <c r="QP24" s="63">
        <f>+(QP19/QP9)/12</f>
        <v>1811.5345950429721</v>
      </c>
      <c r="QQ24" s="172"/>
      <c r="QR24" s="172"/>
      <c r="QS24" s="54"/>
      <c r="QT24" s="54"/>
      <c r="QV24" s="66" t="e">
        <f t="shared" si="148"/>
        <v>#DIV/0!</v>
      </c>
      <c r="QW24" s="66" t="e">
        <f t="shared" si="148"/>
        <v>#DIV/0!</v>
      </c>
      <c r="QX24" s="66" t="e">
        <f t="shared" si="148"/>
        <v>#DIV/0!</v>
      </c>
      <c r="QY24" s="68" t="e">
        <f>QV24-QX24</f>
        <v>#DIV/0!</v>
      </c>
      <c r="QZ24" s="69" t="str">
        <f>IFERROR(QV24/QW24-1,"-")</f>
        <v>-</v>
      </c>
      <c r="RB24" s="66" t="e">
        <f>(RB19/12)/RB9</f>
        <v>#DIV/0!</v>
      </c>
      <c r="RC24" s="66"/>
      <c r="RD24" s="66"/>
      <c r="RE24" s="66"/>
      <c r="RF24" s="70">
        <v>2623.8116358545658</v>
      </c>
      <c r="RG24" s="71" t="e">
        <f t="shared" si="149"/>
        <v>#DIV/0!</v>
      </c>
    </row>
    <row r="25" spans="1:478" ht="14.5" thickBot="1" x14ac:dyDescent="0.35">
      <c r="Q25"/>
      <c r="R25"/>
      <c r="S25"/>
      <c r="T25" s="97"/>
      <c r="W25"/>
      <c r="X25"/>
      <c r="Y25"/>
      <c r="Z25" s="97"/>
      <c r="AC25"/>
      <c r="AD25"/>
      <c r="AE25"/>
      <c r="AF25" s="97"/>
      <c r="AI25"/>
      <c r="AJ25"/>
      <c r="AK25"/>
      <c r="AL25"/>
      <c r="AM25" s="97"/>
      <c r="AP25"/>
      <c r="AQ25"/>
      <c r="AR25"/>
      <c r="AS25"/>
      <c r="AT25" s="97"/>
      <c r="AW25"/>
      <c r="AX25"/>
      <c r="AY25"/>
      <c r="AZ25"/>
      <c r="BA25" s="97"/>
      <c r="BD25"/>
      <c r="BE25"/>
      <c r="BF25"/>
      <c r="BG25"/>
      <c r="BH25" s="97"/>
      <c r="BN25"/>
      <c r="BO25"/>
      <c r="BP25"/>
      <c r="BQ25"/>
      <c r="BR25" s="97"/>
      <c r="BU25"/>
      <c r="BV25"/>
      <c r="BW25"/>
      <c r="BX25"/>
      <c r="BY25" s="97"/>
      <c r="CB25"/>
      <c r="CC25"/>
      <c r="CD25"/>
      <c r="CE25"/>
      <c r="CF25" s="97"/>
      <c r="CJ25" s="98"/>
      <c r="CK25" s="98"/>
      <c r="CY25"/>
      <c r="CZ25"/>
      <c r="DA25"/>
      <c r="DB25"/>
      <c r="DC25" s="97"/>
      <c r="DF25"/>
      <c r="DG25"/>
      <c r="DH25"/>
      <c r="DI25" s="97"/>
      <c r="DL25"/>
      <c r="DM25"/>
      <c r="DN25"/>
      <c r="DO25" s="97"/>
      <c r="DR25"/>
      <c r="DS25"/>
      <c r="DT25"/>
      <c r="DU25"/>
      <c r="DV25" s="97"/>
      <c r="DZ25"/>
      <c r="EA25"/>
      <c r="EB25"/>
      <c r="EC25"/>
      <c r="ED25" s="97"/>
      <c r="EE25" s="97"/>
      <c r="EH25"/>
      <c r="EI25"/>
      <c r="EJ25"/>
      <c r="EK25"/>
      <c r="EL25" s="97"/>
      <c r="EM25" s="97"/>
      <c r="EP25"/>
      <c r="EQ25"/>
      <c r="ER25"/>
      <c r="ES25"/>
      <c r="ET25" s="97"/>
      <c r="EU25" s="97"/>
      <c r="EX25"/>
      <c r="EY25"/>
      <c r="EZ25"/>
      <c r="FA25"/>
      <c r="FB25" s="97"/>
      <c r="FC25" s="97"/>
      <c r="FF25"/>
      <c r="FG25"/>
      <c r="FH25"/>
      <c r="FI25"/>
      <c r="FJ25" s="97"/>
      <c r="FK25" s="97"/>
      <c r="FN25"/>
      <c r="FO25"/>
      <c r="FP25"/>
      <c r="FQ25"/>
      <c r="FR25" s="97"/>
      <c r="FS25" s="97"/>
      <c r="FV25"/>
      <c r="FW25"/>
      <c r="FX25"/>
      <c r="FY25"/>
      <c r="FZ25" s="97"/>
      <c r="GA25" s="97"/>
      <c r="GD25"/>
      <c r="GE25"/>
      <c r="GF25"/>
      <c r="GG25"/>
      <c r="GH25" s="97"/>
      <c r="GI25" s="97"/>
      <c r="GL25"/>
      <c r="GM25"/>
      <c r="GN25"/>
      <c r="GO25" s="97"/>
      <c r="GQ25"/>
      <c r="GR25"/>
      <c r="GS25"/>
      <c r="GT25" s="97"/>
      <c r="GW25"/>
      <c r="GX25"/>
      <c r="GY25"/>
      <c r="GZ25" s="97"/>
      <c r="HC25"/>
      <c r="HD25"/>
      <c r="HE25"/>
      <c r="HF25"/>
      <c r="HG25" s="97"/>
      <c r="HH25" s="97"/>
      <c r="HK25"/>
      <c r="HL25"/>
      <c r="HM25"/>
      <c r="HN25"/>
      <c r="HO25" s="97"/>
      <c r="HP25" s="97"/>
      <c r="HS25"/>
      <c r="HT25"/>
      <c r="HU25"/>
      <c r="HV25"/>
      <c r="HW25" s="97"/>
      <c r="HX25" s="97"/>
      <c r="IA25"/>
      <c r="IB25"/>
      <c r="IC25"/>
      <c r="ID25"/>
      <c r="IE25" s="97"/>
      <c r="IF25" s="97"/>
      <c r="II25"/>
      <c r="IJ25"/>
      <c r="IK25"/>
      <c r="IL25"/>
      <c r="IM25" s="97"/>
      <c r="IN25" s="97"/>
      <c r="IQ25"/>
      <c r="IR25"/>
      <c r="IS25"/>
      <c r="IT25"/>
      <c r="IU25" s="97"/>
      <c r="IV25" s="97"/>
      <c r="IY25"/>
      <c r="IZ25"/>
      <c r="JA25"/>
      <c r="JB25"/>
      <c r="JC25" s="97"/>
      <c r="JD25" s="97"/>
      <c r="JG25"/>
      <c r="JH25"/>
      <c r="JI25"/>
      <c r="JJ25"/>
      <c r="JK25" s="97"/>
      <c r="JL25" s="97"/>
      <c r="JO25"/>
      <c r="JP25"/>
      <c r="JQ25"/>
      <c r="JR25" s="97"/>
      <c r="JU25"/>
      <c r="JV25"/>
      <c r="JW25"/>
      <c r="JX25" s="97"/>
      <c r="KA25"/>
      <c r="KB25"/>
      <c r="KC25"/>
      <c r="KD25" s="97"/>
      <c r="KG25"/>
      <c r="KH25"/>
      <c r="KI25"/>
      <c r="KJ25"/>
      <c r="KK25" s="97"/>
      <c r="KL25" s="97"/>
      <c r="KO25"/>
      <c r="KP25"/>
      <c r="KQ25"/>
      <c r="KR25"/>
      <c r="KS25" s="97"/>
      <c r="KT25" s="97"/>
      <c r="KW25"/>
      <c r="KX25"/>
      <c r="KY25"/>
      <c r="KZ25"/>
      <c r="LA25" s="97"/>
      <c r="LB25" s="97"/>
      <c r="LE25"/>
      <c r="LF25"/>
      <c r="LG25"/>
      <c r="LH25"/>
      <c r="LI25" s="97"/>
      <c r="LJ25" s="97"/>
      <c r="LO25"/>
      <c r="LP25"/>
      <c r="LQ25"/>
      <c r="LT25"/>
      <c r="LU25"/>
      <c r="LV25"/>
      <c r="LW25"/>
      <c r="LX25" s="97"/>
      <c r="LY25" s="97"/>
      <c r="MB25"/>
      <c r="MC25"/>
      <c r="MD25"/>
      <c r="ME25"/>
      <c r="MF25" s="97"/>
      <c r="MG25" s="97"/>
      <c r="MJ25"/>
      <c r="MK25"/>
      <c r="ML25"/>
      <c r="MM25"/>
      <c r="MN25" s="97"/>
      <c r="MO25" s="97"/>
      <c r="MR25"/>
      <c r="MS25"/>
      <c r="MT25"/>
      <c r="MU25"/>
      <c r="MV25" s="97"/>
      <c r="MW25" s="97"/>
      <c r="MZ25"/>
      <c r="NA25"/>
      <c r="NB25"/>
      <c r="NC25" s="97"/>
      <c r="NF25"/>
      <c r="NG25"/>
      <c r="NH25"/>
      <c r="NI25" s="97"/>
      <c r="NL25"/>
      <c r="NM25"/>
      <c r="NN25"/>
      <c r="NO25" s="97"/>
      <c r="NR25"/>
      <c r="NS25"/>
      <c r="NT25"/>
      <c r="NU25"/>
      <c r="NV25" s="97"/>
      <c r="NY25"/>
      <c r="NZ25"/>
      <c r="OA25"/>
      <c r="OB25"/>
      <c r="OC25" s="97"/>
      <c r="OF25"/>
      <c r="OG25"/>
      <c r="OH25"/>
      <c r="OI25"/>
      <c r="OJ25" s="97"/>
      <c r="OM25"/>
      <c r="ON25"/>
      <c r="OO25"/>
      <c r="OP25"/>
      <c r="OQ25" s="97"/>
      <c r="OT25"/>
      <c r="OU25"/>
      <c r="OV25"/>
      <c r="OW25"/>
      <c r="OX25" s="97"/>
      <c r="PA25"/>
      <c r="PB25"/>
      <c r="PC25"/>
      <c r="PD25"/>
      <c r="PE25" s="97"/>
      <c r="PH25"/>
      <c r="PI25"/>
      <c r="PJ25"/>
      <c r="PK25"/>
      <c r="PL25" s="97"/>
      <c r="PO25"/>
      <c r="PP25"/>
      <c r="PQ25"/>
      <c r="PR25"/>
      <c r="PS25" s="97"/>
      <c r="PV25"/>
      <c r="PW25"/>
      <c r="PX25"/>
      <c r="PY25"/>
      <c r="PZ25" s="97"/>
      <c r="QC25"/>
      <c r="QD25"/>
      <c r="QE25"/>
      <c r="QF25" s="97"/>
      <c r="QI25"/>
      <c r="QJ25"/>
      <c r="QK25"/>
      <c r="QL25" s="97"/>
      <c r="QV25" s="98">
        <f>+AI25</f>
        <v>0</v>
      </c>
      <c r="QW25" s="98">
        <f>+AJ25</f>
        <v>0</v>
      </c>
      <c r="QX25" s="98"/>
    </row>
    <row r="26" spans="1:478" ht="15" thickBot="1" x14ac:dyDescent="0.35">
      <c r="A26" s="191" t="s">
        <v>20</v>
      </c>
      <c r="B26" s="192"/>
      <c r="C26" s="2"/>
      <c r="D26" s="100"/>
      <c r="E26" s="102">
        <f>(E11*1000000)/E6</f>
        <v>0.579658154584198</v>
      </c>
      <c r="F26" s="103">
        <f t="shared" ref="F26:G26" si="327">(F11*1000000)/F6</f>
        <v>0.40672104349598337</v>
      </c>
      <c r="G26" s="103">
        <f t="shared" si="327"/>
        <v>0.54845905857187072</v>
      </c>
      <c r="H26" s="104">
        <f>E26-G26</f>
        <v>3.1199096012327288E-2</v>
      </c>
      <c r="I26" s="81">
        <f>IFERROR(E26/F26-1,"-")</f>
        <v>0.42519833643651261</v>
      </c>
      <c r="J26" s="100"/>
      <c r="K26" s="102">
        <f>(K11*1000000)/K6</f>
        <v>0.56877037689617449</v>
      </c>
      <c r="L26" s="103">
        <f t="shared" ref="L26:M26" si="328">(L11*1000000)/L6</f>
        <v>0.39421641143258557</v>
      </c>
      <c r="M26" s="103">
        <f t="shared" si="328"/>
        <v>0.50381607702304754</v>
      </c>
      <c r="N26" s="104">
        <f>K26-M26</f>
        <v>6.4954299873126953E-2</v>
      </c>
      <c r="O26" s="81">
        <f>IFERROR(K26/L26-1,"-")</f>
        <v>0.44278716055797473</v>
      </c>
      <c r="P26" s="100"/>
      <c r="Q26" s="102">
        <f>(Q11*1000000)/Q6</f>
        <v>0.56877037689617438</v>
      </c>
      <c r="R26" s="103">
        <f t="shared" ref="R26:S26" si="329">(R11*1000000)/R6</f>
        <v>0.43925172721856026</v>
      </c>
      <c r="S26" s="103">
        <f t="shared" si="329"/>
        <v>0.58598170767235502</v>
      </c>
      <c r="T26" s="104">
        <f>Q26-S26</f>
        <v>-1.7211330776180644E-2</v>
      </c>
      <c r="U26" s="81">
        <f>IFERROR(Q26/R26-1,"-")</f>
        <v>0.29486201567778703</v>
      </c>
      <c r="V26" s="100"/>
      <c r="W26" s="102">
        <f>(W11*1000000)/W6</f>
        <v>0.67796533644449786</v>
      </c>
      <c r="X26" s="103">
        <f t="shared" ref="X26:Y26" si="330">(X11*1000000)/X6</f>
        <v>0.40374047111671318</v>
      </c>
      <c r="Y26" s="103">
        <f t="shared" si="330"/>
        <v>0.59267317034766098</v>
      </c>
      <c r="Z26" s="104">
        <f>W26-Y26</f>
        <v>8.5292166096836874E-2</v>
      </c>
      <c r="AA26" s="81">
        <f>IFERROR(W26/X26-1,"-")</f>
        <v>0.67921074290447292</v>
      </c>
      <c r="AB26" s="100"/>
      <c r="AC26" s="102">
        <f>(AC11*1000000)/AC6</f>
        <v>0.67778746300794579</v>
      </c>
      <c r="AD26" s="103">
        <f t="shared" ref="AD26:AE26" si="331">(AD11*1000000)/AD6</f>
        <v>0.4369883200364586</v>
      </c>
      <c r="AE26" s="103">
        <f t="shared" si="331"/>
        <v>0.65449925339010551</v>
      </c>
      <c r="AF26" s="104">
        <f>AC26-AE26</f>
        <v>2.3288209617840283E-2</v>
      </c>
      <c r="AG26" s="81">
        <f>IFERROR(AC26/AD26-1,"-")</f>
        <v>0.55104251516698888</v>
      </c>
      <c r="AH26" s="100"/>
      <c r="AI26" s="102">
        <f>(AI11*1000000)/AI6</f>
        <v>0.66703202052242216</v>
      </c>
      <c r="AJ26" s="103" t="e">
        <f t="shared" ref="AJ26:AK26" si="332">(AJ11*1000000)/AJ6</f>
        <v>#REF!</v>
      </c>
      <c r="AK26" s="103">
        <f t="shared" si="332"/>
        <v>0.66172841076919831</v>
      </c>
      <c r="AL26" s="103">
        <f t="shared" ref="AL26" si="333">(AL11*1000000)/AL6</f>
        <v>0.76393471719649075</v>
      </c>
      <c r="AM26" s="104">
        <f>AI26-AK26</f>
        <v>5.3036097532238591E-3</v>
      </c>
      <c r="AN26" s="81" t="str">
        <f>IFERROR(AI26/AJ26-1,"-")</f>
        <v>-</v>
      </c>
      <c r="AO26" s="100"/>
      <c r="AP26" s="102">
        <f>(AP11*1000000)/AP6</f>
        <v>0.71434071674549116</v>
      </c>
      <c r="AQ26" s="103" t="e">
        <f t="shared" ref="AQ26:AS28" si="334">(AQ11*1000000)/AQ6</f>
        <v>#REF!</v>
      </c>
      <c r="AR26" s="103">
        <f t="shared" si="334"/>
        <v>0.71560918096445469</v>
      </c>
      <c r="AS26" s="103">
        <f t="shared" si="334"/>
        <v>0.70218608715084074</v>
      </c>
      <c r="AT26" s="104">
        <f>AP26-AR26</f>
        <v>-1.2684642189635387E-3</v>
      </c>
      <c r="AU26" s="81" t="str">
        <f>IFERROR(AP26/AQ26-1,"-")</f>
        <v>-</v>
      </c>
      <c r="AV26" s="100"/>
      <c r="AW26" s="102" t="e">
        <f>(AW11*1000000)/AW6</f>
        <v>#REF!</v>
      </c>
      <c r="AX26" s="103" t="e">
        <f t="shared" ref="AX26:AZ26" si="335">(AX11*1000000)/AX6</f>
        <v>#REF!</v>
      </c>
      <c r="AY26" s="103">
        <f t="shared" si="335"/>
        <v>0.73338855076889009</v>
      </c>
      <c r="AZ26" s="103">
        <f t="shared" si="335"/>
        <v>0.73080840883538833</v>
      </c>
      <c r="BA26" s="104" t="e">
        <f>AW26-AY26</f>
        <v>#REF!</v>
      </c>
      <c r="BB26" s="81" t="str">
        <f>IFERROR(AW26/AX26-1,"-")</f>
        <v>-</v>
      </c>
      <c r="BC26" s="100"/>
      <c r="BD26" s="102">
        <f>(BD11*1000000)/BD6</f>
        <v>0.7415743714964248</v>
      </c>
      <c r="BE26" s="103" t="e">
        <f t="shared" ref="BE26:BG26" si="336">(BE11*1000000)/BE6</f>
        <v>#REF!</v>
      </c>
      <c r="BF26" s="103">
        <f t="shared" si="336"/>
        <v>0.7193496556115152</v>
      </c>
      <c r="BG26" s="103">
        <f t="shared" si="336"/>
        <v>0.73652621779213523</v>
      </c>
      <c r="BH26" s="104">
        <f>BD26-BF26</f>
        <v>2.2224715884909596E-2</v>
      </c>
      <c r="BI26" s="81" t="str">
        <f>IFERROR(BD26/BE26-1,"-")</f>
        <v>-</v>
      </c>
      <c r="BJ26" s="100"/>
      <c r="BK26" s="100"/>
      <c r="BL26" s="100"/>
      <c r="BM26" s="100"/>
      <c r="BN26" s="102">
        <f>(BN11*1000000)/BN6</f>
        <v>0.77425976555036335</v>
      </c>
      <c r="BO26" s="103" t="e">
        <f t="shared" ref="BO26:BQ26" si="337">(BO11*1000000)/BO6</f>
        <v>#REF!</v>
      </c>
      <c r="BP26" s="103">
        <f t="shared" si="337"/>
        <v>0.77756119012439473</v>
      </c>
      <c r="BQ26" s="103">
        <f t="shared" si="337"/>
        <v>0.77292919725896714</v>
      </c>
      <c r="BR26" s="104">
        <f>BN26-BP26</f>
        <v>-3.3014245740313752E-3</v>
      </c>
      <c r="BS26" s="81" t="str">
        <f>IFERROR(BN26/BO26-1,"-")</f>
        <v>-</v>
      </c>
      <c r="BT26" s="124"/>
      <c r="BU26" s="102">
        <f>(BU11*1000000)/BU6</f>
        <v>0.76212592775150556</v>
      </c>
      <c r="BV26" s="103" t="e">
        <f t="shared" ref="BV26:BX26" si="338">(BV11*1000000)/BV6</f>
        <v>#REF!</v>
      </c>
      <c r="BW26" s="103">
        <f t="shared" si="338"/>
        <v>0.77010740843937475</v>
      </c>
      <c r="BX26" s="103">
        <f t="shared" si="338"/>
        <v>0.75925936475175271</v>
      </c>
      <c r="BY26" s="104">
        <f>BU26-BW26</f>
        <v>-7.9814806878691913E-3</v>
      </c>
      <c r="BZ26" s="81" t="str">
        <f>IFERROR(BU26/BV26-1,"-")</f>
        <v>-</v>
      </c>
      <c r="CA26" s="124"/>
      <c r="CB26" s="102">
        <f>(CB11*1000000)/CB6</f>
        <v>0.76212592775150556</v>
      </c>
      <c r="CC26" s="103" t="e">
        <f t="shared" ref="CC26:CE26" si="339">(CC11*1000000)/CC6</f>
        <v>#REF!</v>
      </c>
      <c r="CD26" s="103">
        <f t="shared" si="339"/>
        <v>0.77010740843937475</v>
      </c>
      <c r="CE26" s="103">
        <f t="shared" si="339"/>
        <v>0.75925936475175271</v>
      </c>
      <c r="CF26" s="104">
        <f>CB26-CD26</f>
        <v>-7.9814806878691913E-3</v>
      </c>
      <c r="CG26" s="81" t="str">
        <f>IFERROR(CB26/CC26-1,"-")</f>
        <v>-</v>
      </c>
      <c r="CH26" s="124"/>
      <c r="CI26" s="124"/>
      <c r="CJ26" s="23">
        <f t="shared" ref="CJ26:CL29" si="340">((CJ11*1000000)/8)/CJ6</f>
        <v>7.2457269323024751E-2</v>
      </c>
      <c r="CK26" s="83" t="e">
        <f t="shared" si="340"/>
        <v>#REF!</v>
      </c>
      <c r="CL26" s="83" t="e">
        <f t="shared" si="340"/>
        <v>#REF!</v>
      </c>
      <c r="CM26" s="35" t="e">
        <f t="shared" si="52"/>
        <v>#REF!</v>
      </c>
      <c r="CN26" s="36" t="str">
        <f>IFERROR(CJ26/CK26-1,"-")</f>
        <v>-</v>
      </c>
      <c r="CP26" s="33">
        <f>((CP11*1000000)/12)/CP6</f>
        <v>0.69622351199693688</v>
      </c>
      <c r="CQ26" s="33"/>
      <c r="CR26" s="33"/>
      <c r="CS26" s="33"/>
      <c r="CT26" s="37"/>
      <c r="CU26" s="38" t="e">
        <f>CP26/$CT26-1</f>
        <v>#DIV/0!</v>
      </c>
      <c r="CV26" s="38" t="e">
        <f t="shared" ref="CV26:CX29" si="341">CQ26/$CT26-1</f>
        <v>#DIV/0!</v>
      </c>
      <c r="CW26" s="38" t="e">
        <f t="shared" si="341"/>
        <v>#DIV/0!</v>
      </c>
      <c r="CX26" s="38" t="e">
        <f t="shared" si="341"/>
        <v>#DIV/0!</v>
      </c>
      <c r="CY26" s="102">
        <f>(CY11*1000000)/CY6</f>
        <v>0.52202345726066512</v>
      </c>
      <c r="CZ26" s="103" t="e">
        <f t="shared" ref="CZ26:DB26" si="342">(CZ11*1000000)/CZ6</f>
        <v>#REF!</v>
      </c>
      <c r="DA26" s="103">
        <f t="shared" si="342"/>
        <v>0.82372660667889064</v>
      </c>
      <c r="DB26" s="103">
        <f t="shared" si="342"/>
        <v>0.81027167251964782</v>
      </c>
      <c r="DC26" s="104">
        <f>CY26-DA26</f>
        <v>-0.30170314941822551</v>
      </c>
      <c r="DD26" s="81" t="str">
        <f>IFERROR(CY26/CZ26-1,"-")</f>
        <v>-</v>
      </c>
      <c r="DF26" s="102">
        <f>(DF11*1000000)/DF6</f>
        <v>0.63471578311352217</v>
      </c>
      <c r="DG26" s="103">
        <f t="shared" ref="DG26:DH26" si="343">(DG11*1000000)/DG6</f>
        <v>0.579658154584198</v>
      </c>
      <c r="DH26" s="103">
        <f t="shared" si="343"/>
        <v>0.83001470317107962</v>
      </c>
      <c r="DI26" s="104">
        <f>DF26-DH26</f>
        <v>-0.19529892005755745</v>
      </c>
      <c r="DJ26" s="81">
        <f>IFERROR(DF26/DG26-1,"-")</f>
        <v>9.4982927599488898E-2</v>
      </c>
      <c r="DK26" s="124"/>
      <c r="DL26" s="102">
        <f>(DL11*1000000)/DL6</f>
        <v>0.62963445991584488</v>
      </c>
      <c r="DM26" s="103">
        <f t="shared" ref="DM26:DN26" si="344">(DM11*1000000)/DM6</f>
        <v>0.39421641143258557</v>
      </c>
      <c r="DN26" s="103">
        <f t="shared" si="344"/>
        <v>0.76764788999781908</v>
      </c>
      <c r="DO26" s="104">
        <f>DL26-DN26</f>
        <v>-0.1380134300819742</v>
      </c>
      <c r="DP26" s="81">
        <f>IFERROR(DL26/DM26-1,"-")</f>
        <v>0.59717972579514966</v>
      </c>
      <c r="DQ26" s="124"/>
      <c r="DR26" s="102">
        <f>(DR11*1000000)/DR6</f>
        <v>0.98867698475265819</v>
      </c>
      <c r="DS26" s="103">
        <f t="shared" ref="DS26:DT26" si="345">(DS11*1000000)/DS6</f>
        <v>0.67796533644449786</v>
      </c>
      <c r="DT26" s="103">
        <f t="shared" si="345"/>
        <v>0.85301417542173197</v>
      </c>
      <c r="DU26" s="103">
        <f t="shared" ref="DU26" si="346">(DU11*1000000)/DU6</f>
        <v>0.7119823976794003</v>
      </c>
      <c r="DV26" s="104">
        <f>DR26-DT26</f>
        <v>0.13566280933092623</v>
      </c>
      <c r="DW26" s="81">
        <f>IFERROR(DR26/DS26-1,"-")</f>
        <v>0.45830019855830351</v>
      </c>
      <c r="DX26" s="124"/>
      <c r="DY26" s="124"/>
      <c r="DZ26" s="102">
        <f>(DZ11*1000000)/DZ6</f>
        <v>1.0712934886977246</v>
      </c>
      <c r="EA26" s="103">
        <f t="shared" ref="EA26:EB26" si="347">(EA11*1000000)/EA6</f>
        <v>0.67778746300794579</v>
      </c>
      <c r="EB26" s="103">
        <f t="shared" si="347"/>
        <v>0.89722704378529206</v>
      </c>
      <c r="EC26" s="103">
        <f t="shared" ref="EC26" si="348">(EC11*1000000)/EC6</f>
        <v>0.76184589892548293</v>
      </c>
      <c r="ED26" s="104">
        <f>DZ26-EB26</f>
        <v>0.17406644491243251</v>
      </c>
      <c r="EE26" s="104">
        <f>DZ26-EC26</f>
        <v>0.30944758977224163</v>
      </c>
      <c r="EF26" s="81">
        <f>IFERROR(DZ26/EA26-1,"-")</f>
        <v>0.58057436462964751</v>
      </c>
      <c r="EG26" s="124"/>
      <c r="EH26" s="102">
        <f>(EH11*1000000)/EH6</f>
        <v>1.0984514181689475</v>
      </c>
      <c r="EI26" s="103" t="e">
        <f t="shared" ref="EI26:EK29" si="349">(EI11*1000000)/EI6</f>
        <v>#REF!</v>
      </c>
      <c r="EJ26" s="103">
        <f t="shared" si="349"/>
        <v>0.88357262210260068</v>
      </c>
      <c r="EK26" s="103">
        <f t="shared" si="349"/>
        <v>0.75982534646420263</v>
      </c>
      <c r="EL26" s="104">
        <f>EH26-EJ26</f>
        <v>0.21487879606634686</v>
      </c>
      <c r="EM26" s="104">
        <f>EH26-EK26</f>
        <v>0.3386260717047449</v>
      </c>
      <c r="EN26" s="81" t="str">
        <f>IFERROR(EH26/EI26-1,"-")</f>
        <v>-</v>
      </c>
      <c r="EO26" s="124"/>
      <c r="EP26" s="102">
        <f>(EP11*1000000)/EP6</f>
        <v>1.1887381615656523</v>
      </c>
      <c r="EQ26" s="103">
        <f t="shared" ref="EQ26:ES26" si="350">(EQ11*1000000)/EQ6</f>
        <v>0.71434071674549116</v>
      </c>
      <c r="ER26" s="103">
        <f t="shared" si="350"/>
        <v>0.9288536441415246</v>
      </c>
      <c r="ES26" s="103">
        <f t="shared" si="350"/>
        <v>0.76358571017916566</v>
      </c>
      <c r="ET26" s="104">
        <f>EP26-ER26</f>
        <v>0.25988451742412766</v>
      </c>
      <c r="EU26" s="104">
        <f>EP26-ES26</f>
        <v>0.42515245138648661</v>
      </c>
      <c r="EV26" s="81">
        <f>IFERROR(EP26/EQ26-1,"-")</f>
        <v>0.66410528435435912</v>
      </c>
      <c r="EW26" s="124"/>
      <c r="EX26" s="102">
        <f>(EX11*1000000)/EX6</f>
        <v>1.2852384287295775</v>
      </c>
      <c r="EY26" s="103" t="e">
        <f t="shared" ref="EY26:FA26" si="351">(EY11*1000000)/EY6</f>
        <v>#REF!</v>
      </c>
      <c r="EZ26" s="103">
        <f t="shared" si="351"/>
        <v>0.94472374525363922</v>
      </c>
      <c r="FA26" s="103">
        <f t="shared" si="351"/>
        <v>1.1081510701561119</v>
      </c>
      <c r="FB26" s="104">
        <f>EX26-EZ26</f>
        <v>0.34051468347593827</v>
      </c>
      <c r="FC26" s="104">
        <f>EX26-FA26</f>
        <v>0.17708735857346558</v>
      </c>
      <c r="FD26" s="81" t="str">
        <f>IFERROR(EX26/EY26-1,"-")</f>
        <v>-</v>
      </c>
      <c r="FE26" s="124"/>
      <c r="FF26" s="102">
        <f>(FF11*1000000)/FF6</f>
        <v>1.3201915513624853</v>
      </c>
      <c r="FG26" s="103">
        <f t="shared" ref="FG26:FI26" si="352">(FG11*1000000)/FG6</f>
        <v>0.7415743714964248</v>
      </c>
      <c r="FH26" s="103">
        <f t="shared" si="352"/>
        <v>0.92965695420891481</v>
      </c>
      <c r="FI26" s="103">
        <f t="shared" si="352"/>
        <v>1.1148589677751333</v>
      </c>
      <c r="FJ26" s="104">
        <f>FF26-FH26</f>
        <v>0.39053459715357053</v>
      </c>
      <c r="FK26" s="104">
        <f>FF26-FI26</f>
        <v>0.20533258358735207</v>
      </c>
      <c r="FL26" s="81">
        <f>IFERROR(FF26/FG26-1,"-")</f>
        <v>0.78025509255190073</v>
      </c>
      <c r="FM26" s="124"/>
      <c r="FN26" s="102">
        <f>(FN11*1000000)/FN6</f>
        <v>1.2964614203047446</v>
      </c>
      <c r="FO26" s="103">
        <f t="shared" ref="FO26:FQ26" si="353">(FO11*1000000)/FO6</f>
        <v>0.77425976555036335</v>
      </c>
      <c r="FP26" s="103">
        <f t="shared" si="353"/>
        <v>0.92965695420891481</v>
      </c>
      <c r="FQ26" s="103">
        <f t="shared" si="353"/>
        <v>1.2739858715232355</v>
      </c>
      <c r="FR26" s="104">
        <f>FN26-FP26</f>
        <v>0.36680446609582984</v>
      </c>
      <c r="FS26" s="104">
        <f>FN26-FQ26</f>
        <v>2.2475548781509147E-2</v>
      </c>
      <c r="FT26" s="81">
        <f>IFERROR(FN26/FO26-1,"-")</f>
        <v>0.67445278443880818</v>
      </c>
      <c r="FU26" s="124"/>
      <c r="FV26" s="102">
        <f>(FV11*1000000)/FV6</f>
        <v>1.3098332725299879</v>
      </c>
      <c r="FW26" s="103">
        <f t="shared" ref="FW26:FY26" si="354">(FW11*1000000)/FW6</f>
        <v>0.76212592775150556</v>
      </c>
      <c r="FX26" s="103">
        <f t="shared" si="354"/>
        <v>0.96065941935838173</v>
      </c>
      <c r="FY26" s="103">
        <f t="shared" si="354"/>
        <v>1.2508436873860198</v>
      </c>
      <c r="FZ26" s="104">
        <f>FV26-FX26</f>
        <v>0.34917385317160621</v>
      </c>
      <c r="GA26" s="104">
        <f>FV26-FY26</f>
        <v>5.8989585143968126E-2</v>
      </c>
      <c r="GB26" s="81">
        <f>IFERROR(FV26/FW26-1,"-")</f>
        <v>0.71865727806214297</v>
      </c>
      <c r="GC26" s="124"/>
      <c r="GD26" s="102">
        <f>(GD11*1000000)/GD6</f>
        <v>1.3351226497639574</v>
      </c>
      <c r="GE26" s="103">
        <f t="shared" ref="GE26:GG26" si="355">(GE11*1000000)/GE6</f>
        <v>0.52202345726066512</v>
      </c>
      <c r="GF26" s="103">
        <f t="shared" si="355"/>
        <v>1.0187515282419377</v>
      </c>
      <c r="GG26" s="103">
        <f t="shared" si="355"/>
        <v>1.3299288850425648</v>
      </c>
      <c r="GH26" s="104">
        <f>GD26-GF26</f>
        <v>0.31637112152201974</v>
      </c>
      <c r="GI26" s="104">
        <f>GD26-GG26</f>
        <v>5.1937647213926574E-3</v>
      </c>
      <c r="GJ26" s="81">
        <f>IFERROR(GD26/GE26-1,"-")</f>
        <v>1.557591294402854</v>
      </c>
      <c r="GK26" s="124"/>
      <c r="GL26" s="102">
        <f>(GL11*1000000)/GL6</f>
        <v>1.3441988428009179</v>
      </c>
      <c r="GM26" s="103">
        <f t="shared" ref="GM26:GN26" si="356">(GM11*1000000)/GM6</f>
        <v>0.63471578311352217</v>
      </c>
      <c r="GN26" s="103">
        <f t="shared" si="356"/>
        <v>0.65272705188913338</v>
      </c>
      <c r="GO26" s="104">
        <f>GL26-GN26</f>
        <v>0.69147179091178457</v>
      </c>
      <c r="GP26" s="81">
        <f>IFERROR(GL26/GM26-1,"-")</f>
        <v>1.1177964666438758</v>
      </c>
      <c r="GQ26" s="102">
        <v>1.3218000736231335</v>
      </c>
      <c r="GR26" s="103">
        <v>0.62963445991584488</v>
      </c>
      <c r="GS26" s="103">
        <v>0.5938447522696344</v>
      </c>
      <c r="GT26" s="104">
        <v>0.72795532135349905</v>
      </c>
      <c r="GU26" s="81">
        <v>1.0993134235375259</v>
      </c>
      <c r="GV26" s="124"/>
      <c r="GW26" s="102">
        <f>(GW11*1000000)/GW6</f>
        <v>1.4746695924593525</v>
      </c>
      <c r="GX26" s="103">
        <f t="shared" ref="GX26:GY26" si="357">(GX11*1000000)/GX6</f>
        <v>0.69557648193529265</v>
      </c>
      <c r="GY26" s="103">
        <f t="shared" si="357"/>
        <v>1.4423417255296163</v>
      </c>
      <c r="GZ26" s="104">
        <f>GW26-GY26</f>
        <v>3.2327866929736215E-2</v>
      </c>
      <c r="HA26" s="81">
        <f>IFERROR(GW26/GX26-1,"-")</f>
        <v>1.1200682178851133</v>
      </c>
      <c r="HB26" s="124"/>
      <c r="HC26" s="102">
        <f>(HC11*1000000)/HC6</f>
        <v>1.6370901175705697</v>
      </c>
      <c r="HD26" s="103">
        <f t="shared" ref="HD26:HE26" si="358">(HD11*1000000)/HD6</f>
        <v>0.98867698475265819</v>
      </c>
      <c r="HE26" s="103">
        <f t="shared" si="358"/>
        <v>1.3736055540414569</v>
      </c>
      <c r="HF26" s="103">
        <f t="shared" ref="HF26" si="359">(HF11*1000000)/HF6</f>
        <v>1.5123573159878068</v>
      </c>
      <c r="HG26" s="104">
        <f>HC26-HE26</f>
        <v>0.26348456352911276</v>
      </c>
      <c r="HH26" s="104">
        <f>HC26-HF26</f>
        <v>0.1247328015827629</v>
      </c>
      <c r="HI26" s="81">
        <f>IFERROR(HC26/HD26-1,"-")</f>
        <v>0.65583921019475122</v>
      </c>
      <c r="HJ26" s="124"/>
      <c r="HK26" s="102">
        <f>(HK11*1000000)/HK6</f>
        <v>1.6369944286523379</v>
      </c>
      <c r="HL26" s="103">
        <f t="shared" ref="HL26:HM26" si="360">(HL11*1000000)/HL6</f>
        <v>1.0712934886977246</v>
      </c>
      <c r="HM26" s="103">
        <f t="shared" si="360"/>
        <v>1.4527312281353064</v>
      </c>
      <c r="HN26" s="103">
        <f t="shared" ref="HN26" si="361">(HN11*1000000)/HN6</f>
        <v>1.5605041761822214</v>
      </c>
      <c r="HO26" s="104">
        <f>HK26-HM26</f>
        <v>0.18426320051703149</v>
      </c>
      <c r="HP26" s="104">
        <f>HK26-HN26</f>
        <v>7.6490252470116538E-2</v>
      </c>
      <c r="HQ26" s="81">
        <f>IFERROR(HK26/HL26-1,"-")</f>
        <v>0.52805411955064274</v>
      </c>
      <c r="HR26" s="124"/>
      <c r="HS26" s="102">
        <f>(HS11*1000000)/HS6</f>
        <v>1.8913428748091787</v>
      </c>
      <c r="HT26" s="103">
        <f t="shared" ref="HT26:HV29" si="362">(HT11*1000000)/HT6</f>
        <v>1.0984514181689475</v>
      </c>
      <c r="HU26" s="103">
        <f t="shared" si="362"/>
        <v>1.4018638457193906</v>
      </c>
      <c r="HV26" s="103">
        <f t="shared" si="362"/>
        <v>1.7273556869647282</v>
      </c>
      <c r="HW26" s="104">
        <f>HS26-HU26</f>
        <v>0.48947902908978813</v>
      </c>
      <c r="HX26" s="104">
        <f>HS26-HV26</f>
        <v>0.16398718784445054</v>
      </c>
      <c r="HY26" s="81">
        <f>IFERROR(HS26/HT26-1,"-")</f>
        <v>0.72182660382189101</v>
      </c>
      <c r="HZ26" s="124"/>
      <c r="IA26" s="102">
        <f>(IA11*1000000)/IA6</f>
        <v>2.1042282261382521</v>
      </c>
      <c r="IB26" s="103">
        <f t="shared" ref="IB26:ID26" si="363">(IB11*1000000)/IB6</f>
        <v>1.1887381615656523</v>
      </c>
      <c r="IC26" s="103">
        <f t="shared" si="363"/>
        <v>1.4452504075426742</v>
      </c>
      <c r="ID26" s="103">
        <f t="shared" si="363"/>
        <v>1.8083603468846048</v>
      </c>
      <c r="IE26" s="104">
        <f>IA26-IC26</f>
        <v>0.65897781859557791</v>
      </c>
      <c r="IF26" s="104">
        <f>IA26-ID26</f>
        <v>0.29586787925364733</v>
      </c>
      <c r="IG26" s="81">
        <f>IFERROR(IA26/IB26-1,"-")</f>
        <v>0.77013600990720676</v>
      </c>
      <c r="IH26" s="124"/>
      <c r="II26" s="102">
        <f>(II11*1000000)/II6</f>
        <v>2.2321754140315164</v>
      </c>
      <c r="IJ26" s="103">
        <f t="shared" ref="IJ26:IL26" si="364">(IJ11*1000000)/IJ6</f>
        <v>1.3201915513624853</v>
      </c>
      <c r="IK26" s="103">
        <f t="shared" si="364"/>
        <v>1.4384561690403053</v>
      </c>
      <c r="IL26" s="103">
        <f t="shared" si="364"/>
        <v>2.3720521230501759</v>
      </c>
      <c r="IM26" s="104">
        <f>II26-IK26</f>
        <v>0.79371924499121116</v>
      </c>
      <c r="IN26" s="104">
        <f>II26-IL26</f>
        <v>-0.13987670901865945</v>
      </c>
      <c r="IO26" s="81">
        <f>IFERROR(II26/IJ26-1,"-")</f>
        <v>0.69079662093567462</v>
      </c>
      <c r="IP26" s="124"/>
      <c r="IQ26" s="102">
        <f>(IQ11*1000000)/IQ6</f>
        <v>2.3226667536495107</v>
      </c>
      <c r="IR26" s="103">
        <f t="shared" ref="IR26:IT26" si="365">(IR11*1000000)/IR6</f>
        <v>1.2964614203047446</v>
      </c>
      <c r="IS26" s="103">
        <f t="shared" si="365"/>
        <v>1.5065264111510244</v>
      </c>
      <c r="IT26" s="103">
        <f t="shared" si="365"/>
        <v>2.6199608581847493</v>
      </c>
      <c r="IU26" s="104">
        <f>IQ26-IS26</f>
        <v>0.81614034249848633</v>
      </c>
      <c r="IV26" s="104">
        <f>IQ26-IT26</f>
        <v>-0.29729410453523863</v>
      </c>
      <c r="IW26" s="81">
        <f>IFERROR(IQ26/IR26-1,"-")</f>
        <v>0.79154328642000582</v>
      </c>
      <c r="IX26" s="124"/>
      <c r="IY26" s="102">
        <f>(IY11*1000000)/IY6</f>
        <v>2.3665924543840098</v>
      </c>
      <c r="IZ26" s="103">
        <f t="shared" ref="IZ26:JB26" si="366">(IZ11*1000000)/IZ6</f>
        <v>1.3098332725299879</v>
      </c>
      <c r="JA26" s="103">
        <f t="shared" si="366"/>
        <v>1.475376956874187</v>
      </c>
      <c r="JB26" s="103">
        <f t="shared" si="366"/>
        <v>2.7104832942726924</v>
      </c>
      <c r="JC26" s="104">
        <f>IY26-JA26</f>
        <v>0.89121549750982276</v>
      </c>
      <c r="JD26" s="104">
        <f>IY26-JB26</f>
        <v>-0.34389083988868263</v>
      </c>
      <c r="JE26" s="81">
        <f>IFERROR(IY26/IZ26-1,"-")</f>
        <v>0.80678908072998889</v>
      </c>
      <c r="JF26" s="124"/>
      <c r="JG26" s="102">
        <f>(JG11*1000000)/JG6</f>
        <v>2.4852322451544899</v>
      </c>
      <c r="JH26" s="103">
        <f t="shared" ref="JH26:JJ26" si="367">(JH11*1000000)/JH6</f>
        <v>1.3351226497639574</v>
      </c>
      <c r="JI26" s="103">
        <f t="shared" si="367"/>
        <v>1.5658806564923768</v>
      </c>
      <c r="JJ26" s="103">
        <f t="shared" si="367"/>
        <v>2.9945447856076304</v>
      </c>
      <c r="JK26" s="104">
        <f>JG26-JI26</f>
        <v>0.91935158866211308</v>
      </c>
      <c r="JL26" s="104">
        <f>JG26-JJ26</f>
        <v>-0.50931254045314045</v>
      </c>
      <c r="JM26" s="81">
        <f>IFERROR(JG26/JH26-1,"-")</f>
        <v>0.86142617353833795</v>
      </c>
      <c r="JN26" s="124"/>
      <c r="JO26" s="102">
        <f>(JO11*1000000)/JO6</f>
        <v>2.4912609963767021</v>
      </c>
      <c r="JP26" s="103">
        <f t="shared" ref="JP26:JQ26" si="368">(JP11*1000000)/JP6</f>
        <v>1.3441988428009179</v>
      </c>
      <c r="JQ26" s="103">
        <f t="shared" si="368"/>
        <v>2.6325364790169443</v>
      </c>
      <c r="JR26" s="104">
        <f>JO26-JQ26</f>
        <v>-0.14127548264024226</v>
      </c>
      <c r="JS26" s="81">
        <f>IFERROR(JO26/JP26-1,"-")</f>
        <v>0.85334261349730189</v>
      </c>
      <c r="JT26" s="81"/>
      <c r="JU26" s="102">
        <f>(JU11*1000000)/JU6</f>
        <v>2.4137793541394403</v>
      </c>
      <c r="JV26" s="103">
        <f t="shared" ref="JV26:JW26" si="369">(JV11*1000000)/JV6</f>
        <v>1.3218000736231335</v>
      </c>
      <c r="JW26" s="103">
        <f t="shared" si="369"/>
        <v>2.416889391390094</v>
      </c>
      <c r="JX26" s="104">
        <f>JU26-JW26</f>
        <v>-3.1100372506536189E-3</v>
      </c>
      <c r="JY26" s="81">
        <f>IFERROR(JU26/JV26-1,"-")</f>
        <v>0.82613044310334005</v>
      </c>
      <c r="JZ26" s="81"/>
      <c r="KA26" s="102">
        <f>(KA11*1000000)/KA6</f>
        <v>2.6034542938177312</v>
      </c>
      <c r="KB26" s="103">
        <f t="shared" ref="KB26:KC26" si="370">(KB11*1000000)/KB6</f>
        <v>1.4746695924593525</v>
      </c>
      <c r="KC26" s="103">
        <f t="shared" si="370"/>
        <v>2.7192160782843975</v>
      </c>
      <c r="KD26" s="104">
        <f>KA26-KC26</f>
        <v>-0.1157617844666663</v>
      </c>
      <c r="KE26" s="81">
        <f>IFERROR(KA26/KB26-1,"-")</f>
        <v>0.76544922817311867</v>
      </c>
      <c r="KF26" s="81"/>
      <c r="KG26" s="102">
        <f>(KG11*1000000)/KG6</f>
        <v>2.5738242407004064</v>
      </c>
      <c r="KH26" s="103">
        <f t="shared" ref="KH26:KI26" si="371">(KH11*1000000)/KH6</f>
        <v>1.6370901175705697</v>
      </c>
      <c r="KI26" s="103">
        <f t="shared" si="371"/>
        <v>2.6341359156539474</v>
      </c>
      <c r="KJ26" s="103">
        <f t="shared" ref="KJ26" si="372">(KJ11*1000000)/KJ6</f>
        <v>2.610230271341321</v>
      </c>
      <c r="KK26" s="104">
        <f>KG26-KI26</f>
        <v>-6.0311674953541061E-2</v>
      </c>
      <c r="KL26" s="104">
        <f>KG26-KJ26</f>
        <v>-3.6406030640914633E-2</v>
      </c>
      <c r="KM26" s="81">
        <f>IFERROR(KG26/KH26-1,"-")</f>
        <v>0.5721945988654209</v>
      </c>
      <c r="KN26" s="81"/>
      <c r="KO26" s="102">
        <f>(KO11*1000000)/KO6</f>
        <v>2.5366186571121441</v>
      </c>
      <c r="KP26" s="103">
        <f t="shared" ref="KP26:KR29" si="373">(KP11*1000000)/KP6</f>
        <v>1.6369944286523379</v>
      </c>
      <c r="KQ26" s="103">
        <f t="shared" si="373"/>
        <v>2.7647750655185312</v>
      </c>
      <c r="KR26" s="103">
        <f t="shared" si="373"/>
        <v>2.714821951748887</v>
      </c>
      <c r="KS26" s="104">
        <f>KO26-KQ26</f>
        <v>-0.22815640840638718</v>
      </c>
      <c r="KT26" s="104">
        <f>KO26-KR26</f>
        <v>-0.17820329463674289</v>
      </c>
      <c r="KU26" s="81">
        <f>IFERROR(KO26/KP26-1,"-")</f>
        <v>0.5495585157247147</v>
      </c>
      <c r="KV26" s="81"/>
      <c r="KW26" s="102">
        <f>(KW11*1000000)/KW6</f>
        <v>2.5226690412362713</v>
      </c>
      <c r="KX26" s="103">
        <f t="shared" ref="KX26:KZ26" si="374">(KX11*1000000)/KX6</f>
        <v>1.8913428748091787</v>
      </c>
      <c r="KY26" s="103">
        <f t="shared" si="374"/>
        <v>2.6903817440323361</v>
      </c>
      <c r="KZ26" s="103">
        <f t="shared" si="374"/>
        <v>2.6515807846239414</v>
      </c>
      <c r="LA26" s="104">
        <f>KW26-KY26</f>
        <v>-0.16771270279606476</v>
      </c>
      <c r="LB26" s="104">
        <f>KW26-KZ26</f>
        <v>-0.12891174338767009</v>
      </c>
      <c r="LC26" s="81">
        <f>IFERROR(KW26/KX26-1,"-")</f>
        <v>0.33379784006154267</v>
      </c>
      <c r="LD26" s="81"/>
      <c r="LE26" s="102">
        <f>(LE11*1000000)/LE6</f>
        <v>2.8650520568235733</v>
      </c>
      <c r="LF26" s="103">
        <f t="shared" ref="LF26:LH26" si="375">(LF11*1000000)/LF6</f>
        <v>2.1042282261382521</v>
      </c>
      <c r="LG26" s="103">
        <f t="shared" si="375"/>
        <v>2.7947982334126462</v>
      </c>
      <c r="LH26" s="103">
        <f t="shared" si="375"/>
        <v>2.7620532648790816</v>
      </c>
      <c r="LI26" s="104">
        <f>LE26-LG26</f>
        <v>7.0253823410927119E-2</v>
      </c>
      <c r="LJ26" s="104">
        <f>LE26-LH26</f>
        <v>0.10299879194449169</v>
      </c>
      <c r="LK26" s="81">
        <f>IFERROR(LE26/LF26-1,"-")</f>
        <v>0.36156906424623436</v>
      </c>
      <c r="LL26" s="102">
        <v>2.9626679729787302</v>
      </c>
      <c r="LM26" s="103">
        <v>2.1042282261382521</v>
      </c>
      <c r="LN26" s="103">
        <v>2.7840998053697645</v>
      </c>
      <c r="LO26" s="103">
        <v>2.7486374643612472</v>
      </c>
      <c r="LP26" s="145">
        <f>LL26-LN26</f>
        <v>0.17856816760896566</v>
      </c>
      <c r="LQ26" s="145">
        <f>LL26-LO26</f>
        <v>0.21403050861748296</v>
      </c>
      <c r="LR26" s="36">
        <f>IFERROR(LL26/LM26-1,"-")</f>
        <v>0.40795942957951592</v>
      </c>
      <c r="LS26" s="81"/>
      <c r="LT26" s="102">
        <f>(LT11*1000000)/LT6</f>
        <v>2.8116138475285566</v>
      </c>
      <c r="LU26" s="103">
        <f t="shared" ref="LU26:LW26" si="376">(LU11*1000000)/LU6</f>
        <v>2.2321754140315164</v>
      </c>
      <c r="LV26" s="103">
        <f t="shared" si="376"/>
        <v>2.7478436074188419</v>
      </c>
      <c r="LW26" s="103">
        <f t="shared" si="376"/>
        <v>2.8589996565396651</v>
      </c>
      <c r="LX26" s="104">
        <f>LT26-LV26</f>
        <v>6.377024010971466E-2</v>
      </c>
      <c r="LY26" s="104">
        <f>LT26-LW26</f>
        <v>-4.7385809011108559E-2</v>
      </c>
      <c r="LZ26" s="81">
        <f>IFERROR(LT26/LU26-1,"-")</f>
        <v>0.25958463203862658</v>
      </c>
      <c r="MA26" s="81"/>
      <c r="MB26" s="102">
        <f>(MB11*1000000)/MB6</f>
        <v>2.8854642900379539</v>
      </c>
      <c r="MC26" s="103">
        <f t="shared" ref="MC26:ME26" si="377">(MC11*1000000)/MC6</f>
        <v>2.3226667536495107</v>
      </c>
      <c r="MD26" s="103">
        <f t="shared" si="377"/>
        <v>2.8610769067786812</v>
      </c>
      <c r="ME26" s="103">
        <f t="shared" si="377"/>
        <v>3.0817009792868721</v>
      </c>
      <c r="MF26" s="104">
        <f>MB26-MD26</f>
        <v>2.4387383259272699E-2</v>
      </c>
      <c r="MG26" s="104">
        <f>MB26-ME26</f>
        <v>-0.19623668924891824</v>
      </c>
      <c r="MH26" s="81">
        <f>IFERROR(MB26/MC26-1,"-")</f>
        <v>0.24230662255105795</v>
      </c>
      <c r="MI26" s="81"/>
      <c r="MJ26" s="102">
        <f>(MJ11*1000000)/MJ6</f>
        <v>2.7978104673857964</v>
      </c>
      <c r="MK26" s="103">
        <f t="shared" ref="MK26:MM26" si="378">(MK11*1000000)/MK6</f>
        <v>2.3665924543840098</v>
      </c>
      <c r="ML26" s="103">
        <f t="shared" si="378"/>
        <v>2.7809986016205288</v>
      </c>
      <c r="MM26" s="103">
        <f t="shared" si="378"/>
        <v>3.0602862968228415</v>
      </c>
      <c r="MN26" s="104">
        <f>MJ26-ML26</f>
        <v>1.6811865765267608E-2</v>
      </c>
      <c r="MO26" s="104">
        <f>MJ26-MM26</f>
        <v>-0.26247582943704506</v>
      </c>
      <c r="MP26" s="81">
        <f>IFERROR(MJ26/MK26-1,"-")</f>
        <v>0.18221050785612625</v>
      </c>
      <c r="MQ26" s="81"/>
      <c r="MR26" s="102">
        <f>(MR11*1000000)/MR6</f>
        <v>2.812478135665895</v>
      </c>
      <c r="MS26" s="103">
        <f t="shared" ref="MS26:MU26" si="379">(MS11*1000000)/MS6</f>
        <v>2.4852322451544899</v>
      </c>
      <c r="MT26" s="103">
        <f t="shared" si="379"/>
        <v>2.9344193365826685</v>
      </c>
      <c r="MU26" s="103">
        <f t="shared" si="379"/>
        <v>3.2592690854696946</v>
      </c>
      <c r="MV26" s="104">
        <f>MR26-MT26</f>
        <v>-0.12194120091677352</v>
      </c>
      <c r="MW26" s="104">
        <f>MR26-MU26</f>
        <v>-0.44679094980379963</v>
      </c>
      <c r="MX26" s="81">
        <f>IFERROR(MR26/MS26-1,"-")</f>
        <v>0.13167618082754373</v>
      </c>
      <c r="MY26" s="81"/>
      <c r="MZ26" s="102">
        <f>(MZ11*1000000)/MZ6</f>
        <v>2.8532071287213041</v>
      </c>
      <c r="NA26" s="103">
        <f t="shared" ref="NA26:NB26" si="380">(NA11*1000000)/NA6</f>
        <v>2.4912609963767021</v>
      </c>
      <c r="NB26" s="103">
        <f t="shared" si="380"/>
        <v>3.3132602362707919</v>
      </c>
      <c r="NC26" s="104">
        <f>MZ26-NB26</f>
        <v>-0.46005310754948781</v>
      </c>
      <c r="ND26" s="81">
        <f>IFERROR(MZ26/NA26-1,"-")</f>
        <v>0.14528631599459785</v>
      </c>
      <c r="NE26" s="81"/>
      <c r="NF26" s="102">
        <f>(NF11*1000000)/NF6</f>
        <v>2.7250068762429356</v>
      </c>
      <c r="NG26" s="103">
        <f t="shared" ref="NG26:NH26" si="381">(NG11*1000000)/NG6</f>
        <v>2.4137793541394403</v>
      </c>
      <c r="NH26" s="103">
        <f t="shared" si="381"/>
        <v>3.1736123414691528</v>
      </c>
      <c r="NI26" s="104">
        <f>NF26-NH26</f>
        <v>-0.44860546522621725</v>
      </c>
      <c r="NJ26" s="81">
        <f>IFERROR(NF26/NG26-1,"-")</f>
        <v>0.12893785074835629</v>
      </c>
      <c r="NK26" s="81"/>
      <c r="NL26" s="102">
        <f>(NL11*1000000)/NL6</f>
        <v>2.8838539907524896</v>
      </c>
      <c r="NM26" s="103">
        <f t="shared" ref="NM26:NN26" si="382">(NM11*1000000)/NM6</f>
        <v>2.6034542938177312</v>
      </c>
      <c r="NN26" s="103">
        <f t="shared" si="382"/>
        <v>3.3562757846893447</v>
      </c>
      <c r="NO26" s="104">
        <f>NL26-NN26</f>
        <v>-0.47242179393685513</v>
      </c>
      <c r="NP26" s="81">
        <f>IFERROR(NL26/NM26-1,"-")</f>
        <v>0.10770294589023788</v>
      </c>
      <c r="NQ26" s="81"/>
      <c r="NR26" s="102">
        <f>(NR11*1000000)/NR6</f>
        <v>2.8064280416405993</v>
      </c>
      <c r="NS26" s="103">
        <f t="shared" ref="NS26:NT26" si="383">(NS11*1000000)/NS6</f>
        <v>2.5738242407004064</v>
      </c>
      <c r="NT26" s="103">
        <f t="shared" si="383"/>
        <v>3.2882644147867977</v>
      </c>
      <c r="NU26" s="103">
        <f t="shared" ref="NU26" si="384">(NU11*1000000)/NU6</f>
        <v>2.609497349456757</v>
      </c>
      <c r="NV26" s="104">
        <f>NR26-NT26</f>
        <v>-0.48183637314619832</v>
      </c>
      <c r="NW26" s="81">
        <f>IFERROR(NR26/NS26-1,"-")</f>
        <v>9.037283792031392E-2</v>
      </c>
      <c r="NX26" s="81"/>
      <c r="NY26" s="102">
        <f>(NY11*1000000)/NY6</f>
        <v>2.6543930476414195</v>
      </c>
      <c r="NZ26" s="103">
        <f t="shared" ref="NZ26:OB29" si="385">(NZ11*1000000)/NZ6</f>
        <v>2.5366186571121441</v>
      </c>
      <c r="OA26" s="103">
        <f t="shared" si="385"/>
        <v>3.477787855302565</v>
      </c>
      <c r="OB26" s="103">
        <f t="shared" si="385"/>
        <v>2.6348359145723905</v>
      </c>
      <c r="OC26" s="104">
        <f>NY26-OA26</f>
        <v>-0.82339480766114548</v>
      </c>
      <c r="OD26" s="81">
        <f>IFERROR(NY26/NZ26-1,"-")</f>
        <v>4.6429679210574504E-2</v>
      </c>
      <c r="OE26" s="81"/>
      <c r="OF26" s="102">
        <f>(OF11*1000000)/OF6</f>
        <v>2.7134971542627886</v>
      </c>
      <c r="OG26" s="103">
        <f t="shared" ref="OG26:OI26" si="386">(OG11*1000000)/OG6</f>
        <v>2.5226690412362713</v>
      </c>
      <c r="OH26" s="103">
        <f t="shared" si="386"/>
        <v>3.4449015620131243</v>
      </c>
      <c r="OI26" s="103">
        <f t="shared" si="386"/>
        <v>2.5339832835894049</v>
      </c>
      <c r="OJ26" s="104">
        <f>OF26-OH26</f>
        <v>-0.73140440775033566</v>
      </c>
      <c r="OK26" s="81">
        <f>IFERROR(OF26/OG26-1,"-")</f>
        <v>7.5645322437143392E-2</v>
      </c>
      <c r="OL26" s="81"/>
      <c r="OM26" s="102">
        <f>(OM11*1000000)/OM6</f>
        <v>2.9723034010645906</v>
      </c>
      <c r="ON26" s="103">
        <f t="shared" ref="ON26:OP26" si="387">(ON11*1000000)/ON6</f>
        <v>2.8650520568235733</v>
      </c>
      <c r="OO26" s="103">
        <f t="shared" si="387"/>
        <v>3.571325385075923</v>
      </c>
      <c r="OP26" s="103">
        <f t="shared" si="387"/>
        <v>2.576917842622569</v>
      </c>
      <c r="OQ26" s="104">
        <f>OM26-OO26</f>
        <v>-0.59902198401133244</v>
      </c>
      <c r="OR26" s="81">
        <f>IFERROR(OM26/ON26-1,"-")</f>
        <v>3.7434343988822505E-2</v>
      </c>
      <c r="OS26" s="81"/>
      <c r="OT26" s="102">
        <v>3.03021843916255</v>
      </c>
      <c r="OU26" s="103">
        <v>2.9626679729787302</v>
      </c>
      <c r="OV26" s="103">
        <v>3.632608616944152</v>
      </c>
      <c r="OW26" s="103">
        <v>2.8306902477845108</v>
      </c>
      <c r="OX26" s="104">
        <v>-0.60239017778160209</v>
      </c>
      <c r="OY26" s="81">
        <v>2.2800552339958369E-2</v>
      </c>
      <c r="OZ26" s="100"/>
      <c r="PA26" s="102">
        <f>(PA11*1000000)/PA6</f>
        <v>2.8356225043312122</v>
      </c>
      <c r="PB26" s="103">
        <f t="shared" ref="PB26:PD26" si="388">(PB11*1000000)/PB6</f>
        <v>2.8116138475285566</v>
      </c>
      <c r="PC26" s="103">
        <f t="shared" si="388"/>
        <v>3.5005948394565793</v>
      </c>
      <c r="PD26" s="103">
        <f t="shared" si="388"/>
        <v>2.8191099646423456</v>
      </c>
      <c r="PE26" s="104">
        <f>PA26-PC26</f>
        <v>-0.66497233512536713</v>
      </c>
      <c r="PF26" s="81">
        <f>IFERROR(PA26/PB26-1,"-")</f>
        <v>8.5391017773508437E-3</v>
      </c>
      <c r="PG26" s="81"/>
      <c r="PH26" s="102">
        <f>(PH11*1000000)/PH6</f>
        <v>3.026662991772425</v>
      </c>
      <c r="PI26" s="103">
        <f t="shared" ref="PI26:PK26" si="389">(PI11*1000000)/PI6</f>
        <v>2.8854642900379539</v>
      </c>
      <c r="PJ26" s="103">
        <f t="shared" si="389"/>
        <v>3.7044345949288471</v>
      </c>
      <c r="PK26" s="103">
        <f t="shared" si="389"/>
        <v>3.0124579747287079</v>
      </c>
      <c r="PL26" s="104">
        <f>PH26-PJ26</f>
        <v>-0.67777160315642204</v>
      </c>
      <c r="PM26" s="81">
        <f>IFERROR(PH26/PI26-1,"-")</f>
        <v>4.8934482475474939E-2</v>
      </c>
      <c r="PN26" s="81"/>
      <c r="PO26" s="102">
        <f>(PO11*1000000)/PO6</f>
        <v>2.9652941424456656</v>
      </c>
      <c r="PP26" s="103">
        <f t="shared" ref="PP26:PR26" si="390">(PP11*1000000)/PP6</f>
        <v>2.7978104673857964</v>
      </c>
      <c r="PQ26" s="103">
        <f t="shared" si="390"/>
        <v>3.6710151306150736</v>
      </c>
      <c r="PR26" s="103">
        <f t="shared" si="390"/>
        <v>3.0996541560594948</v>
      </c>
      <c r="PS26" s="104">
        <f>PO26-PQ26</f>
        <v>-0.70572098816940798</v>
      </c>
      <c r="PT26" s="81">
        <f>IFERROR(PO26/PP26-1,"-")</f>
        <v>5.9862409198991218E-2</v>
      </c>
      <c r="PU26" s="81"/>
      <c r="PV26" s="102">
        <f>(PV11*1000000)/PV6</f>
        <v>3.3346484891781287</v>
      </c>
      <c r="PW26" s="103">
        <f t="shared" ref="PW26:PY26" si="391">(PW11*1000000)/PW6</f>
        <v>2.812478135665895</v>
      </c>
      <c r="PX26" s="103">
        <f t="shared" si="391"/>
        <v>3.8632200610662002</v>
      </c>
      <c r="PY26" s="103">
        <f t="shared" si="391"/>
        <v>3.415770370099612</v>
      </c>
      <c r="PZ26" s="104">
        <f>PV26-PX26</f>
        <v>-0.52857157188807147</v>
      </c>
      <c r="QA26" s="81">
        <f>IFERROR(PV26/PW26-1,"-")</f>
        <v>0.18566201347147615</v>
      </c>
      <c r="QB26" s="81"/>
      <c r="QC26" s="102">
        <f>(QC11*1000000)/QC6</f>
        <v>3.6082641325186371</v>
      </c>
      <c r="QD26" s="103">
        <f t="shared" ref="QD26:QE26" si="392">(QD11*1000000)/QD6</f>
        <v>2.8532071287213041</v>
      </c>
      <c r="QE26" s="103">
        <f t="shared" si="392"/>
        <v>3.1645407477948413</v>
      </c>
      <c r="QF26" s="104">
        <f>QC26-QE26</f>
        <v>0.4437233847237958</v>
      </c>
      <c r="QG26" s="81">
        <f>IFERROR(QC26/QD26-1,"-")</f>
        <v>0.26463448664370892</v>
      </c>
      <c r="QH26" s="81"/>
      <c r="QI26" s="102">
        <f>(QI11*1000000)/QI6</f>
        <v>3.3216203134969899</v>
      </c>
      <c r="QJ26" s="103">
        <f t="shared" ref="QJ26:QK26" si="393">(QJ11*1000000)/QJ6</f>
        <v>2.7250068762429356</v>
      </c>
      <c r="QK26" s="103">
        <f t="shared" si="393"/>
        <v>2.9161320216097821</v>
      </c>
      <c r="QL26" s="104">
        <f>QI26-QK26</f>
        <v>0.40548829188720781</v>
      </c>
      <c r="QM26" s="81">
        <f>IFERROR(QI26/QJ26-1,"-")</f>
        <v>0.21894015844709602</v>
      </c>
      <c r="QN26" s="81"/>
      <c r="QO26" s="81"/>
      <c r="QP26" s="168">
        <f>+'[174]Budget data splité 2015 2106'!$DJ$243/QP6/12</f>
        <v>2.1499522367659898</v>
      </c>
      <c r="QQ26" s="173"/>
      <c r="QR26" s="173"/>
      <c r="QS26" s="124"/>
      <c r="QT26" s="124"/>
      <c r="QV26" s="23" t="e">
        <f t="shared" ref="QV26:QX27" si="394">(QV11*1000000)/QV6</f>
        <v>#DIV/0!</v>
      </c>
      <c r="QW26" s="23" t="e">
        <f t="shared" si="394"/>
        <v>#DIV/0!</v>
      </c>
      <c r="QX26" s="23" t="e">
        <f t="shared" si="394"/>
        <v>#DIV/0!</v>
      </c>
      <c r="QY26" s="145" t="e">
        <f>QV26-QX26</f>
        <v>#DIV/0!</v>
      </c>
      <c r="QZ26" s="36" t="str">
        <f>IFERROR(QV26/QW26-1,"-")</f>
        <v>-</v>
      </c>
      <c r="RB26" s="33" t="e">
        <f>((RB11*1000000)/12)/RB6</f>
        <v>#DIV/0!</v>
      </c>
      <c r="RC26" s="33"/>
      <c r="RD26" s="33"/>
      <c r="RE26" s="33"/>
      <c r="RF26" s="37">
        <v>0.48715610986386815</v>
      </c>
      <c r="RG26" s="38" t="e">
        <f>RB26/$Y26-1</f>
        <v>#DIV/0!</v>
      </c>
    </row>
    <row r="27" spans="1:478" ht="14.5" x14ac:dyDescent="0.3">
      <c r="A27" s="193" t="s">
        <v>14</v>
      </c>
      <c r="B27" s="194"/>
      <c r="C27" s="2"/>
      <c r="D27" s="42"/>
      <c r="E27" s="102">
        <f>(E12*1000000)/E7</f>
        <v>1.5877752741489008E-2</v>
      </c>
      <c r="F27" s="102">
        <f t="shared" ref="F27:G27" si="395">(F12*1000000)/F7</f>
        <v>1.944207754291365E-2</v>
      </c>
      <c r="G27" s="102">
        <f t="shared" si="395"/>
        <v>1.9682620348426993E-2</v>
      </c>
      <c r="H27" s="85">
        <f>E27-G27</f>
        <v>-3.804867606937986E-3</v>
      </c>
      <c r="I27" s="41">
        <f>IFERROR(E27/F27-1,"-")</f>
        <v>-0.18333044879371885</v>
      </c>
      <c r="J27" s="42"/>
      <c r="K27" s="102">
        <f>(K12*1000000)/K7</f>
        <v>1.3704984968971793E-2</v>
      </c>
      <c r="L27" s="102">
        <f t="shared" ref="L27:M27" si="396">(L12*1000000)/L7</f>
        <v>1.9094182126676532E-2</v>
      </c>
      <c r="M27" s="102">
        <f t="shared" si="396"/>
        <v>1.8258416990719319E-2</v>
      </c>
      <c r="N27" s="85">
        <f>K27-M27</f>
        <v>-4.5534320217475253E-3</v>
      </c>
      <c r="O27" s="41">
        <f>IFERROR(K27/L27-1,"-")</f>
        <v>-0.28224289063292618</v>
      </c>
      <c r="P27" s="42"/>
      <c r="Q27" s="102">
        <f>(Q12*1000000)/Q7</f>
        <v>1.3704984968971795E-2</v>
      </c>
      <c r="R27" s="102">
        <f t="shared" ref="R27:S27" si="397">(R12*1000000)/R7</f>
        <v>2.0036079343969143E-2</v>
      </c>
      <c r="S27" s="102">
        <f t="shared" si="397"/>
        <v>2.1448418490243735E-2</v>
      </c>
      <c r="T27" s="85">
        <f>Q27-S27</f>
        <v>-7.7434335212719398E-3</v>
      </c>
      <c r="U27" s="41">
        <f>IFERROR(Q27/R27-1,"-")</f>
        <v>-0.31598469272896978</v>
      </c>
      <c r="V27" s="42"/>
      <c r="W27" s="102">
        <f>(W12*1000000)/W7</f>
        <v>1.6069864428442097E-2</v>
      </c>
      <c r="X27" s="102">
        <f t="shared" ref="X27:Y27" si="398">(X12*1000000)/X7</f>
        <v>1.8192618920177962E-2</v>
      </c>
      <c r="Y27" s="102">
        <f t="shared" si="398"/>
        <v>2.1913657722307456E-2</v>
      </c>
      <c r="Z27" s="85">
        <f>W27-Y27</f>
        <v>-5.843793293865359E-3</v>
      </c>
      <c r="AA27" s="41">
        <f>IFERROR(W27/X27-1,"-")</f>
        <v>-0.11668218309027822</v>
      </c>
      <c r="AB27" s="42"/>
      <c r="AC27" s="102">
        <f>(AC12*1000000)/AC7</f>
        <v>1.9408515260947664E-2</v>
      </c>
      <c r="AD27" s="102">
        <f t="shared" ref="AD27:AE27" si="399">(AD12*1000000)/AD7</f>
        <v>1.9659682913030021E-2</v>
      </c>
      <c r="AE27" s="102">
        <f t="shared" si="399"/>
        <v>2.069896500080097E-2</v>
      </c>
      <c r="AF27" s="85">
        <f>AC27-AE27</f>
        <v>-1.2904497398533062E-3</v>
      </c>
      <c r="AG27" s="41">
        <f>IFERROR(AC27/AD27-1,"-")</f>
        <v>-1.27757733018109E-2</v>
      </c>
      <c r="AH27" s="42"/>
      <c r="AI27" s="102">
        <f>(AI12*1000000)/AI7</f>
        <v>1.9774476589130625E-2</v>
      </c>
      <c r="AJ27" s="102" t="e">
        <f t="shared" ref="AJ27:AK27" si="400">(AJ12*1000000)/AJ7</f>
        <v>#REF!</v>
      </c>
      <c r="AK27" s="102">
        <f t="shared" si="400"/>
        <v>2.1146856397618374E-2</v>
      </c>
      <c r="AL27" s="102">
        <f t="shared" ref="AL27" si="401">(AL12*1000000)/AL7</f>
        <v>1.313344417006993E-2</v>
      </c>
      <c r="AM27" s="85">
        <f>AI27-AK27</f>
        <v>-1.3723798084877489E-3</v>
      </c>
      <c r="AN27" s="41" t="str">
        <f>IFERROR(AI27/AJ27-1,"-")</f>
        <v>-</v>
      </c>
      <c r="AO27" s="42"/>
      <c r="AP27" s="102">
        <f>(AP12*1000000)/AP7</f>
        <v>2.1438019428288858E-2</v>
      </c>
      <c r="AQ27" s="102" t="e">
        <f t="shared" ref="AQ27:AR27" si="402">(AQ12*1000000)/AQ7</f>
        <v>#REF!</v>
      </c>
      <c r="AR27" s="102">
        <f t="shared" si="402"/>
        <v>2.3112044780799115E-2</v>
      </c>
      <c r="AS27" s="102">
        <f t="shared" si="334"/>
        <v>1.7311433541854691E-2</v>
      </c>
      <c r="AT27" s="85">
        <f>AP27-AR27</f>
        <v>-1.6740253525102562E-3</v>
      </c>
      <c r="AU27" s="41" t="str">
        <f>IFERROR(AP27/AQ27-1,"-")</f>
        <v>-</v>
      </c>
      <c r="AV27" s="42"/>
      <c r="AW27" s="102" t="e">
        <f>(AW12*1000000)/AW7</f>
        <v>#REF!</v>
      </c>
      <c r="AX27" s="102" t="e">
        <f t="shared" ref="AX27:AZ27" si="403">(AX12*1000000)/AX7</f>
        <v>#REF!</v>
      </c>
      <c r="AY27" s="102">
        <f t="shared" si="403"/>
        <v>2.3942164073686399E-2</v>
      </c>
      <c r="AZ27" s="102">
        <f t="shared" si="403"/>
        <v>1.7474893268452741E-2</v>
      </c>
      <c r="BA27" s="85" t="e">
        <f>AW27-AY27</f>
        <v>#REF!</v>
      </c>
      <c r="BB27" s="41" t="str">
        <f>IFERROR(AW27/AX27-1,"-")</f>
        <v>-</v>
      </c>
      <c r="BC27" s="42"/>
      <c r="BD27" s="102">
        <f>(BD12*1000000)/BD7</f>
        <v>2.0714335455380914E-2</v>
      </c>
      <c r="BE27" s="102" t="e">
        <f t="shared" ref="BE27:BG27" si="404">(BE12*1000000)/BE7</f>
        <v>#REF!</v>
      </c>
      <c r="BF27" s="102">
        <f t="shared" si="404"/>
        <v>2.3741436924182933E-2</v>
      </c>
      <c r="BG27" s="102">
        <f t="shared" si="404"/>
        <v>1.8595449523586792E-2</v>
      </c>
      <c r="BH27" s="85">
        <f>BD27-BF27</f>
        <v>-3.0271014688020188E-3</v>
      </c>
      <c r="BI27" s="41" t="str">
        <f>IFERROR(BD27/BE27-1,"-")</f>
        <v>-</v>
      </c>
      <c r="BJ27" s="42"/>
      <c r="BK27" s="42"/>
      <c r="BL27" s="42"/>
      <c r="BM27" s="42"/>
      <c r="BN27" s="102">
        <f>(BN12*1000000)/BN7</f>
        <v>2.0609205966822735E-2</v>
      </c>
      <c r="BO27" s="102" t="e">
        <f t="shared" ref="BO27:BQ27" si="405">(BO12*1000000)/BO7</f>
        <v>#REF!</v>
      </c>
      <c r="BP27" s="102">
        <f t="shared" si="405"/>
        <v>2.1432900349164827E-2</v>
      </c>
      <c r="BQ27" s="102">
        <f t="shared" si="405"/>
        <v>1.7672527457980057E-2</v>
      </c>
      <c r="BR27" s="85">
        <f>BN27-BP27</f>
        <v>-8.2369438234209183E-4</v>
      </c>
      <c r="BS27" s="41" t="str">
        <f>IFERROR(BN27/BO27-1,"-")</f>
        <v>-</v>
      </c>
      <c r="BT27" s="54"/>
      <c r="BU27" s="102">
        <f>(BU12*1000000)/BU7</f>
        <v>1.9703017947354597E-2</v>
      </c>
      <c r="BV27" s="102" t="e">
        <f t="shared" ref="BV27:BX27" si="406">(BV12*1000000)/BV7</f>
        <v>#REF!</v>
      </c>
      <c r="BW27" s="102">
        <f t="shared" si="406"/>
        <v>2.1467354576921893E-2</v>
      </c>
      <c r="BX27" s="102">
        <f t="shared" si="406"/>
        <v>1.5729313578443201E-2</v>
      </c>
      <c r="BY27" s="85">
        <f>BU27-BW27</f>
        <v>-1.7643366295672959E-3</v>
      </c>
      <c r="BZ27" s="41" t="str">
        <f>IFERROR(BU27/BV27-1,"-")</f>
        <v>-</v>
      </c>
      <c r="CA27" s="54"/>
      <c r="CB27" s="102">
        <f>(CB12*1000000)/CB7</f>
        <v>1.9703017947354597E-2</v>
      </c>
      <c r="CC27" s="102" t="e">
        <f t="shared" ref="CC27:CE27" si="407">(CC12*1000000)/CC7</f>
        <v>#REF!</v>
      </c>
      <c r="CD27" s="102">
        <f t="shared" si="407"/>
        <v>2.1467354576921893E-2</v>
      </c>
      <c r="CE27" s="102">
        <f t="shared" si="407"/>
        <v>1.5729313578443201E-2</v>
      </c>
      <c r="CF27" s="85">
        <f>CB27-CD27</f>
        <v>-1.7643366295672959E-3</v>
      </c>
      <c r="CG27" s="41" t="str">
        <f>IFERROR(CB27/CC27-1,"-")</f>
        <v>-</v>
      </c>
      <c r="CH27" s="54"/>
      <c r="CI27" s="54"/>
      <c r="CJ27" s="86">
        <f t="shared" si="340"/>
        <v>1.9847190926861259E-3</v>
      </c>
      <c r="CK27" s="87" t="e">
        <f t="shared" si="340"/>
        <v>#REF!</v>
      </c>
      <c r="CL27" s="87" t="e">
        <f t="shared" si="340"/>
        <v>#REF!</v>
      </c>
      <c r="CM27" s="45" t="e">
        <f t="shared" si="52"/>
        <v>#REF!</v>
      </c>
      <c r="CN27" s="46" t="str">
        <f t="shared" ref="CN27:CN29" si="408">IFERROR(CJ27/CK27-1,"-")</f>
        <v>-</v>
      </c>
      <c r="CP27" s="43">
        <f>((CP12*1000000)/12)/CP7</f>
        <v>1.9070662059827465E-2</v>
      </c>
      <c r="CQ27" s="43"/>
      <c r="CR27" s="43"/>
      <c r="CS27" s="43"/>
      <c r="CT27" s="47"/>
      <c r="CU27" s="48" t="e">
        <f t="shared" ref="CU27:CU29" si="409">CP27/$CT27-1</f>
        <v>#DIV/0!</v>
      </c>
      <c r="CV27" s="48" t="e">
        <f t="shared" si="341"/>
        <v>#DIV/0!</v>
      </c>
      <c r="CW27" s="48" t="e">
        <f t="shared" si="341"/>
        <v>#DIV/0!</v>
      </c>
      <c r="CX27" s="48" t="e">
        <f t="shared" si="341"/>
        <v>#DIV/0!</v>
      </c>
      <c r="CY27" s="102">
        <f>(CY12*1000000)/CY7</f>
        <v>1.054906284017851E-2</v>
      </c>
      <c r="CZ27" s="102" t="e">
        <f t="shared" ref="CZ27:DB27" si="410">(CZ12*1000000)/CZ7</f>
        <v>#REF!</v>
      </c>
      <c r="DA27" s="102">
        <f t="shared" si="410"/>
        <v>2.3225413569014527E-2</v>
      </c>
      <c r="DB27" s="102">
        <f t="shared" si="410"/>
        <v>1.5216373918883943E-2</v>
      </c>
      <c r="DC27" s="85">
        <f>CY27-DA27</f>
        <v>-1.2676350728836017E-2</v>
      </c>
      <c r="DD27" s="41" t="str">
        <f>IFERROR(CY27/CZ27-1,"-")</f>
        <v>-</v>
      </c>
      <c r="DF27" s="102">
        <f>(DF12*1000000)/DF7</f>
        <v>1.0885473758525503E-2</v>
      </c>
      <c r="DG27" s="102">
        <f t="shared" ref="DG27:DH27" si="411">(DG12*1000000)/DG7</f>
        <v>1.5877752741489008E-2</v>
      </c>
      <c r="DH27" s="102">
        <f t="shared" si="411"/>
        <v>1.4151700019362086E-2</v>
      </c>
      <c r="DI27" s="85">
        <f>DF27-DH27</f>
        <v>-3.2662262608365838E-3</v>
      </c>
      <c r="DJ27" s="41">
        <f>IFERROR(DF27/DG27-1,"-")</f>
        <v>-0.31441974593284483</v>
      </c>
      <c r="DK27" s="54"/>
      <c r="DL27" s="102">
        <f>(DL12*1000000)/DL7</f>
        <v>1.0196894580645889E-2</v>
      </c>
      <c r="DM27" s="102">
        <f t="shared" ref="DM27:DN27" si="412">(DM12*1000000)/DM7</f>
        <v>1.9094182126676532E-2</v>
      </c>
      <c r="DN27" s="102">
        <f t="shared" si="412"/>
        <v>1.1887824740335767E-2</v>
      </c>
      <c r="DO27" s="85">
        <f>DL27-DN27</f>
        <v>-1.6909301596898779E-3</v>
      </c>
      <c r="DP27" s="41">
        <f>IFERROR(DL27/DM27-1,"-")</f>
        <v>-0.46596850742301343</v>
      </c>
      <c r="DQ27" s="54"/>
      <c r="DR27" s="102">
        <f>(DR12*1000000)/DR7</f>
        <v>1.9527749188519381E-2</v>
      </c>
      <c r="DS27" s="102">
        <f t="shared" ref="DS27:DT27" si="413">(DS12*1000000)/DS7</f>
        <v>1.6069864428442097E-2</v>
      </c>
      <c r="DT27" s="102">
        <f t="shared" si="413"/>
        <v>1.0909398348833994E-2</v>
      </c>
      <c r="DU27" s="102">
        <f t="shared" ref="DU27" si="414">(DU12*1000000)/DU7</f>
        <v>9.2062470595842359E-3</v>
      </c>
      <c r="DV27" s="85">
        <f>DR27-DT27</f>
        <v>8.6183508396853875E-3</v>
      </c>
      <c r="DW27" s="41">
        <f>IFERROR(DR27/DS27-1,"-")</f>
        <v>0.2151782160624307</v>
      </c>
      <c r="DX27" s="54"/>
      <c r="DY27" s="54"/>
      <c r="DZ27" s="102">
        <f>(DZ12*1000000)/DZ7</f>
        <v>1.8906647346800962E-2</v>
      </c>
      <c r="EA27" s="102">
        <f t="shared" ref="EA27:EB27" si="415">(EA12*1000000)/EA7</f>
        <v>1.9408515260947664E-2</v>
      </c>
      <c r="EB27" s="102">
        <f t="shared" si="415"/>
        <v>1.0432990947180438E-2</v>
      </c>
      <c r="EC27" s="102">
        <f t="shared" ref="EC27" si="416">(EC12*1000000)/EC7</f>
        <v>8.8038803798303304E-3</v>
      </c>
      <c r="ED27" s="85">
        <f>DZ27-EB27</f>
        <v>8.4736563996205237E-3</v>
      </c>
      <c r="EE27" s="85">
        <f>DZ27-EC27</f>
        <v>1.0102766966970631E-2</v>
      </c>
      <c r="EF27" s="41">
        <f>IFERROR(DZ27/EA27-1,"-")</f>
        <v>-2.5858130176321215E-2</v>
      </c>
      <c r="EG27" s="54"/>
      <c r="EH27" s="102">
        <f>(EH12*1000000)/EH7</f>
        <v>1.697474111395833E-2</v>
      </c>
      <c r="EI27" s="102" t="e">
        <f t="shared" ref="EI27:EJ27" si="417">(EI12*1000000)/EI7</f>
        <v>#REF!</v>
      </c>
      <c r="EJ27" s="102">
        <f t="shared" si="417"/>
        <v>9.3440678400766603E-3</v>
      </c>
      <c r="EK27" s="102">
        <f t="shared" si="349"/>
        <v>7.8846925319744667E-3</v>
      </c>
      <c r="EL27" s="85">
        <f>EH27-EJ27</f>
        <v>7.6306732738816701E-3</v>
      </c>
      <c r="EM27" s="85">
        <f>EH27-EK27</f>
        <v>9.0900485819838638E-3</v>
      </c>
      <c r="EN27" s="41" t="str">
        <f>IFERROR(EH27/EI27-1,"-")</f>
        <v>-</v>
      </c>
      <c r="EO27" s="54"/>
      <c r="EP27" s="102">
        <f>(EP12*1000000)/EP7</f>
        <v>1.6038598348025287E-2</v>
      </c>
      <c r="EQ27" s="102">
        <f t="shared" ref="EQ27:ES27" si="418">(EQ12*1000000)/EQ7</f>
        <v>2.1438019428288858E-2</v>
      </c>
      <c r="ER27" s="102">
        <f t="shared" si="418"/>
        <v>8.9360175573549479E-3</v>
      </c>
      <c r="ES27" s="102">
        <f t="shared" si="418"/>
        <v>1.7461097106216537E-2</v>
      </c>
      <c r="ET27" s="85">
        <f>EP27-ER27</f>
        <v>7.1025807906703389E-3</v>
      </c>
      <c r="EU27" s="85">
        <f>EP27-ES27</f>
        <v>-1.4224987581912506E-3</v>
      </c>
      <c r="EV27" s="41">
        <f>IFERROR(EP27/EQ27-1,"-")</f>
        <v>-0.25186193614222985</v>
      </c>
      <c r="EW27" s="54"/>
      <c r="EX27" s="102">
        <f>(EX12*1000000)/EX7</f>
        <v>1.8758357433975123E-2</v>
      </c>
      <c r="EY27" s="102" t="e">
        <f t="shared" ref="EY27:FA27" si="419">(EY12*1000000)/EY7</f>
        <v>#REF!</v>
      </c>
      <c r="EZ27" s="102">
        <f t="shared" si="419"/>
        <v>8.270116069501645E-3</v>
      </c>
      <c r="FA27" s="102">
        <f t="shared" si="419"/>
        <v>1.6464089698363372E-2</v>
      </c>
      <c r="FB27" s="85">
        <f>EX27-EZ27</f>
        <v>1.0488241364473478E-2</v>
      </c>
      <c r="FC27" s="85">
        <f>EX27-FA27</f>
        <v>2.2942677356117512E-3</v>
      </c>
      <c r="FD27" s="41" t="str">
        <f>IFERROR(EX27/EY27-1,"-")</f>
        <v>-</v>
      </c>
      <c r="FE27" s="54"/>
      <c r="FF27" s="102">
        <f>(FF12*1000000)/FF7</f>
        <v>2.1502618797244234E-2</v>
      </c>
      <c r="FG27" s="102">
        <f t="shared" ref="FG27:FI27" si="420">(FG12*1000000)/FG7</f>
        <v>2.0714335455380914E-2</v>
      </c>
      <c r="FH27" s="102">
        <f t="shared" si="420"/>
        <v>7.4069388145703149E-3</v>
      </c>
      <c r="FI27" s="102">
        <f t="shared" si="420"/>
        <v>1.5032279444947999E-2</v>
      </c>
      <c r="FJ27" s="85">
        <f>FF27-FH27</f>
        <v>1.4095679982673918E-2</v>
      </c>
      <c r="FK27" s="85">
        <f>FF27-FI27</f>
        <v>6.4703393522962342E-3</v>
      </c>
      <c r="FL27" s="41">
        <f>IFERROR(FF27/FG27-1,"-")</f>
        <v>3.8054966501884557E-2</v>
      </c>
      <c r="FM27" s="54"/>
      <c r="FN27" s="102">
        <f>(FN12*1000000)/FN7</f>
        <v>1.7900248900431282E-2</v>
      </c>
      <c r="FO27" s="102">
        <f t="shared" ref="FO27:FQ27" si="421">(FO12*1000000)/FO7</f>
        <v>2.0609205966822735E-2</v>
      </c>
      <c r="FP27" s="102">
        <f t="shared" si="421"/>
        <v>7.4069388145703149E-3</v>
      </c>
      <c r="FQ27" s="102">
        <f t="shared" si="421"/>
        <v>1.4207527264379748E-2</v>
      </c>
      <c r="FR27" s="85">
        <f>FN27-FP27</f>
        <v>1.0493310085860966E-2</v>
      </c>
      <c r="FS27" s="85">
        <f>FN27-FQ27</f>
        <v>3.6927216360515339E-3</v>
      </c>
      <c r="FT27" s="41">
        <f>IFERROR(FN27/FO27-1,"-")</f>
        <v>-0.1314440289816311</v>
      </c>
      <c r="FU27" s="54"/>
      <c r="FV27" s="102">
        <f>(FV12*1000000)/FV7</f>
        <v>1.83479770735781E-2</v>
      </c>
      <c r="FW27" s="102">
        <f t="shared" ref="FW27:FY27" si="422">(FW12*1000000)/FW7</f>
        <v>1.9703017947354597E-2</v>
      </c>
      <c r="FX27" s="102">
        <f t="shared" si="422"/>
        <v>6.3441572630849406E-3</v>
      </c>
      <c r="FY27" s="102">
        <f t="shared" si="422"/>
        <v>1.3110197788902753E-2</v>
      </c>
      <c r="FZ27" s="85">
        <f>FV27-FX27</f>
        <v>1.2003819810493159E-2</v>
      </c>
      <c r="GA27" s="85">
        <f>FV27-FY27</f>
        <v>5.2377792846753472E-3</v>
      </c>
      <c r="GB27" s="41">
        <f>IFERROR(FV27/FW27-1,"-")</f>
        <v>-6.8773264958550739E-2</v>
      </c>
      <c r="GC27" s="54"/>
      <c r="GD27" s="102">
        <f>(GD12*1000000)/GD7</f>
        <v>1.8976907555544213E-2</v>
      </c>
      <c r="GE27" s="102">
        <f t="shared" ref="GE27:GG27" si="423">(GE12*1000000)/GE7</f>
        <v>1.054906284017851E-2</v>
      </c>
      <c r="GF27" s="102">
        <f t="shared" si="423"/>
        <v>6.126885326520887E-3</v>
      </c>
      <c r="GG27" s="102">
        <f t="shared" si="423"/>
        <v>1.3109416427583865E-2</v>
      </c>
      <c r="GH27" s="85">
        <f>GD27-GF27</f>
        <v>1.2850022229023325E-2</v>
      </c>
      <c r="GI27" s="85">
        <f>GD27-GG27</f>
        <v>5.8674911279603479E-3</v>
      </c>
      <c r="GJ27" s="41">
        <f>IFERROR(GD27/GE27-1,"-")</f>
        <v>0.79891880852831165</v>
      </c>
      <c r="GK27" s="54"/>
      <c r="GL27" s="102">
        <f>(GL12*1000000)/GL7</f>
        <v>1.9122945788513219E-2</v>
      </c>
      <c r="GM27" s="102">
        <f t="shared" ref="GM27:GN27" si="424">(GM12*1000000)/GM7</f>
        <v>1.0885473758525503E-2</v>
      </c>
      <c r="GN27" s="102">
        <f t="shared" si="424"/>
        <v>1.289590448969891E-2</v>
      </c>
      <c r="GO27" s="85">
        <f>GL27-GN27</f>
        <v>6.2270412988143092E-3</v>
      </c>
      <c r="GP27" s="41">
        <f>IFERROR(GL27/GM27-1,"-")</f>
        <v>0.75673987303824308</v>
      </c>
      <c r="GQ27" s="102">
        <v>1.9434578130814516E-2</v>
      </c>
      <c r="GR27" s="102">
        <v>1.0196894580645889E-2</v>
      </c>
      <c r="GS27" s="102">
        <v>1.1353789595700079E-2</v>
      </c>
      <c r="GT27" s="85">
        <v>8.0807885351144373E-3</v>
      </c>
      <c r="GU27" s="41">
        <v>0.90593106333590212</v>
      </c>
      <c r="GV27" s="54"/>
      <c r="GW27" s="102">
        <f>(GW12*1000000)/GW7</f>
        <v>1.9418341388772364E-2</v>
      </c>
      <c r="GX27" s="102">
        <f t="shared" ref="GX27:GY27" si="425">(GX12*1000000)/GX7</f>
        <v>1.1456494511181926E-2</v>
      </c>
      <c r="GY27" s="102">
        <f t="shared" si="425"/>
        <v>1.1819717161672991E-2</v>
      </c>
      <c r="GZ27" s="85">
        <f>GW27-GY27</f>
        <v>7.5986242270993723E-3</v>
      </c>
      <c r="HA27" s="41">
        <f>IFERROR(GW27/GX27-1,"-")</f>
        <v>0.69496361821841801</v>
      </c>
      <c r="HB27" s="54"/>
      <c r="HC27" s="102">
        <f>(HC12*1000000)/HC7</f>
        <v>2.0314634087109575E-2</v>
      </c>
      <c r="HD27" s="102">
        <f t="shared" ref="HD27:HE27" si="426">(HD12*1000000)/HD7</f>
        <v>1.9527749188519381E-2</v>
      </c>
      <c r="HE27" s="102">
        <f t="shared" si="426"/>
        <v>1.0594799304771535E-2</v>
      </c>
      <c r="HF27" s="102">
        <f t="shared" ref="HF27" si="427">(HF12*1000000)/HF7</f>
        <v>1.9379747143176772E-2</v>
      </c>
      <c r="HG27" s="85">
        <f>HC27-HE27</f>
        <v>9.7198347823380399E-3</v>
      </c>
      <c r="HH27" s="85">
        <f t="shared" ref="HH27:HH29" si="428">HC27-HF27</f>
        <v>9.3488694393280281E-4</v>
      </c>
      <c r="HI27" s="41">
        <f>IFERROR(HC27/HD27-1,"-")</f>
        <v>4.0295729476739428E-2</v>
      </c>
      <c r="HJ27" s="54"/>
      <c r="HK27" s="102">
        <f>(HK12*1000000)/HK7</f>
        <v>1.8663507397773987E-2</v>
      </c>
      <c r="HL27" s="102">
        <f t="shared" ref="HL27:HM27" si="429">(HL12*1000000)/HL7</f>
        <v>1.8906647346800962E-2</v>
      </c>
      <c r="HM27" s="102">
        <f t="shared" si="429"/>
        <v>1.0551386715059501E-2</v>
      </c>
      <c r="HN27" s="102">
        <f t="shared" ref="HN27" si="430">(HN12*1000000)/HN7</f>
        <v>1.8906179698556787E-2</v>
      </c>
      <c r="HO27" s="85">
        <f>HK27-HM27</f>
        <v>8.1121206827144861E-3</v>
      </c>
      <c r="HP27" s="85">
        <f t="shared" ref="HP27" si="431">HK27-HN27</f>
        <v>-2.4267230078280078E-4</v>
      </c>
      <c r="HQ27" s="41">
        <f>IFERROR(HK27/HL27-1,"-")</f>
        <v>-1.286002454941404E-2</v>
      </c>
      <c r="HR27" s="54"/>
      <c r="HS27" s="102">
        <f>(HS12*1000000)/HS7</f>
        <v>2.1203114099735128E-2</v>
      </c>
      <c r="HT27" s="102">
        <f t="shared" ref="HT27:HU27" si="432">(HT12*1000000)/HT7</f>
        <v>1.697474111395833E-2</v>
      </c>
      <c r="HU27" s="102">
        <f t="shared" si="432"/>
        <v>9.592201111037861E-3</v>
      </c>
      <c r="HV27" s="102">
        <f t="shared" si="362"/>
        <v>1.9758956732848675E-2</v>
      </c>
      <c r="HW27" s="85">
        <f>HS27-HU27</f>
        <v>1.1610912988697267E-2</v>
      </c>
      <c r="HX27" s="85">
        <f t="shared" ref="HX27" si="433">HS27-HV27</f>
        <v>1.4441573668864532E-3</v>
      </c>
      <c r="HY27" s="41">
        <f>IFERROR(HS27/HT27-1,"-")</f>
        <v>0.24909793659826751</v>
      </c>
      <c r="HZ27" s="54"/>
      <c r="IA27" s="102">
        <f>(IA12*1000000)/IA7</f>
        <v>2.3011447902224685E-2</v>
      </c>
      <c r="IB27" s="102">
        <f t="shared" ref="IB27:ID27" si="434">(IB12*1000000)/IB7</f>
        <v>1.6038598348025287E-2</v>
      </c>
      <c r="IC27" s="102">
        <f t="shared" si="434"/>
        <v>9.320337324587976E-3</v>
      </c>
      <c r="ID27" s="102">
        <f t="shared" si="434"/>
        <v>1.999300642997363E-2</v>
      </c>
      <c r="IE27" s="85">
        <f>IA27-IC27</f>
        <v>1.3691110577636709E-2</v>
      </c>
      <c r="IF27" s="85">
        <f t="shared" ref="IF27" si="435">IA27-ID27</f>
        <v>3.0184414722510544E-3</v>
      </c>
      <c r="IG27" s="41">
        <f>IFERROR(IA27/IB27-1,"-")</f>
        <v>0.43475429728296122</v>
      </c>
      <c r="IH27" s="54"/>
      <c r="II27" s="102">
        <f>(II12*1000000)/II7</f>
        <v>2.4192301501277359E-2</v>
      </c>
      <c r="IJ27" s="102">
        <f t="shared" ref="IJ27:IL27" si="436">(IJ12*1000000)/IJ7</f>
        <v>2.1502618797244234E-2</v>
      </c>
      <c r="IK27" s="102">
        <f t="shared" si="436"/>
        <v>8.2504316717629169E-3</v>
      </c>
      <c r="IL27" s="102">
        <f t="shared" si="436"/>
        <v>2.2016383638484335E-2</v>
      </c>
      <c r="IM27" s="85">
        <f>II27-IK27</f>
        <v>1.5941869829514441E-2</v>
      </c>
      <c r="IN27" s="85">
        <f t="shared" ref="IN27" si="437">II27-IL27</f>
        <v>2.175917862793024E-3</v>
      </c>
      <c r="IO27" s="41">
        <f>IFERROR(II27/IJ27-1,"-")</f>
        <v>0.12508628504253783</v>
      </c>
      <c r="IP27" s="54"/>
      <c r="IQ27" s="102">
        <f>(IQ12*1000000)/IQ7</f>
        <v>2.3126833968572888E-2</v>
      </c>
      <c r="IR27" s="102">
        <f t="shared" ref="IR27:IT27" si="438">(IR12*1000000)/IR7</f>
        <v>1.7900248900431282E-2</v>
      </c>
      <c r="IS27" s="102">
        <f t="shared" si="438"/>
        <v>8.1538184201836554E-3</v>
      </c>
      <c r="IT27" s="102">
        <f t="shared" si="438"/>
        <v>2.2396741103216079E-2</v>
      </c>
      <c r="IU27" s="85">
        <f>IQ27-IS27</f>
        <v>1.4973015548389233E-2</v>
      </c>
      <c r="IV27" s="85">
        <f t="shared" ref="IV27" si="439">IQ27-IT27</f>
        <v>7.3009286535680867E-4</v>
      </c>
      <c r="IW27" s="41">
        <f>IFERROR(IQ27/IR27-1,"-")</f>
        <v>0.29198393258183564</v>
      </c>
      <c r="IX27" s="54"/>
      <c r="IY27" s="102">
        <f>(IY12*1000000)/IY7</f>
        <v>2.3884149433822239E-2</v>
      </c>
      <c r="IZ27" s="102">
        <f t="shared" ref="IZ27:JB27" si="440">(IZ12*1000000)/IZ7</f>
        <v>1.83479770735781E-2</v>
      </c>
      <c r="JA27" s="102">
        <f t="shared" si="440"/>
        <v>7.5380157221250424E-3</v>
      </c>
      <c r="JB27" s="102">
        <f t="shared" si="440"/>
        <v>2.133746378647294E-2</v>
      </c>
      <c r="JC27" s="85">
        <f>IY27-JA27</f>
        <v>1.6346133711697197E-2</v>
      </c>
      <c r="JD27" s="85">
        <f t="shared" ref="JD27" si="441">IY27-JB27</f>
        <v>2.5466856473492991E-3</v>
      </c>
      <c r="JE27" s="41">
        <f>IFERROR(IY27/IZ27-1,"-")</f>
        <v>0.30173202953346134</v>
      </c>
      <c r="JF27" s="54"/>
      <c r="JG27" s="102">
        <f>(JG12*1000000)/JG7</f>
        <v>2.4389575991420453E-2</v>
      </c>
      <c r="JH27" s="102">
        <f t="shared" ref="JH27:JJ27" si="442">(JH12*1000000)/JH7</f>
        <v>1.8976907555544213E-2</v>
      </c>
      <c r="JI27" s="102">
        <f t="shared" si="442"/>
        <v>7.5551533057411687E-3</v>
      </c>
      <c r="JJ27" s="102">
        <f t="shared" si="442"/>
        <v>2.1706092157185098E-2</v>
      </c>
      <c r="JK27" s="85">
        <f>JG27-JI27</f>
        <v>1.6834422685679286E-2</v>
      </c>
      <c r="JL27" s="85">
        <f t="shared" ref="JL27" si="443">JG27-JJ27</f>
        <v>2.6834838342353548E-3</v>
      </c>
      <c r="JM27" s="41">
        <f>IFERROR(JG27/JH27-1,"-")</f>
        <v>0.28522394494644088</v>
      </c>
      <c r="JN27" s="54"/>
      <c r="JO27" s="102">
        <f>(JO12*1000000)/JO7</f>
        <v>2.6035087533506487E-2</v>
      </c>
      <c r="JP27" s="102">
        <f t="shared" ref="JP27:JQ27" si="444">(JP12*1000000)/JP7</f>
        <v>1.9122945788513219E-2</v>
      </c>
      <c r="JQ27" s="102">
        <f t="shared" si="444"/>
        <v>2.2095394803010805E-2</v>
      </c>
      <c r="JR27" s="85">
        <f>JO27-JQ27</f>
        <v>3.9396927304956829E-3</v>
      </c>
      <c r="JS27" s="41">
        <f>IFERROR(JO27/JP27-1,"-")</f>
        <v>0.36145800032258935</v>
      </c>
      <c r="JT27" s="41"/>
      <c r="JU27" s="102">
        <f>(JU12*1000000)/JU7</f>
        <v>2.666045622464017E-2</v>
      </c>
      <c r="JV27" s="102">
        <f t="shared" ref="JV27:JW27" si="445">(JV12*1000000)/JV7</f>
        <v>1.9434578130814516E-2</v>
      </c>
      <c r="JW27" s="102">
        <f t="shared" si="445"/>
        <v>1.9816560648340146E-2</v>
      </c>
      <c r="JX27" s="85">
        <f>JU27-JW27</f>
        <v>6.8438955763000242E-3</v>
      </c>
      <c r="JY27" s="41">
        <f>IFERROR(JU27/JV27-1,"-")</f>
        <v>0.3718052455364933</v>
      </c>
      <c r="JZ27" s="41"/>
      <c r="KA27" s="102">
        <f>(KA12*1000000)/KA7</f>
        <v>2.7752736754282921E-2</v>
      </c>
      <c r="KB27" s="102">
        <f t="shared" ref="KB27:KC27" si="446">(KB12*1000000)/KB7</f>
        <v>1.9418341388772364E-2</v>
      </c>
      <c r="KC27" s="102">
        <f t="shared" si="446"/>
        <v>2.1785228551744404E-2</v>
      </c>
      <c r="KD27" s="85">
        <f>KA27-KC27</f>
        <v>5.967508202538517E-3</v>
      </c>
      <c r="KE27" s="41">
        <f>IFERROR(KA27/KB27-1,"-")</f>
        <v>0.42920222683537146</v>
      </c>
      <c r="KF27" s="41"/>
      <c r="KG27" s="102">
        <f>(KG12*1000000)/KG7</f>
        <v>2.8669861388393898E-2</v>
      </c>
      <c r="KH27" s="102">
        <f t="shared" ref="KH27:KI27" si="447">(KH12*1000000)/KH7</f>
        <v>2.0314634087109575E-2</v>
      </c>
      <c r="KI27" s="102">
        <f t="shared" si="447"/>
        <v>2.0625528118605976E-2</v>
      </c>
      <c r="KJ27" s="102">
        <f t="shared" ref="KJ27" si="448">(KJ12*1000000)/KJ7</f>
        <v>2.8204744048301991E-2</v>
      </c>
      <c r="KK27" s="85">
        <f>KG27-KI27</f>
        <v>8.0443332697879219E-3</v>
      </c>
      <c r="KL27" s="85">
        <f>KG27-KJ27</f>
        <v>4.6511734009190703E-4</v>
      </c>
      <c r="KM27" s="41">
        <f>IFERROR(KG27/KH27-1,"-")</f>
        <v>0.41129105577077762</v>
      </c>
      <c r="KN27" s="41"/>
      <c r="KO27" s="102">
        <f>(KO12*1000000)/KO7</f>
        <v>2.6832483503716361E-2</v>
      </c>
      <c r="KP27" s="102">
        <f t="shared" ref="KP27:KQ27" si="449">(KP12*1000000)/KP7</f>
        <v>1.8663507397773987E-2</v>
      </c>
      <c r="KQ27" s="102">
        <f t="shared" si="449"/>
        <v>2.1162925052205697E-2</v>
      </c>
      <c r="KR27" s="102">
        <f t="shared" si="373"/>
        <v>2.9031397904320529E-2</v>
      </c>
      <c r="KS27" s="85">
        <f>KO27-KQ27</f>
        <v>5.6695584515106638E-3</v>
      </c>
      <c r="KT27" s="85">
        <f>KO27-KR27</f>
        <v>-2.1989144006041676E-3</v>
      </c>
      <c r="KU27" s="41">
        <f>IFERROR(KO27/KP27-1,"-")</f>
        <v>0.43769779880263537</v>
      </c>
      <c r="KV27" s="41"/>
      <c r="KW27" s="102">
        <f>(KW12*1000000)/KW7</f>
        <v>2.655718683038668E-2</v>
      </c>
      <c r="KX27" s="102">
        <f t="shared" ref="KX27:KZ27" si="450">(KX12*1000000)/KX7</f>
        <v>2.1203114099735128E-2</v>
      </c>
      <c r="KY27" s="102">
        <f t="shared" si="450"/>
        <v>2.0136233028940791E-2</v>
      </c>
      <c r="KZ27" s="102">
        <f t="shared" si="450"/>
        <v>2.8064514506161594E-2</v>
      </c>
      <c r="LA27" s="85">
        <f>KW27-KY27</f>
        <v>6.4209538014458889E-3</v>
      </c>
      <c r="LB27" s="85">
        <f>KW27-KZ27</f>
        <v>-1.5073276757749145E-3</v>
      </c>
      <c r="LC27" s="41">
        <f>IFERROR(KW27/KX27-1,"-")</f>
        <v>0.25251350841518305</v>
      </c>
      <c r="LD27" s="41"/>
      <c r="LE27" s="102">
        <f>(LE12*1000000)/LE7</f>
        <v>2.9688663235179533E-2</v>
      </c>
      <c r="LF27" s="102">
        <f t="shared" ref="LF27:LH27" si="451">(LF12*1000000)/LF7</f>
        <v>2.3011447902224685E-2</v>
      </c>
      <c r="LG27" s="102">
        <f t="shared" si="451"/>
        <v>2.0457927788093314E-2</v>
      </c>
      <c r="LH27" s="102">
        <f t="shared" si="451"/>
        <v>2.8968632702691687E-2</v>
      </c>
      <c r="LI27" s="85">
        <f>LE27-LG27</f>
        <v>9.2307354470862191E-3</v>
      </c>
      <c r="LJ27" s="85">
        <f>LE27-LH27</f>
        <v>7.2003053248784546E-4</v>
      </c>
      <c r="LK27" s="41">
        <f>IFERROR(LE27/LF27-1,"-")</f>
        <v>0.29016928275553289</v>
      </c>
      <c r="LL27" s="102">
        <v>3.0337617458481642E-2</v>
      </c>
      <c r="LM27" s="102">
        <v>2.3011447902224685E-2</v>
      </c>
      <c r="LN27" s="102">
        <v>1.9936104567631917E-2</v>
      </c>
      <c r="LO27" s="102">
        <v>2.7351539864412803E-2</v>
      </c>
      <c r="LP27" s="146">
        <f>LL27-LN27</f>
        <v>1.0401512890849725E-2</v>
      </c>
      <c r="LQ27" s="146">
        <f>LL27-LO27</f>
        <v>2.9860775940688394E-3</v>
      </c>
      <c r="LR27" s="46">
        <f>IFERROR(LL27/LM27-1,"-")</f>
        <v>0.31837064696605566</v>
      </c>
      <c r="LS27" s="41"/>
      <c r="LT27" s="102">
        <f>(LT12*1000000)/LT7</f>
        <v>2.6514452230967829E-2</v>
      </c>
      <c r="LU27" s="102">
        <f t="shared" ref="LU27:LW27" si="452">(LU12*1000000)/LU7</f>
        <v>2.4192301501277359E-2</v>
      </c>
      <c r="LV27" s="102">
        <f t="shared" si="452"/>
        <v>1.9252554922845264E-2</v>
      </c>
      <c r="LW27" s="102">
        <f t="shared" si="452"/>
        <v>2.8203896989861216E-2</v>
      </c>
      <c r="LX27" s="85">
        <f>LT27-LV27</f>
        <v>7.2618973081225655E-3</v>
      </c>
      <c r="LY27" s="85">
        <f>LT27-LW27</f>
        <v>-1.6894447588933874E-3</v>
      </c>
      <c r="LZ27" s="41">
        <f>IFERROR(LT27/LU27-1,"-")</f>
        <v>9.5987177142607072E-2</v>
      </c>
      <c r="MA27" s="41"/>
      <c r="MB27" s="102">
        <f>(MB12*1000000)/MB7</f>
        <v>2.4066635421762812E-2</v>
      </c>
      <c r="MC27" s="102">
        <f t="shared" ref="MC27:ME27" si="453">(MC12*1000000)/MC7</f>
        <v>2.3126833968572888E-2</v>
      </c>
      <c r="MD27" s="102">
        <f t="shared" si="453"/>
        <v>1.9618346216560216E-2</v>
      </c>
      <c r="ME27" s="102">
        <f t="shared" si="453"/>
        <v>3.0131446063011345E-2</v>
      </c>
      <c r="MF27" s="85">
        <f>MB27-MD27</f>
        <v>4.4482892052025956E-3</v>
      </c>
      <c r="MG27" s="85">
        <f>MB27-ME27</f>
        <v>-6.0648106412485338E-3</v>
      </c>
      <c r="MH27" s="41">
        <f>IFERROR(MB27/MC27-1,"-")</f>
        <v>4.0636840064966151E-2</v>
      </c>
      <c r="MI27" s="41"/>
      <c r="MJ27" s="102">
        <f>(MJ12*1000000)/MJ7</f>
        <v>2.3364363759483038E-2</v>
      </c>
      <c r="MK27" s="102">
        <f t="shared" ref="MK27:MM27" si="454">(MK12*1000000)/MK7</f>
        <v>2.3884149433822239E-2</v>
      </c>
      <c r="ML27" s="102">
        <f t="shared" si="454"/>
        <v>1.866658744406046E-2</v>
      </c>
      <c r="MM27" s="102">
        <f t="shared" si="454"/>
        <v>2.9674348701381418E-2</v>
      </c>
      <c r="MN27" s="85">
        <f>MJ27-ML27</f>
        <v>4.6977763154225777E-3</v>
      </c>
      <c r="MO27" s="85">
        <f>MJ27-MM27</f>
        <v>-6.3099849418983799E-3</v>
      </c>
      <c r="MP27" s="41">
        <f>IFERROR(MJ27/MK27-1,"-")</f>
        <v>-2.1762787734158739E-2</v>
      </c>
      <c r="MQ27" s="41"/>
      <c r="MR27" s="102">
        <f>(MR12*1000000)/MR7</f>
        <v>2.3788132311984914E-2</v>
      </c>
      <c r="MS27" s="102">
        <f t="shared" ref="MS27:MU27" si="455">(MS12*1000000)/MS7</f>
        <v>2.4389575991420453E-2</v>
      </c>
      <c r="MT27" s="102">
        <f t="shared" si="455"/>
        <v>1.9284643008671377E-2</v>
      </c>
      <c r="MU27" s="102">
        <f t="shared" si="455"/>
        <v>3.1360594413214607E-2</v>
      </c>
      <c r="MV27" s="85">
        <f>MR27-MT27</f>
        <v>4.5034893033135369E-3</v>
      </c>
      <c r="MW27" s="85">
        <f>MR27-MU27</f>
        <v>-7.5724621012296933E-3</v>
      </c>
      <c r="MX27" s="41">
        <f>IFERROR(MR27/MS27-1,"-")</f>
        <v>-2.465986615130622E-2</v>
      </c>
      <c r="MY27" s="41"/>
      <c r="MZ27" s="102">
        <f>(MZ12*1000000)/MZ7</f>
        <v>2.4667897540241221E-2</v>
      </c>
      <c r="NA27" s="102">
        <f t="shared" ref="NA27:NB27" si="456">(NA12*1000000)/NA7</f>
        <v>2.6035087533506487E-2</v>
      </c>
      <c r="NB27" s="102">
        <f t="shared" si="456"/>
        <v>3.165336394402133E-2</v>
      </c>
      <c r="NC27" s="85">
        <f>MZ27-NB27</f>
        <v>-6.9854664037801092E-3</v>
      </c>
      <c r="ND27" s="41">
        <f>IFERROR(MZ27/NA27-1,"-")</f>
        <v>-5.2513362649759809E-2</v>
      </c>
      <c r="NE27" s="41"/>
      <c r="NF27" s="102">
        <f>(NF12*1000000)/NF7</f>
        <v>2.440098009837054E-2</v>
      </c>
      <c r="NG27" s="102">
        <f t="shared" ref="NG27:NH27" si="457">(NG12*1000000)/NG7</f>
        <v>2.666045622464017E-2</v>
      </c>
      <c r="NH27" s="102">
        <f t="shared" si="457"/>
        <v>2.9481722560771695E-2</v>
      </c>
      <c r="NI27" s="85">
        <f>NF27-NH27</f>
        <v>-5.0807424624011548E-3</v>
      </c>
      <c r="NJ27" s="41">
        <f>IFERROR(NF27/NG27-1,"-")</f>
        <v>-8.4750092317676606E-2</v>
      </c>
      <c r="NK27" s="41"/>
      <c r="NL27" s="102">
        <f>(NL12*1000000)/NL7</f>
        <v>2.259468500930795E-2</v>
      </c>
      <c r="NM27" s="102">
        <f t="shared" ref="NM27:NN27" si="458">(NM12*1000000)/NM7</f>
        <v>2.7752736754282921E-2</v>
      </c>
      <c r="NN27" s="102">
        <f t="shared" si="458"/>
        <v>3.0328788443625593E-2</v>
      </c>
      <c r="NO27" s="85">
        <f>NL27-NN27</f>
        <v>-7.7341034343176435E-3</v>
      </c>
      <c r="NP27" s="41">
        <f>IFERROR(NL27/NM27-1,"-")</f>
        <v>-0.18585740896990843</v>
      </c>
      <c r="NQ27" s="41"/>
      <c r="NR27" s="102">
        <f>(NR12*1000000)/NR7</f>
        <v>1.896671556143216E-2</v>
      </c>
      <c r="NS27" s="102">
        <f t="shared" ref="NS27:NT27" si="459">(NS12*1000000)/NS7</f>
        <v>2.8669861388393898E-2</v>
      </c>
      <c r="NT27" s="102">
        <f t="shared" si="459"/>
        <v>2.8915242266538285E-2</v>
      </c>
      <c r="NU27" s="102">
        <f t="shared" ref="NU27" si="460">(NU12*1000000)/NU7</f>
        <v>2.2578894125020892E-2</v>
      </c>
      <c r="NV27" s="85">
        <f>NR27-NT27</f>
        <v>-9.9485267051061255E-3</v>
      </c>
      <c r="NW27" s="41">
        <f>IFERROR(NR27/NS27-1,"-")</f>
        <v>-0.33844411368133631</v>
      </c>
      <c r="NX27" s="41"/>
      <c r="NY27" s="102">
        <f>(NY12*1000000)/NY7</f>
        <v>1.8280761840086604E-2</v>
      </c>
      <c r="NZ27" s="102">
        <f t="shared" ref="NZ27:OA27" si="461">(NZ12*1000000)/NZ7</f>
        <v>2.6832483503716361E-2</v>
      </c>
      <c r="OA27" s="102">
        <f t="shared" si="461"/>
        <v>2.9712980947869314E-2</v>
      </c>
      <c r="OB27" s="102">
        <f t="shared" si="385"/>
        <v>2.3178557577243422E-2</v>
      </c>
      <c r="OC27" s="85">
        <f>NY27-OA27</f>
        <v>-1.143221910778271E-2</v>
      </c>
      <c r="OD27" s="41">
        <f>IFERROR(NY27/NZ27-1,"-")</f>
        <v>-0.3187077954392602</v>
      </c>
      <c r="OE27" s="41"/>
      <c r="OF27" s="102">
        <f>(OF12*1000000)/OF7</f>
        <v>1.4537479930141496E-2</v>
      </c>
      <c r="OG27" s="102">
        <f t="shared" ref="OG27:OI27" si="462">(OG12*1000000)/OG7</f>
        <v>2.655718683038668E-2</v>
      </c>
      <c r="OH27" s="102">
        <f t="shared" si="462"/>
        <v>2.8604429836610271E-2</v>
      </c>
      <c r="OI27" s="102">
        <f t="shared" si="462"/>
        <v>2.2774479792949109E-2</v>
      </c>
      <c r="OJ27" s="85">
        <f>OF27-OH27</f>
        <v>-1.4066949906468776E-2</v>
      </c>
      <c r="OK27" s="41">
        <f>IFERROR(OF27/OG27-1,"-")</f>
        <v>-0.45259714355333225</v>
      </c>
      <c r="OL27" s="41"/>
      <c r="OM27" s="102">
        <f>(OM12*1000000)/OM7</f>
        <v>1.330922991480128E-2</v>
      </c>
      <c r="ON27" s="102">
        <f t="shared" ref="ON27:OP27" si="463">(ON12*1000000)/ON7</f>
        <v>2.9688663235179533E-2</v>
      </c>
      <c r="OO27" s="102">
        <f t="shared" si="463"/>
        <v>2.8828995204838968E-2</v>
      </c>
      <c r="OP27" s="102">
        <f t="shared" si="463"/>
        <v>2.3709338872346167E-2</v>
      </c>
      <c r="OQ27" s="85">
        <f>OM27-OO27</f>
        <v>-1.5519765290037688E-2</v>
      </c>
      <c r="OR27" s="41">
        <f>IFERROR(OM27/ON27-1,"-")</f>
        <v>-0.55170666293150816</v>
      </c>
      <c r="OS27" s="41"/>
      <c r="OT27" s="102">
        <v>1.3495929630531431E-2</v>
      </c>
      <c r="OU27" s="102">
        <v>3.0337617458481642E-2</v>
      </c>
      <c r="OV27" s="102">
        <v>2.8457570595488729E-2</v>
      </c>
      <c r="OW27" s="102">
        <v>2.4324975472766196E-2</v>
      </c>
      <c r="OX27" s="85">
        <v>-1.4961640964957298E-2</v>
      </c>
      <c r="OY27" s="41">
        <v>-0.5551420724122057</v>
      </c>
      <c r="OZ27" s="42"/>
      <c r="PA27" s="102">
        <f>(PA12*1000000)/PA7</f>
        <v>1.164677670491901E-2</v>
      </c>
      <c r="PB27" s="102">
        <f t="shared" ref="PB27:PD27" si="464">(PB12*1000000)/PB7</f>
        <v>2.6514452230967829E-2</v>
      </c>
      <c r="PC27" s="102">
        <f t="shared" si="464"/>
        <v>2.6619505108486981E-2</v>
      </c>
      <c r="PD27" s="102">
        <f t="shared" si="464"/>
        <v>1.5642175987056469E-2</v>
      </c>
      <c r="PE27" s="85">
        <f>PA27-PC27</f>
        <v>-1.4972728403567972E-2</v>
      </c>
      <c r="PF27" s="41">
        <f>IFERROR(PA27/PB27-1,"-")</f>
        <v>-0.5607385510564673</v>
      </c>
      <c r="PG27" s="41"/>
      <c r="PH27" s="102">
        <f>(PH12*1000000)/PH7</f>
        <v>1.1537445304279866E-2</v>
      </c>
      <c r="PI27" s="102">
        <f t="shared" ref="PI27:PK27" si="465">(PI12*1000000)/PI7</f>
        <v>2.4066635421762812E-2</v>
      </c>
      <c r="PJ27" s="102">
        <f t="shared" si="465"/>
        <v>2.7291913185167459E-2</v>
      </c>
      <c r="PK27" s="102">
        <f t="shared" si="465"/>
        <v>1.6274621008690336E-2</v>
      </c>
      <c r="PL27" s="85">
        <f>PH27-PJ27</f>
        <v>-1.5754467880887593E-2</v>
      </c>
      <c r="PM27" s="41">
        <f>IFERROR(PH27/PI27-1,"-")</f>
        <v>-0.52060414336742467</v>
      </c>
      <c r="PN27" s="41"/>
      <c r="PO27" s="102">
        <f>(PO12*1000000)/PO7</f>
        <v>1.0895809840580604E-2</v>
      </c>
      <c r="PP27" s="102">
        <f t="shared" ref="PP27:PR27" si="466">(PP12*1000000)/PP7</f>
        <v>2.3364363759483038E-2</v>
      </c>
      <c r="PQ27" s="102">
        <f t="shared" si="466"/>
        <v>2.6207510778820515E-2</v>
      </c>
      <c r="PR27" s="102">
        <f t="shared" si="466"/>
        <v>1.6347466334405637E-2</v>
      </c>
      <c r="PS27" s="85">
        <f>PO27-PQ27</f>
        <v>-1.531170093823991E-2</v>
      </c>
      <c r="PT27" s="41">
        <f>IFERROR(PO27/PP27-1,"-")</f>
        <v>-0.53365689933849558</v>
      </c>
      <c r="PU27" s="41"/>
      <c r="PV27" s="102">
        <f>(PV12*1000000)/PV7</f>
        <v>1.1833900926197566E-2</v>
      </c>
      <c r="PW27" s="102">
        <f t="shared" ref="PW27:PY27" si="467">(PW12*1000000)/PW7</f>
        <v>2.3788132311984914E-2</v>
      </c>
      <c r="PX27" s="102">
        <f t="shared" si="467"/>
        <v>2.6729436137348923E-2</v>
      </c>
      <c r="PY27" s="102">
        <f t="shared" si="467"/>
        <v>1.7707190365828816E-2</v>
      </c>
      <c r="PZ27" s="85">
        <f>PV27-PX27</f>
        <v>-1.4895535211151356E-2</v>
      </c>
      <c r="QA27" s="41">
        <f>IFERROR(PV27/PW27-1,"-")</f>
        <v>-0.5025292120039444</v>
      </c>
      <c r="QB27" s="41"/>
      <c r="QC27" s="102">
        <f>(QC12*1000000)/QC7</f>
        <v>1.1698199068347575E-2</v>
      </c>
      <c r="QD27" s="102">
        <f t="shared" ref="QD27:QE27" si="468">(QD12*1000000)/QD7</f>
        <v>2.4667897540241221E-2</v>
      </c>
      <c r="QE27" s="102">
        <f t="shared" si="468"/>
        <v>1.5798684515215846E-2</v>
      </c>
      <c r="QF27" s="85">
        <f>QC27-QE27</f>
        <v>-4.1004854468682708E-3</v>
      </c>
      <c r="QG27" s="41">
        <f>IFERROR(QC27/QD27-1,"-")</f>
        <v>-0.52577235051085824</v>
      </c>
      <c r="QH27" s="41"/>
      <c r="QI27" s="102">
        <f>(QI12*1000000)/QI7</f>
        <v>1.1021295607965737E-2</v>
      </c>
      <c r="QJ27" s="102">
        <f t="shared" ref="QJ27:QK27" si="469">(QJ12*1000000)/QJ7</f>
        <v>2.440098009837054E-2</v>
      </c>
      <c r="QK27" s="102">
        <f t="shared" si="469"/>
        <v>1.4025151579534495E-2</v>
      </c>
      <c r="QL27" s="85">
        <f>QI27-QK27</f>
        <v>-3.0038559715687575E-3</v>
      </c>
      <c r="QM27" s="41">
        <f>IFERROR(QI27/QJ27-1,"-")</f>
        <v>-0.54832569988851709</v>
      </c>
      <c r="QN27" s="41"/>
      <c r="QO27" s="41"/>
      <c r="QP27" s="165">
        <f>+('[174]Budget data splité 2015 2106'!$DJ$240/QP7)/12</f>
        <v>3.2654813787446009E-2</v>
      </c>
      <c r="QQ27" s="174"/>
      <c r="QR27" s="174"/>
      <c r="QS27" s="54"/>
      <c r="QT27" s="54"/>
      <c r="QV27" s="86" t="e">
        <f>(QV12*1000000)/QV7</f>
        <v>#DIV/0!</v>
      </c>
      <c r="QW27" s="86" t="e">
        <f t="shared" si="394"/>
        <v>#DIV/0!</v>
      </c>
      <c r="QX27" s="86" t="e">
        <f t="shared" si="394"/>
        <v>#DIV/0!</v>
      </c>
      <c r="QY27" s="146" t="e">
        <f>QV27-QX27</f>
        <v>#DIV/0!</v>
      </c>
      <c r="QZ27" s="46" t="str">
        <f>IFERROR(QV27/QW27-1,"-")</f>
        <v>-</v>
      </c>
      <c r="RB27" s="43" t="e">
        <f>((RB12*1000000)/12)/RB7</f>
        <v>#DIV/0!</v>
      </c>
      <c r="RC27" s="43"/>
      <c r="RD27" s="43"/>
      <c r="RE27" s="43"/>
      <c r="RF27" s="47">
        <v>2.2543897671999526E-2</v>
      </c>
      <c r="RG27" s="48" t="e">
        <f>RB27/$Y27-1</f>
        <v>#DIV/0!</v>
      </c>
    </row>
    <row r="28" spans="1:478" ht="14.5" x14ac:dyDescent="0.3">
      <c r="A28" s="49" t="s">
        <v>15</v>
      </c>
      <c r="B28" s="50"/>
      <c r="C28" s="2"/>
      <c r="D28" s="54"/>
      <c r="E28" s="105">
        <f>(E13*1000000)/E8</f>
        <v>1.0198910225009763</v>
      </c>
      <c r="F28" s="105">
        <f t="shared" ref="F28:G28" si="470">(F13*1000000)/F8</f>
        <v>0.90475800929191719</v>
      </c>
      <c r="G28" s="105">
        <f t="shared" si="470"/>
        <v>0.93301299079454081</v>
      </c>
      <c r="H28" s="89">
        <f>E28-G28</f>
        <v>8.6878031706435488E-2</v>
      </c>
      <c r="I28" s="53">
        <f>IFERROR(E28/F28-1,"-")</f>
        <v>0.12725282564689833</v>
      </c>
      <c r="J28" s="54"/>
      <c r="K28" s="105">
        <f>(K13*1000000)/K8</f>
        <v>0.97576160645794097</v>
      </c>
      <c r="L28" s="105">
        <f t="shared" ref="L28:M28" si="471">(L13*1000000)/L8</f>
        <v>0.87075832013237831</v>
      </c>
      <c r="M28" s="105">
        <f t="shared" si="471"/>
        <v>0.84586732377130369</v>
      </c>
      <c r="N28" s="89">
        <f>K28-M28</f>
        <v>0.12989428268663727</v>
      </c>
      <c r="O28" s="53">
        <f>IFERROR(K28/L28-1,"-")</f>
        <v>0.12058832387567575</v>
      </c>
      <c r="P28" s="54"/>
      <c r="Q28" s="105">
        <f>(Q13*1000000)/Q8</f>
        <v>0.97576160645794074</v>
      </c>
      <c r="R28" s="105">
        <f t="shared" ref="R28:S28" si="472">(R13*1000000)/R8</f>
        <v>0.9554710610555267</v>
      </c>
      <c r="S28" s="105">
        <f t="shared" si="472"/>
        <v>0.9711107316715889</v>
      </c>
      <c r="T28" s="89">
        <f>Q28-S28</f>
        <v>4.650874786351844E-3</v>
      </c>
      <c r="U28" s="53">
        <f>IFERROR(Q28/R28-1,"-")</f>
        <v>2.1236169497377277E-2</v>
      </c>
      <c r="V28" s="54"/>
      <c r="W28" s="105">
        <f>(W13*1000000)/W8</f>
        <v>1.1637611300925277</v>
      </c>
      <c r="X28" s="105">
        <f t="shared" ref="X28:Y28" si="473">(X13*1000000)/X8</f>
        <v>0.87409301813556506</v>
      </c>
      <c r="Y28" s="105">
        <f t="shared" si="473"/>
        <v>0.96966719798727485</v>
      </c>
      <c r="Z28" s="89">
        <f>W28-Y28</f>
        <v>0.19409393210525283</v>
      </c>
      <c r="AA28" s="53">
        <f>IFERROR(W28/X28-1,"-")</f>
        <v>0.33139277622285879</v>
      </c>
      <c r="AB28" s="54"/>
      <c r="AC28" s="105">
        <f>(AC13*1000000)/AC8</f>
        <v>1.1413567604632369</v>
      </c>
      <c r="AD28" s="105">
        <f t="shared" ref="AD28:AE28" si="474">(AD13*1000000)/AD8</f>
        <v>0.94534705434192634</v>
      </c>
      <c r="AE28" s="105">
        <f t="shared" si="474"/>
        <v>1.0210506628625911</v>
      </c>
      <c r="AF28" s="89">
        <f>AC28-AE28</f>
        <v>0.12030609760064581</v>
      </c>
      <c r="AG28" s="53">
        <f>IFERROR(AC28/AD28-1,"-")</f>
        <v>0.20734153157938007</v>
      </c>
      <c r="AH28" s="54"/>
      <c r="AI28" s="105">
        <f>(AI13*1000000)/AI8</f>
        <v>1.0701159642631546</v>
      </c>
      <c r="AJ28" s="105" t="e">
        <f t="shared" ref="AJ28:AK28" si="475">(AJ13*1000000)/AJ8</f>
        <v>#REF!</v>
      </c>
      <c r="AK28" s="105">
        <f t="shared" si="475"/>
        <v>1.0194802794916358</v>
      </c>
      <c r="AL28" s="105">
        <f t="shared" ref="AL28" si="476">(AL13*1000000)/AL8</f>
        <v>1.2320398558912444</v>
      </c>
      <c r="AM28" s="89">
        <f>AI28-AK28</f>
        <v>5.0635684771518807E-2</v>
      </c>
      <c r="AN28" s="53" t="str">
        <f>IFERROR(AI28/AJ28-1,"-")</f>
        <v>-</v>
      </c>
      <c r="AO28" s="54"/>
      <c r="AP28" s="105">
        <f>(AP13*1000000)/AP8</f>
        <v>1.0174912281916748</v>
      </c>
      <c r="AQ28" s="105" t="e">
        <f t="shared" ref="AQ28:AR28" si="477">(AQ13*1000000)/AQ8</f>
        <v>#REF!</v>
      </c>
      <c r="AR28" s="105">
        <f t="shared" si="477"/>
        <v>1.0889444739460388</v>
      </c>
      <c r="AS28" s="105">
        <f t="shared" si="334"/>
        <v>1.0959975009419329</v>
      </c>
      <c r="AT28" s="89">
        <f>AP28-AR28</f>
        <v>-7.1453245754363959E-2</v>
      </c>
      <c r="AU28" s="53" t="str">
        <f>IFERROR(AP28/AQ28-1,"-")</f>
        <v>-</v>
      </c>
      <c r="AV28" s="54"/>
      <c r="AW28" s="105">
        <f>(AW13*1000000)/AW8</f>
        <v>1.0508622133527774</v>
      </c>
      <c r="AX28" s="105" t="e">
        <f t="shared" ref="AX28:AZ28" si="478">(AX13*1000000)/AX8</f>
        <v>#REF!</v>
      </c>
      <c r="AY28" s="105">
        <f t="shared" si="478"/>
        <v>1.1024657836764935</v>
      </c>
      <c r="AZ28" s="105">
        <f t="shared" si="478"/>
        <v>1.1181110721954342</v>
      </c>
      <c r="BA28" s="89">
        <f>AW28-AY28</f>
        <v>-5.1603570323716097E-2</v>
      </c>
      <c r="BB28" s="53" t="str">
        <f>IFERROR(AW28/AX28-1,"-")</f>
        <v>-</v>
      </c>
      <c r="BC28" s="54"/>
      <c r="BD28" s="105">
        <f>(BD13*1000000)/BD8</f>
        <v>1.0219876736487019</v>
      </c>
      <c r="BE28" s="105" t="e">
        <f t="shared" ref="BE28:BG28" si="479">(BE13*1000000)/BE8</f>
        <v>#REF!</v>
      </c>
      <c r="BF28" s="105">
        <f t="shared" si="479"/>
        <v>1.0684226081994463</v>
      </c>
      <c r="BG28" s="105">
        <f t="shared" si="479"/>
        <v>1.0130614716478992</v>
      </c>
      <c r="BH28" s="89">
        <f>BD28-BF28</f>
        <v>-4.6434934550744433E-2</v>
      </c>
      <c r="BI28" s="53" t="str">
        <f>IFERROR(BD28/BE28-1,"-")</f>
        <v>-</v>
      </c>
      <c r="BJ28" s="54"/>
      <c r="BK28" s="54"/>
      <c r="BL28" s="54"/>
      <c r="BM28" s="54"/>
      <c r="BN28" s="105">
        <f>(BN13*1000000)/BN8</f>
        <v>1.0398996003289691</v>
      </c>
      <c r="BO28" s="105" t="e">
        <f t="shared" ref="BO28:BQ28" si="480">(BO13*1000000)/BO8</f>
        <v>#REF!</v>
      </c>
      <c r="BP28" s="105">
        <f t="shared" si="480"/>
        <v>1.1023101920217746</v>
      </c>
      <c r="BQ28" s="105">
        <f t="shared" si="480"/>
        <v>1.0359786536490965</v>
      </c>
      <c r="BR28" s="89">
        <f>BN28-BP28</f>
        <v>-6.2410591692805495E-2</v>
      </c>
      <c r="BS28" s="53" t="str">
        <f>IFERROR(BN28/BO28-1,"-")</f>
        <v>-</v>
      </c>
      <c r="BT28" s="54"/>
      <c r="BU28" s="105">
        <f>(BU13*1000000)/BU8</f>
        <v>1.0029810099231669</v>
      </c>
      <c r="BV28" s="105" t="e">
        <f t="shared" ref="BV28:BX28" si="481">(BV13*1000000)/BV8</f>
        <v>#REF!</v>
      </c>
      <c r="BW28" s="105">
        <f t="shared" si="481"/>
        <v>1.0790355659007203</v>
      </c>
      <c r="BX28" s="105">
        <f t="shared" si="481"/>
        <v>0.99216736246539072</v>
      </c>
      <c r="BY28" s="89">
        <f>BU28-BW28</f>
        <v>-7.6054555977553395E-2</v>
      </c>
      <c r="BZ28" s="53" t="str">
        <f>IFERROR(BU28/BV28-1,"-")</f>
        <v>-</v>
      </c>
      <c r="CA28" s="54"/>
      <c r="CB28" s="105">
        <f>(CB13*1000000)/CB8</f>
        <v>1.0029810099231669</v>
      </c>
      <c r="CC28" s="105" t="e">
        <f t="shared" ref="CC28:CE28" si="482">(CC13*1000000)/CC8</f>
        <v>#REF!</v>
      </c>
      <c r="CD28" s="105">
        <f t="shared" si="482"/>
        <v>1.0790355659007203</v>
      </c>
      <c r="CE28" s="105">
        <f t="shared" si="482"/>
        <v>0.99216736246539072</v>
      </c>
      <c r="CF28" s="89">
        <f>CB28-CD28</f>
        <v>-7.6054555977553395E-2</v>
      </c>
      <c r="CG28" s="53" t="str">
        <f>IFERROR(CB28/CC28-1,"-")</f>
        <v>-</v>
      </c>
      <c r="CH28" s="54"/>
      <c r="CI28" s="54"/>
      <c r="CJ28" s="90">
        <f t="shared" si="340"/>
        <v>0.12748637781262204</v>
      </c>
      <c r="CK28" s="91" t="e">
        <f t="shared" si="340"/>
        <v>#REF!</v>
      </c>
      <c r="CL28" s="91" t="e">
        <f t="shared" si="340"/>
        <v>#REF!</v>
      </c>
      <c r="CM28" s="57" t="e">
        <f t="shared" si="52"/>
        <v>#REF!</v>
      </c>
      <c r="CN28" s="58" t="str">
        <f t="shared" si="408"/>
        <v>-</v>
      </c>
      <c r="CP28" s="55">
        <f>((CP13*1000000)/12)/CP8</f>
        <v>1.2249842496378363</v>
      </c>
      <c r="CQ28" s="55"/>
      <c r="CR28" s="55"/>
      <c r="CS28" s="55"/>
      <c r="CT28" s="59"/>
      <c r="CU28" s="60" t="e">
        <f t="shared" si="409"/>
        <v>#DIV/0!</v>
      </c>
      <c r="CV28" s="60" t="e">
        <f t="shared" si="341"/>
        <v>#DIV/0!</v>
      </c>
      <c r="CW28" s="60" t="e">
        <f t="shared" si="341"/>
        <v>#DIV/0!</v>
      </c>
      <c r="CX28" s="60" t="e">
        <f t="shared" si="341"/>
        <v>#DIV/0!</v>
      </c>
      <c r="CY28" s="105">
        <f>(CY13*1000000)/CY8</f>
        <v>1.0103073279222821</v>
      </c>
      <c r="CZ28" s="105" t="e">
        <f t="shared" ref="CZ28:DB28" si="483">(CZ13*1000000)/CZ8</f>
        <v>#REF!</v>
      </c>
      <c r="DA28" s="105">
        <f t="shared" si="483"/>
        <v>1.1409195919770279</v>
      </c>
      <c r="DB28" s="105">
        <f t="shared" si="483"/>
        <v>1.0327836699572686</v>
      </c>
      <c r="DC28" s="89">
        <f>CY28-DA28</f>
        <v>-0.1306122640547458</v>
      </c>
      <c r="DD28" s="53" t="str">
        <f>IFERROR(CY28/CZ28-1,"-")</f>
        <v>-</v>
      </c>
      <c r="DF28" s="105">
        <f>(DF13*1000000)/DF8</f>
        <v>1.0890316204375994</v>
      </c>
      <c r="DG28" s="105">
        <f t="shared" ref="DG28:DH28" si="484">(DG13*1000000)/DG8</f>
        <v>1.0198910225009763</v>
      </c>
      <c r="DH28" s="105">
        <f t="shared" si="484"/>
        <v>1.0315079919219166</v>
      </c>
      <c r="DI28" s="89">
        <f>DF28-DH28</f>
        <v>5.7523628515682823E-2</v>
      </c>
      <c r="DJ28" s="53">
        <f>IFERROR(DF28/DG28-1,"-")</f>
        <v>6.7792142896871965E-2</v>
      </c>
      <c r="DK28" s="54"/>
      <c r="DL28" s="105">
        <f>(DL13*1000000)/DL8</f>
        <v>1.0688940949399959</v>
      </c>
      <c r="DM28" s="105">
        <f t="shared" ref="DM28:DN28" si="485">(DM13*1000000)/DM8</f>
        <v>0.87075832013237831</v>
      </c>
      <c r="DN28" s="105">
        <f t="shared" si="485"/>
        <v>0.93053383575317639</v>
      </c>
      <c r="DO28" s="89">
        <f>DL28-DN28</f>
        <v>0.13836025918681949</v>
      </c>
      <c r="DP28" s="53">
        <f>IFERROR(DL28/DM28-1,"-")</f>
        <v>0.22754393524198036</v>
      </c>
      <c r="DQ28" s="54"/>
      <c r="DR28" s="105">
        <f>(DR13*1000000)/DR8</f>
        <v>1.0633986987478361</v>
      </c>
      <c r="DS28" s="105">
        <f t="shared" ref="DS28:DT28" si="486">(DS13*1000000)/DS8</f>
        <v>1.1637611300925277</v>
      </c>
      <c r="DT28" s="105">
        <f t="shared" si="486"/>
        <v>0.98483202078212628</v>
      </c>
      <c r="DU28" s="105">
        <f t="shared" ref="DU28" si="487">(DU13*1000000)/DU8</f>
        <v>1.1324730371139649</v>
      </c>
      <c r="DV28" s="89">
        <f>DR28-DT28</f>
        <v>7.8566677965709819E-2</v>
      </c>
      <c r="DW28" s="53">
        <f>IFERROR(DR28/DS28-1,"-")</f>
        <v>-8.6239717713128994E-2</v>
      </c>
      <c r="DX28" s="54"/>
      <c r="DY28" s="54"/>
      <c r="DZ28" s="105">
        <f>(DZ13*1000000)/DZ8</f>
        <v>1.1380944674346445</v>
      </c>
      <c r="EA28" s="105">
        <f t="shared" ref="EA28:EB28" si="488">(EA13*1000000)/EA8</f>
        <v>1.1413567604632369</v>
      </c>
      <c r="EB28" s="105">
        <f t="shared" si="488"/>
        <v>1.0114303558674815</v>
      </c>
      <c r="EC28" s="105">
        <f t="shared" ref="EC28" si="489">(EC13*1000000)/EC8</f>
        <v>1.1731637275385418</v>
      </c>
      <c r="ED28" s="89">
        <f>DZ28-EB28</f>
        <v>0.12666411156716295</v>
      </c>
      <c r="EE28" s="89">
        <f t="shared" ref="EE28:EE29" si="490">DZ28-EC28</f>
        <v>-3.5069260103897326E-2</v>
      </c>
      <c r="EF28" s="53">
        <f>IFERROR(DZ28/EA28-1,"-")</f>
        <v>-2.8582588210791515E-3</v>
      </c>
      <c r="EG28" s="54"/>
      <c r="EH28" s="105">
        <f>(EH13*1000000)/EH8</f>
        <v>1.0654644924366936</v>
      </c>
      <c r="EI28" s="105" t="e">
        <f t="shared" ref="EI28:EJ28" si="491">(EI13*1000000)/EI8</f>
        <v>#REF!</v>
      </c>
      <c r="EJ28" s="105">
        <f t="shared" si="491"/>
        <v>0.97281202155096325</v>
      </c>
      <c r="EK28" s="105">
        <f t="shared" si="349"/>
        <v>1.1160683508518054</v>
      </c>
      <c r="EL28" s="89">
        <f>EH28-EJ28</f>
        <v>9.2652470885730365E-2</v>
      </c>
      <c r="EM28" s="89">
        <f t="shared" ref="EM28:EM29" si="492">EH28-EK28</f>
        <v>-5.0603858415111835E-2</v>
      </c>
      <c r="EN28" s="53" t="str">
        <f>IFERROR(EH28/EI28-1,"-")</f>
        <v>-</v>
      </c>
      <c r="EO28" s="54"/>
      <c r="EP28" s="105">
        <f>(EP13*1000000)/EP8</f>
        <v>1.1408362943686952</v>
      </c>
      <c r="EQ28" s="105">
        <f t="shared" ref="EQ28:ES28" si="493">(EQ13*1000000)/EQ8</f>
        <v>1.0174912281916748</v>
      </c>
      <c r="ER28" s="105">
        <f t="shared" si="493"/>
        <v>0.99908572059633449</v>
      </c>
      <c r="ES28" s="105">
        <f t="shared" si="493"/>
        <v>3.3804742432134528E-2</v>
      </c>
      <c r="ET28" s="89">
        <f>EP28-ER28</f>
        <v>0.14175057377236067</v>
      </c>
      <c r="EU28" s="89">
        <f t="shared" ref="EU28:EU29" si="494">EP28-ES28</f>
        <v>1.1070315519365606</v>
      </c>
      <c r="EV28" s="53">
        <f>IFERROR(EP28/EQ28-1,"-")</f>
        <v>0.12122469733349339</v>
      </c>
      <c r="EW28" s="54"/>
      <c r="EX28" s="105">
        <f>(EX13*1000000)/EX8</f>
        <v>1.1527394372651756</v>
      </c>
      <c r="EY28" s="105">
        <f t="shared" ref="EY28:FA28" si="495">(EY13*1000000)/EY8</f>
        <v>1.0508622133527774</v>
      </c>
      <c r="EZ28" s="105">
        <f t="shared" si="495"/>
        <v>0.99297001885991309</v>
      </c>
      <c r="FA28" s="105">
        <f t="shared" si="495"/>
        <v>1.1235649349860344</v>
      </c>
      <c r="FB28" s="89">
        <f>EX28-EZ28</f>
        <v>0.15976941840526249</v>
      </c>
      <c r="FC28" s="89">
        <f t="shared" ref="FC28:FC29" si="496">EX28-FA28</f>
        <v>2.9174502279141201E-2</v>
      </c>
      <c r="FD28" s="53">
        <f>IFERROR(EX28/EY28-1,"-")</f>
        <v>9.6946319524953362E-2</v>
      </c>
      <c r="FE28" s="54"/>
      <c r="FF28" s="105">
        <f>(FF13*1000000)/FF8</f>
        <v>1.1810968374721458</v>
      </c>
      <c r="FG28" s="105">
        <f t="shared" ref="FG28:FI28" si="497">(FG13*1000000)/FG8</f>
        <v>1.0219876736487019</v>
      </c>
      <c r="FH28" s="105">
        <f t="shared" si="497"/>
        <v>0.9550565353144026</v>
      </c>
      <c r="FI28" s="105">
        <f t="shared" si="497"/>
        <v>1.116980045330229</v>
      </c>
      <c r="FJ28" s="89">
        <f>FF28-FH28</f>
        <v>0.22604030215774318</v>
      </c>
      <c r="FK28" s="89">
        <f t="shared" ref="FK28:FK29" si="498">FF28-FI28</f>
        <v>6.411679214191679E-2</v>
      </c>
      <c r="FL28" s="53">
        <f>IFERROR(FF28/FG28-1,"-")</f>
        <v>0.15568599106033454</v>
      </c>
      <c r="FM28" s="54"/>
      <c r="FN28" s="105">
        <f>(FN13*1000000)/FN8</f>
        <v>1.061656402083176</v>
      </c>
      <c r="FO28" s="105">
        <f t="shared" ref="FO28:FQ28" si="499">(FO13*1000000)/FO8</f>
        <v>1.0398996003289691</v>
      </c>
      <c r="FP28" s="105">
        <f t="shared" si="499"/>
        <v>0.9550565353144026</v>
      </c>
      <c r="FQ28" s="105">
        <f t="shared" si="499"/>
        <v>1.1368096202184561</v>
      </c>
      <c r="FR28" s="89">
        <f>FN28-FP28</f>
        <v>0.10659986676877342</v>
      </c>
      <c r="FS28" s="89">
        <f t="shared" ref="FS28:FS29" si="500">FN28-FQ28</f>
        <v>-7.5153218135280087E-2</v>
      </c>
      <c r="FT28" s="53">
        <f>IFERROR(FN28/FO28-1,"-")</f>
        <v>2.0922021459883533E-2</v>
      </c>
      <c r="FU28" s="54"/>
      <c r="FV28" s="105">
        <f>(FV13*1000000)/FV8</f>
        <v>1.08382255736389</v>
      </c>
      <c r="FW28" s="105">
        <f t="shared" ref="FW28:FY28" si="501">(FW13*1000000)/FW8</f>
        <v>1.0029810099231669</v>
      </c>
      <c r="FX28" s="105">
        <f t="shared" si="501"/>
        <v>0.94339994964502183</v>
      </c>
      <c r="FY28" s="105">
        <f t="shared" si="501"/>
        <v>1.0909778348516441</v>
      </c>
      <c r="FZ28" s="89">
        <f>FV28-FX28</f>
        <v>0.14042260771886816</v>
      </c>
      <c r="GA28" s="89">
        <f t="shared" ref="GA28:GA29" si="502">FV28-FY28</f>
        <v>-7.1552774877541303E-3</v>
      </c>
      <c r="GB28" s="53">
        <f>IFERROR(FV28/FW28-1,"-")</f>
        <v>8.0601274242386722E-2</v>
      </c>
      <c r="GC28" s="54"/>
      <c r="GD28" s="105">
        <f>(GD13*1000000)/GD8</f>
        <v>1.1038014030779002</v>
      </c>
      <c r="GE28" s="105">
        <f t="shared" ref="GE28:GG28" si="503">(GE13*1000000)/GE8</f>
        <v>1.0103073279222821</v>
      </c>
      <c r="GF28" s="105">
        <f t="shared" si="503"/>
        <v>0.97842480239650376</v>
      </c>
      <c r="GG28" s="105">
        <f t="shared" si="503"/>
        <v>1.1345600420603099</v>
      </c>
      <c r="GH28" s="89">
        <f>GD28-GF28</f>
        <v>0.12537660068139644</v>
      </c>
      <c r="GI28" s="89">
        <f t="shared" ref="GI28:GI29" si="504">GD28-GG28</f>
        <v>-3.0758638982409714E-2</v>
      </c>
      <c r="GJ28" s="53">
        <f>IFERROR(GD28/GE28-1,"-")</f>
        <v>9.2540232631877162E-2</v>
      </c>
      <c r="GK28" s="54"/>
      <c r="GL28" s="105">
        <f>(GL13*1000000)/GL8</f>
        <v>1.1157294155177375</v>
      </c>
      <c r="GM28" s="105">
        <f t="shared" ref="GM28:GN28" si="505">(GM13*1000000)/GM8</f>
        <v>1.0890316204375994</v>
      </c>
      <c r="GN28" s="105">
        <f t="shared" si="505"/>
        <v>1.1572918897557403</v>
      </c>
      <c r="GO28" s="89">
        <f>GL28-GN28</f>
        <v>-4.1562474238002745E-2</v>
      </c>
      <c r="GP28" s="53">
        <f>IFERROR(GL28/GM28-1,"-")</f>
        <v>2.4515169788559721E-2</v>
      </c>
      <c r="GQ28" s="105">
        <v>1.0704609088959793</v>
      </c>
      <c r="GR28" s="105">
        <v>1.0688940949399959</v>
      </c>
      <c r="GS28" s="105">
        <v>1.0565229132256253</v>
      </c>
      <c r="GT28" s="89">
        <v>1.3937995670354031E-2</v>
      </c>
      <c r="GU28" s="53">
        <v>1.4658271230054698E-3</v>
      </c>
      <c r="GV28" s="54"/>
      <c r="GW28" s="105">
        <f>(GW13*1000000)/GW8</f>
        <v>1.1072266421547075</v>
      </c>
      <c r="GX28" s="105">
        <f t="shared" ref="GX28:GY28" si="506">(GX13*1000000)/GX8</f>
        <v>1.109550275785083</v>
      </c>
      <c r="GY28" s="105">
        <f t="shared" si="506"/>
        <v>1.1404917275098012</v>
      </c>
      <c r="GZ28" s="89">
        <f>GW28-GY28</f>
        <v>-3.326508535509376E-2</v>
      </c>
      <c r="HA28" s="53">
        <f>IFERROR(GW28/GX28-1,"-")</f>
        <v>-2.0942121155631543E-3</v>
      </c>
      <c r="HB28" s="54"/>
      <c r="HC28" s="105">
        <f>(HC13*1000000)/HC8</f>
        <v>1.111950364536386</v>
      </c>
      <c r="HD28" s="105">
        <f t="shared" ref="HD28:HE28" si="507">(HD13*1000000)/HD8</f>
        <v>1.0633986987478361</v>
      </c>
      <c r="HE28" s="105">
        <f t="shared" si="507"/>
        <v>1.0600461336972709</v>
      </c>
      <c r="HF28" s="105">
        <f t="shared" ref="HF28" si="508">(HF13*1000000)/HF8</f>
        <v>1.1368387054109983</v>
      </c>
      <c r="HG28" s="89">
        <f>HC28-HE28</f>
        <v>5.1904230839115106E-2</v>
      </c>
      <c r="HH28" s="89">
        <f t="shared" si="428"/>
        <v>-2.4888340874612336E-2</v>
      </c>
      <c r="HI28" s="53">
        <f>IFERROR(HC28/HD28-1,"-")</f>
        <v>4.5657067143038521E-2</v>
      </c>
      <c r="HJ28" s="54"/>
      <c r="HK28" s="105">
        <f>(HK13*1000000)/HK8</f>
        <v>1.0569886020766182</v>
      </c>
      <c r="HL28" s="105">
        <f t="shared" ref="HL28:HM28" si="509">(HL13*1000000)/HL8</f>
        <v>1.1380944674346445</v>
      </c>
      <c r="HM28" s="105">
        <f t="shared" si="509"/>
        <v>1.0946834425603496</v>
      </c>
      <c r="HN28" s="105">
        <f t="shared" ref="HN28" si="510">(HN13*1000000)/HN8</f>
        <v>1.1396656773789542</v>
      </c>
      <c r="HO28" s="89">
        <f>HK28-HM28</f>
        <v>-3.7694840483731396E-2</v>
      </c>
      <c r="HP28" s="89">
        <f>HK28-HN28</f>
        <v>-8.2677075302336034E-2</v>
      </c>
      <c r="HQ28" s="53">
        <f>IFERROR(HK28/HL28-1,"-")</f>
        <v>-7.1264616144602999E-2</v>
      </c>
      <c r="HR28" s="54"/>
      <c r="HS28" s="105">
        <f>(HS13*1000000)/HS8</f>
        <v>1.1302303265558955</v>
      </c>
      <c r="HT28" s="105">
        <f t="shared" ref="HT28:HU28" si="511">(HT13*1000000)/HT8</f>
        <v>1.0654644924366936</v>
      </c>
      <c r="HU28" s="105">
        <f t="shared" si="511"/>
        <v>1.0319157978562248</v>
      </c>
      <c r="HV28" s="105">
        <f t="shared" si="362"/>
        <v>1.1164578843512607</v>
      </c>
      <c r="HW28" s="89">
        <f>HS28-HU28</f>
        <v>9.8314528699670722E-2</v>
      </c>
      <c r="HX28" s="89">
        <f>HS28-HV28</f>
        <v>1.3772442204634805E-2</v>
      </c>
      <c r="HY28" s="53">
        <f>IFERROR(HS28/HT28-1,"-")</f>
        <v>6.0786478178248782E-2</v>
      </c>
      <c r="HZ28" s="54"/>
      <c r="IA28" s="105">
        <f>(IA13*1000000)/IA8</f>
        <v>1.1897619276615823</v>
      </c>
      <c r="IB28" s="105">
        <f t="shared" ref="IB28:ID28" si="512">(IB13*1000000)/IB8</f>
        <v>1.1408362943686952</v>
      </c>
      <c r="IC28" s="105">
        <f t="shared" si="512"/>
        <v>1.0396917387217068</v>
      </c>
      <c r="ID28" s="105">
        <f t="shared" si="512"/>
        <v>1.1390052601712146</v>
      </c>
      <c r="IE28" s="89">
        <f>IA28-IC28</f>
        <v>0.15007018893987545</v>
      </c>
      <c r="IF28" s="89">
        <f>IA28-ID28</f>
        <v>5.0756667490367668E-2</v>
      </c>
      <c r="IG28" s="53">
        <f>IFERROR(IA28/IB28-1,"-")</f>
        <v>4.2885761554387614E-2</v>
      </c>
      <c r="IH28" s="54"/>
      <c r="II28" s="105">
        <f>(II13*1000000)/II8</f>
        <v>1.1850463529216022</v>
      </c>
      <c r="IJ28" s="105">
        <f t="shared" ref="IJ28:IL28" si="513">(IJ13*1000000)/IJ8</f>
        <v>1.1810968374721458</v>
      </c>
      <c r="IK28" s="105">
        <f t="shared" si="513"/>
        <v>0.98956331742311798</v>
      </c>
      <c r="IL28" s="105">
        <f t="shared" si="513"/>
        <v>1.1946020610080825</v>
      </c>
      <c r="IM28" s="89">
        <f>II28-IK28</f>
        <v>0.19548303549848423</v>
      </c>
      <c r="IN28" s="89">
        <f>II28-IL28</f>
        <v>-9.555708086480319E-3</v>
      </c>
      <c r="IO28" s="53">
        <f>IFERROR(II28/IJ28-1,"-")</f>
        <v>3.3439387221707584E-3</v>
      </c>
      <c r="IP28" s="54"/>
      <c r="IQ28" s="105">
        <f>(IQ13*1000000)/IQ8</f>
        <v>1.1611084923257267</v>
      </c>
      <c r="IR28" s="105">
        <f t="shared" ref="IR28:IT28" si="514">(IR13*1000000)/IR8</f>
        <v>1.061656402083176</v>
      </c>
      <c r="IS28" s="105">
        <f t="shared" si="514"/>
        <v>1.0140863302456835</v>
      </c>
      <c r="IT28" s="105">
        <f t="shared" si="514"/>
        <v>1.2449235488214345</v>
      </c>
      <c r="IU28" s="89">
        <f>IQ28-IS28</f>
        <v>0.14702216208004315</v>
      </c>
      <c r="IV28" s="89">
        <f>IQ28-IT28</f>
        <v>-8.3815056495707863E-2</v>
      </c>
      <c r="IW28" s="53">
        <f>IFERROR(IQ28/IR28-1,"-")</f>
        <v>9.3676343916361482E-2</v>
      </c>
      <c r="IX28" s="54"/>
      <c r="IY28" s="105">
        <f>(IY13*1000000)/IY8</f>
        <v>1.1784125932311091</v>
      </c>
      <c r="IZ28" s="105">
        <f t="shared" ref="IZ28:JB28" si="515">(IZ13*1000000)/IZ8</f>
        <v>1.08382255736389</v>
      </c>
      <c r="JA28" s="105">
        <f t="shared" si="515"/>
        <v>0.97211559089112143</v>
      </c>
      <c r="JB28" s="105">
        <f t="shared" si="515"/>
        <v>1.2150138436681404</v>
      </c>
      <c r="JC28" s="89">
        <f>IY28-JA28</f>
        <v>0.20629700233998771</v>
      </c>
      <c r="JD28" s="89">
        <f>IY28-JB28</f>
        <v>-3.6601250437031219E-2</v>
      </c>
      <c r="JE28" s="53">
        <f>IFERROR(IY28/IZ28-1,"-")</f>
        <v>8.7274466862254929E-2</v>
      </c>
      <c r="JF28" s="54"/>
      <c r="JG28" s="105">
        <f>(JG13*1000000)/JG8</f>
        <v>1.2425850027640302</v>
      </c>
      <c r="JH28" s="105">
        <f t="shared" ref="JH28:JJ28" si="516">(JH13*1000000)/JH8</f>
        <v>1.1038014030779002</v>
      </c>
      <c r="JI28" s="105">
        <f t="shared" si="516"/>
        <v>1.0103018019279271</v>
      </c>
      <c r="JJ28" s="105">
        <f t="shared" si="516"/>
        <v>1.2661951586205069</v>
      </c>
      <c r="JK28" s="89">
        <f>JG28-JI28</f>
        <v>0.2322832008361031</v>
      </c>
      <c r="JL28" s="89">
        <f>JG28-JJ28</f>
        <v>-2.3610155856476744E-2</v>
      </c>
      <c r="JM28" s="53">
        <f>IFERROR(JG28/JH28-1,"-")</f>
        <v>0.12573240013931697</v>
      </c>
      <c r="JN28" s="54"/>
      <c r="JO28" s="105">
        <f>(JO13*1000000)/JO8</f>
        <v>1.3018418802373541</v>
      </c>
      <c r="JP28" s="105">
        <f t="shared" ref="JP28:JQ28" si="517">(JP13*1000000)/JP8</f>
        <v>1.1157294155177375</v>
      </c>
      <c r="JQ28" s="105">
        <f t="shared" si="517"/>
        <v>1.185520689243136</v>
      </c>
      <c r="JR28" s="89">
        <f>JO28-JQ28</f>
        <v>0.11632119099421812</v>
      </c>
      <c r="JS28" s="53">
        <f>IFERROR(JO28/JP28-1,"-")</f>
        <v>0.16680788561378379</v>
      </c>
      <c r="JT28" s="53"/>
      <c r="JU28" s="105">
        <f>(JU13*1000000)/JU8</f>
        <v>1.2502029164841655</v>
      </c>
      <c r="JV28" s="105">
        <f t="shared" ref="JV28:JW28" si="518">(JV13*1000000)/JV8</f>
        <v>1.0704609088959793</v>
      </c>
      <c r="JW28" s="105">
        <f t="shared" si="518"/>
        <v>1.064151796479426</v>
      </c>
      <c r="JX28" s="89">
        <f>JU28-JW28</f>
        <v>0.18605112000473945</v>
      </c>
      <c r="JY28" s="53">
        <f>IFERROR(JU28/JV28-1,"-")</f>
        <v>0.16791085605691403</v>
      </c>
      <c r="JZ28" s="53"/>
      <c r="KA28" s="105">
        <f>(KA13*1000000)/KA8</f>
        <v>1.313442346431352</v>
      </c>
      <c r="KB28" s="105">
        <f t="shared" ref="KB28:KC28" si="519">(KB13*1000000)/KB8</f>
        <v>1.1072266421547075</v>
      </c>
      <c r="KC28" s="105">
        <f t="shared" si="519"/>
        <v>1.1708610327201066</v>
      </c>
      <c r="KD28" s="89">
        <f>KA28-KC28</f>
        <v>0.14258131371124549</v>
      </c>
      <c r="KE28" s="53">
        <f>IFERROR(KA28/KB28-1,"-")</f>
        <v>0.18624525135643455</v>
      </c>
      <c r="KF28" s="53"/>
      <c r="KG28" s="105">
        <f>(KG13*1000000)/KG8</f>
        <v>1.2956722333095532</v>
      </c>
      <c r="KH28" s="105">
        <f t="shared" ref="KH28:KI28" si="520">(KH13*1000000)/KH8</f>
        <v>1.111950364536386</v>
      </c>
      <c r="KI28" s="105">
        <f t="shared" si="520"/>
        <v>1.1094717277795692</v>
      </c>
      <c r="KJ28" s="105">
        <f t="shared" ref="KJ28" si="521">(KJ13*1000000)/KJ8</f>
        <v>1.2935333950298065</v>
      </c>
      <c r="KK28" s="89">
        <f>KG28-KI28</f>
        <v>0.18620050552998402</v>
      </c>
      <c r="KL28" s="89">
        <f>KG28-KJ28</f>
        <v>2.138838279746702E-3</v>
      </c>
      <c r="KM28" s="53">
        <f>IFERROR(KG28/KH28-1,"-")</f>
        <v>0.16522488290182613</v>
      </c>
      <c r="KN28" s="53"/>
      <c r="KO28" s="105">
        <f>(KO13*1000000)/KO8</f>
        <v>1.2359129005944314</v>
      </c>
      <c r="KP28" s="105">
        <f t="shared" ref="KP28:KQ28" si="522">(KP13*1000000)/KP8</f>
        <v>1.0569886020766182</v>
      </c>
      <c r="KQ28" s="105">
        <f t="shared" si="522"/>
        <v>1.1393437816942802</v>
      </c>
      <c r="KR28" s="105">
        <f t="shared" si="373"/>
        <v>1.314546798394016</v>
      </c>
      <c r="KS28" s="89">
        <f>KO28-KQ28</f>
        <v>9.6569118900151185E-2</v>
      </c>
      <c r="KT28" s="89">
        <f>KO28-KR28</f>
        <v>-7.8633897799584629E-2</v>
      </c>
      <c r="KU28" s="53">
        <f>IFERROR(KO28/KP28-1,"-")</f>
        <v>0.16927741525905637</v>
      </c>
      <c r="KV28" s="53"/>
      <c r="KW28" s="105">
        <f>(KW13*1000000)/KW8</f>
        <v>1.2046758952889818</v>
      </c>
      <c r="KX28" s="105">
        <f t="shared" ref="KX28:KZ28" si="523">(KX13*1000000)/KX8</f>
        <v>1.1302303265558955</v>
      </c>
      <c r="KY28" s="105">
        <f t="shared" si="523"/>
        <v>1.0849887902341258</v>
      </c>
      <c r="KZ28" s="105">
        <f t="shared" si="523"/>
        <v>1.2546374834385581</v>
      </c>
      <c r="LA28" s="89">
        <f>KW28-KY28</f>
        <v>0.11968710505485602</v>
      </c>
      <c r="LB28" s="89">
        <f>KW28-KZ28</f>
        <v>-4.9961588149576297E-2</v>
      </c>
      <c r="LC28" s="53">
        <f>IFERROR(KW28/KX28-1,"-")</f>
        <v>6.5867608560762347E-2</v>
      </c>
      <c r="LD28" s="53"/>
      <c r="LE28" s="105">
        <f>(LE13*1000000)/LE8</f>
        <v>1.2906251785338154</v>
      </c>
      <c r="LF28" s="105">
        <f t="shared" ref="LF28:LH28" si="524">(LF13*1000000)/LF8</f>
        <v>1.1897619276615823</v>
      </c>
      <c r="LG28" s="105">
        <f t="shared" si="524"/>
        <v>1.1032567525931398</v>
      </c>
      <c r="LH28" s="105">
        <f t="shared" si="524"/>
        <v>1.2786195578058825</v>
      </c>
      <c r="LI28" s="89">
        <f>LE28-LG28</f>
        <v>0.1873684259406756</v>
      </c>
      <c r="LJ28" s="89">
        <f>LE28-LH28</f>
        <v>1.2005620727932875E-2</v>
      </c>
      <c r="LK28" s="53">
        <f>IFERROR(LE28/LF28-1,"-")</f>
        <v>8.4775994698766954E-2</v>
      </c>
      <c r="LL28" s="105">
        <v>1.2925695086066846</v>
      </c>
      <c r="LM28" s="105">
        <v>1.1897619276615823</v>
      </c>
      <c r="LN28" s="105">
        <v>1.0760270426097831</v>
      </c>
      <c r="LO28" s="105">
        <v>1.2492317371662804</v>
      </c>
      <c r="LP28" s="147">
        <f>LL28-LN28</f>
        <v>0.21654246599690152</v>
      </c>
      <c r="LQ28" s="147">
        <f>LL28-LO28</f>
        <v>4.3337771440404182E-2</v>
      </c>
      <c r="LR28" s="58">
        <f>IFERROR(LL28/LM28-1,"-")</f>
        <v>8.641021245919811E-2</v>
      </c>
      <c r="LS28" s="53"/>
      <c r="LT28" s="105">
        <f>(LT13*1000000)/LT8</f>
        <v>1.2056629649596613</v>
      </c>
      <c r="LU28" s="105">
        <f t="shared" ref="LU28:LW28" si="525">(LU13*1000000)/LU8</f>
        <v>1.1850463529216022</v>
      </c>
      <c r="LV28" s="105">
        <f t="shared" si="525"/>
        <v>1.0400139973747822</v>
      </c>
      <c r="LW28" s="105">
        <f t="shared" si="525"/>
        <v>1.2234232432354273</v>
      </c>
      <c r="LX28" s="89">
        <f>LT28-LV28</f>
        <v>0.16564896758487913</v>
      </c>
      <c r="LY28" s="89">
        <f>LT28-LW28</f>
        <v>-1.7760278275765984E-2</v>
      </c>
      <c r="LZ28" s="53">
        <f>IFERROR(LT28/LU28-1,"-")</f>
        <v>1.7397304322511076E-2</v>
      </c>
      <c r="MA28" s="53"/>
      <c r="MB28" s="105">
        <f>(MB13*1000000)/MB8</f>
        <v>1.2357847395392076</v>
      </c>
      <c r="MC28" s="105">
        <f t="shared" ref="MC28:ME28" si="526">(MC13*1000000)/MC8</f>
        <v>1.1611084923257267</v>
      </c>
      <c r="MD28" s="105">
        <f t="shared" si="526"/>
        <v>1.0606720826665168</v>
      </c>
      <c r="ME28" s="105">
        <f t="shared" si="526"/>
        <v>1.3026080929071004</v>
      </c>
      <c r="MF28" s="89">
        <f>MB28-MD28</f>
        <v>0.17511265687269084</v>
      </c>
      <c r="MG28" s="89">
        <f>MB28-ME28</f>
        <v>-6.6823353367892802E-2</v>
      </c>
      <c r="MH28" s="53">
        <f>IFERROR(MB28/MC28-1,"-")</f>
        <v>6.4314616340375608E-2</v>
      </c>
      <c r="MI28" s="53"/>
      <c r="MJ28" s="105">
        <f>(MJ13*1000000)/MJ8</f>
        <v>1.2194665887915854</v>
      </c>
      <c r="MK28" s="105">
        <f t="shared" ref="MK28:MM28" si="527">(MK13*1000000)/MK8</f>
        <v>1.1784125932311091</v>
      </c>
      <c r="ML28" s="105">
        <f t="shared" si="527"/>
        <v>1.0100703038867802</v>
      </c>
      <c r="MM28" s="105">
        <f t="shared" si="527"/>
        <v>1.2785013265013749</v>
      </c>
      <c r="MN28" s="89">
        <f>MJ28-ML28</f>
        <v>0.20939628490480522</v>
      </c>
      <c r="MO28" s="89">
        <f>MJ28-MM28</f>
        <v>-5.9034737709789509E-2</v>
      </c>
      <c r="MP28" s="53">
        <f>IFERROR(MJ28/MK28-1,"-")</f>
        <v>3.4838388350814986E-2</v>
      </c>
      <c r="MQ28" s="53"/>
      <c r="MR28" s="105">
        <f>(MR13*1000000)/MR8</f>
        <v>1.2589647749832247</v>
      </c>
      <c r="MS28" s="105">
        <f t="shared" ref="MS28:MU28" si="528">(MS13*1000000)/MS8</f>
        <v>1.2425850027640302</v>
      </c>
      <c r="MT28" s="105">
        <f t="shared" si="528"/>
        <v>1.0443984242423128</v>
      </c>
      <c r="MU28" s="105">
        <f t="shared" si="528"/>
        <v>1.3465747384438433</v>
      </c>
      <c r="MV28" s="89">
        <f>MR28-MT28</f>
        <v>0.2145663507409119</v>
      </c>
      <c r="MW28" s="89">
        <f>MR28-MU28</f>
        <v>-8.7609963460618667E-2</v>
      </c>
      <c r="MX28" s="53">
        <f>IFERROR(MR28/MS28-1,"-")</f>
        <v>1.318201344999248E-2</v>
      </c>
      <c r="MY28" s="53"/>
      <c r="MZ28" s="105">
        <f>(MZ13*1000000)/MZ8</f>
        <v>1.2884271840720689</v>
      </c>
      <c r="NA28" s="105">
        <f t="shared" ref="NA28:NB28" si="529">(NA13*1000000)/NA8</f>
        <v>1.3018418802373541</v>
      </c>
      <c r="NB28" s="105">
        <f t="shared" si="529"/>
        <v>1.3545412595999746</v>
      </c>
      <c r="NC28" s="89">
        <f>MZ28-NB28</f>
        <v>-6.6114075527905714E-2</v>
      </c>
      <c r="ND28" s="53">
        <f>IFERROR(MZ28/NA28-1,"-")</f>
        <v>-1.0304397460957015E-2</v>
      </c>
      <c r="NE28" s="53"/>
      <c r="NF28" s="105">
        <f>(NF13*1000000)/NF8</f>
        <v>1.2101905629958052</v>
      </c>
      <c r="NG28" s="105">
        <f t="shared" ref="NG28:NH28" si="530">(NG13*1000000)/NG8</f>
        <v>1.2502029164841655</v>
      </c>
      <c r="NH28" s="105">
        <f t="shared" si="530"/>
        <v>1.3012974057790931</v>
      </c>
      <c r="NI28" s="89">
        <f>NF28-NH28</f>
        <v>-9.1106842783287956E-2</v>
      </c>
      <c r="NJ28" s="53">
        <f>IFERROR(NF28/NG28-1,"-")</f>
        <v>-3.2004687367778284E-2</v>
      </c>
      <c r="NK28" s="53"/>
      <c r="NL28" s="105">
        <f>(NL13*1000000)/NL8</f>
        <v>1.2443311307452571</v>
      </c>
      <c r="NM28" s="105">
        <f t="shared" ref="NM28:NN28" si="531">(NM13*1000000)/NM8</f>
        <v>1.313442346431352</v>
      </c>
      <c r="NN28" s="105">
        <f t="shared" si="531"/>
        <v>1.3807978838820838</v>
      </c>
      <c r="NO28" s="89">
        <f>NL28-NN28</f>
        <v>-0.13646675313682666</v>
      </c>
      <c r="NP28" s="53">
        <f>IFERROR(NL28/NM28-1,"-")</f>
        <v>-5.261838547681319E-2</v>
      </c>
      <c r="NQ28" s="53"/>
      <c r="NR28" s="105">
        <f>(NR13*1000000)/NR8</f>
        <v>1.2003740780617207</v>
      </c>
      <c r="NS28" s="105">
        <f t="shared" ref="NS28:NT28" si="532">(NS13*1000000)/NS8</f>
        <v>1.2956722333095532</v>
      </c>
      <c r="NT28" s="105">
        <f t="shared" si="532"/>
        <v>1.3578544768307934</v>
      </c>
      <c r="NU28" s="105">
        <f t="shared" ref="NU28" si="533">(NU13*1000000)/NU8</f>
        <v>1.2216175631632336</v>
      </c>
      <c r="NV28" s="89">
        <f>NR28-NT28</f>
        <v>-0.15748039876907272</v>
      </c>
      <c r="NW28" s="53">
        <f>IFERROR(NR28/NS28-1,"-")</f>
        <v>-7.3551128748364891E-2</v>
      </c>
      <c r="NX28" s="53"/>
      <c r="NY28" s="105">
        <f>(NY13*1000000)/NY8</f>
        <v>1.1268390843426912</v>
      </c>
      <c r="NZ28" s="105">
        <f t="shared" ref="NZ28:OA28" si="534">(NZ13*1000000)/NZ8</f>
        <v>1.2359129005944314</v>
      </c>
      <c r="OA28" s="105">
        <f t="shared" si="534"/>
        <v>1.4392093095630523</v>
      </c>
      <c r="OB28" s="105">
        <f t="shared" si="385"/>
        <v>1.25406237668036</v>
      </c>
      <c r="OC28" s="89">
        <f>NY28-OA28</f>
        <v>-0.31237022522036106</v>
      </c>
      <c r="OD28" s="53">
        <f>IFERROR(NY28/NZ28-1,"-")</f>
        <v>-8.8253643278000782E-2</v>
      </c>
      <c r="OE28" s="53"/>
      <c r="OF28" s="105">
        <f>(OF13*1000000)/OF8</f>
        <v>1.1067972039270402</v>
      </c>
      <c r="OG28" s="105">
        <f t="shared" ref="OG28:OI28" si="535">(OG13*1000000)/OG8</f>
        <v>1.2046758952889818</v>
      </c>
      <c r="OH28" s="105">
        <f t="shared" si="535"/>
        <v>1.4290991886268396</v>
      </c>
      <c r="OI28" s="105">
        <f t="shared" si="535"/>
        <v>1.2196758903951437</v>
      </c>
      <c r="OJ28" s="89">
        <f>OF28-OH28</f>
        <v>-0.32230198469979943</v>
      </c>
      <c r="OK28" s="53">
        <f>IFERROR(OF28/OG28-1,"-")</f>
        <v>-8.1248983020833276E-2</v>
      </c>
      <c r="OL28" s="53"/>
      <c r="OM28" s="105">
        <f>(OM13*1000000)/OM8</f>
        <v>1.0882940119061197</v>
      </c>
      <c r="ON28" s="105">
        <f t="shared" ref="ON28:OP28" si="536">(ON13*1000000)/ON8</f>
        <v>1.2906251785338154</v>
      </c>
      <c r="OO28" s="105">
        <f t="shared" si="536"/>
        <v>1.4856274834145511</v>
      </c>
      <c r="OP28" s="105">
        <f t="shared" si="536"/>
        <v>1.2568361332727866</v>
      </c>
      <c r="OQ28" s="89">
        <f>OM28-OO28</f>
        <v>-0.39733347150843135</v>
      </c>
      <c r="OR28" s="53">
        <f>IFERROR(OM28/ON28-1,"-")</f>
        <v>-0.15676988950234894</v>
      </c>
      <c r="OS28" s="53"/>
      <c r="OT28" s="105">
        <v>1.1189409862621873</v>
      </c>
      <c r="OU28" s="105">
        <v>1.2925695086066846</v>
      </c>
      <c r="OV28" s="105">
        <v>1.5126191106800029</v>
      </c>
      <c r="OW28" s="105">
        <v>1.3480584982220278</v>
      </c>
      <c r="OX28" s="89">
        <v>-0.39367812441781558</v>
      </c>
      <c r="OY28" s="53">
        <v>-0.13432818984849704</v>
      </c>
      <c r="OZ28" s="54"/>
      <c r="PA28" s="105">
        <f>(PA13*1000000)/PA8</f>
        <v>1.0593362206027623</v>
      </c>
      <c r="PB28" s="105">
        <f t="shared" ref="PB28:PD28" si="537">(PB13*1000000)/PB8</f>
        <v>1.2056629649596613</v>
      </c>
      <c r="PC28" s="105">
        <f t="shared" si="537"/>
        <v>1.4594293646182368</v>
      </c>
      <c r="PD28" s="105">
        <f t="shared" si="537"/>
        <v>1.0694423438429115</v>
      </c>
      <c r="PE28" s="89">
        <f>PA28-PC28</f>
        <v>-0.40009314401547447</v>
      </c>
      <c r="PF28" s="53">
        <f>IFERROR(PA28/PB28-1,"-")</f>
        <v>-0.12136620980291513</v>
      </c>
      <c r="PG28" s="53"/>
      <c r="PH28" s="105">
        <f>(PH13*1000000)/PH8</f>
        <v>1.0902534287811125</v>
      </c>
      <c r="PI28" s="105">
        <f t="shared" ref="PI28:PK28" si="538">(PI13*1000000)/PI8</f>
        <v>1.2357847395392076</v>
      </c>
      <c r="PJ28" s="105">
        <f t="shared" si="538"/>
        <v>1.5433642149681175</v>
      </c>
      <c r="PK28" s="105">
        <f t="shared" si="538"/>
        <v>1.1299060155586531</v>
      </c>
      <c r="PL28" s="89">
        <f>PH28-PJ28</f>
        <v>-0.45311078618700495</v>
      </c>
      <c r="PM28" s="53">
        <f>IFERROR(PH28/PI28-1,"-")</f>
        <v>-0.1177642886352197</v>
      </c>
      <c r="PN28" s="53"/>
      <c r="PO28" s="105">
        <f>(PO13*1000000)/PO8</f>
        <v>1.0193483540913897</v>
      </c>
      <c r="PP28" s="105">
        <f t="shared" ref="PP28:PR28" si="539">(PP13*1000000)/PP8</f>
        <v>1.2194665887915854</v>
      </c>
      <c r="PQ28" s="105">
        <f t="shared" si="539"/>
        <v>1.5286623182437562</v>
      </c>
      <c r="PR28" s="105">
        <f t="shared" si="539"/>
        <v>1.1525323324258834</v>
      </c>
      <c r="PS28" s="89">
        <f>PO28-PQ28</f>
        <v>-0.50931396415236652</v>
      </c>
      <c r="PT28" s="53">
        <f>IFERROR(PO28/PP28-1,"-")</f>
        <v>-0.16410308944872387</v>
      </c>
      <c r="PU28" s="53"/>
      <c r="PV28" s="105">
        <f>(PV13*1000000)/PV8</f>
        <v>1.1285891985339254</v>
      </c>
      <c r="PW28" s="105">
        <f t="shared" ref="PW28:PY28" si="540">(PW13*1000000)/PW8</f>
        <v>1.2589647749832247</v>
      </c>
      <c r="PX28" s="105">
        <f t="shared" si="540"/>
        <v>1.6081513755152825</v>
      </c>
      <c r="PY28" s="105">
        <f t="shared" si="540"/>
        <v>1.2677206111464412</v>
      </c>
      <c r="PZ28" s="89">
        <f>PV28-PX28</f>
        <v>-0.47956217698135717</v>
      </c>
      <c r="QA28" s="53">
        <f>IFERROR(PV28/PW28-1,"-")</f>
        <v>-0.10355776352125223</v>
      </c>
      <c r="QB28" s="53"/>
      <c r="QC28" s="105">
        <f>(QC13*1000000)/QC8</f>
        <v>1.2294859422478674</v>
      </c>
      <c r="QD28" s="105">
        <f t="shared" ref="QD28:QE28" si="541">(QD13*1000000)/QD8</f>
        <v>1.2884271840720689</v>
      </c>
      <c r="QE28" s="105">
        <f t="shared" si="541"/>
        <v>1.1445458436721447</v>
      </c>
      <c r="QF28" s="89">
        <f>QC28-QE28</f>
        <v>8.4940098575722711E-2</v>
      </c>
      <c r="QG28" s="53">
        <f>IFERROR(QC28/QD28-1,"-")</f>
        <v>-4.5746661163976632E-2</v>
      </c>
      <c r="QH28" s="53"/>
      <c r="QI28" s="105">
        <f>(QI13*1000000)/QI8</f>
        <v>1.0102965204820324</v>
      </c>
      <c r="QJ28" s="105">
        <f t="shared" ref="QJ28:QK28" si="542">(QJ13*1000000)/QJ8</f>
        <v>1.2101905629958052</v>
      </c>
      <c r="QK28" s="105">
        <f t="shared" si="542"/>
        <v>1.0281540732373993</v>
      </c>
      <c r="QL28" s="89">
        <f>QI28-QK28</f>
        <v>-1.7857552755366823E-2</v>
      </c>
      <c r="QM28" s="53">
        <f>IFERROR(QI28/QJ28-1,"-")</f>
        <v>-0.16517567449785642</v>
      </c>
      <c r="QN28" s="53"/>
      <c r="QO28" s="53"/>
      <c r="QP28" s="166">
        <f>+'[174]Budget data splité 2015 2106'!$DJ$241/QP8/12</f>
        <v>1.7416807493594488</v>
      </c>
      <c r="QQ28" s="174"/>
      <c r="QR28" s="174"/>
      <c r="QS28" s="54"/>
      <c r="QT28" s="54"/>
      <c r="QV28" s="90" t="e">
        <f t="shared" ref="QV28:QX29" si="543">(QV13*1000000)/QV8</f>
        <v>#DIV/0!</v>
      </c>
      <c r="QW28" s="90" t="e">
        <f t="shared" si="543"/>
        <v>#DIV/0!</v>
      </c>
      <c r="QX28" s="90" t="e">
        <f t="shared" si="543"/>
        <v>#DIV/0!</v>
      </c>
      <c r="QY28" s="147" t="e">
        <f>QV28-QX28</f>
        <v>#DIV/0!</v>
      </c>
      <c r="QZ28" s="58" t="str">
        <f>IFERROR(QV28/QW28-1,"-")</f>
        <v>-</v>
      </c>
      <c r="RB28" s="55" t="e">
        <f>((RB13*1000000)/12)/RB8</f>
        <v>#DIV/0!</v>
      </c>
      <c r="RC28" s="55"/>
      <c r="RD28" s="55"/>
      <c r="RE28" s="55"/>
      <c r="RF28" s="59">
        <v>0.93123736099415078</v>
      </c>
      <c r="RG28" s="60" t="e">
        <f>RB28/$Y28-1</f>
        <v>#DIV/0!</v>
      </c>
    </row>
    <row r="29" spans="1:478" ht="15" thickBot="1" x14ac:dyDescent="0.35">
      <c r="A29" s="189" t="s">
        <v>16</v>
      </c>
      <c r="B29" s="190"/>
      <c r="C29" s="2"/>
      <c r="D29" s="65"/>
      <c r="E29" s="106">
        <f>(E14*1000000)/E9</f>
        <v>4.3809158007357949</v>
      </c>
      <c r="F29" s="61">
        <f t="shared" ref="F29:G29" si="544">(F14*1000000)/F9</f>
        <v>4.3123715408800232</v>
      </c>
      <c r="G29" s="106">
        <f t="shared" si="544"/>
        <v>5.1072546688169691</v>
      </c>
      <c r="H29" s="92">
        <f>E29-G29</f>
        <v>-0.7263388680811742</v>
      </c>
      <c r="I29" s="64">
        <f>IFERROR(E29/F29-1,"-")</f>
        <v>1.5894794594109474E-2</v>
      </c>
      <c r="J29" s="65"/>
      <c r="K29" s="106">
        <f>(K14*1000000)/K9</f>
        <v>4.433148437146385</v>
      </c>
      <c r="L29" s="61">
        <f t="shared" ref="L29:M29" si="545">(L14*1000000)/L9</f>
        <v>4.2019685827036897</v>
      </c>
      <c r="M29" s="106">
        <f t="shared" si="545"/>
        <v>4.5548439872101492</v>
      </c>
      <c r="N29" s="92">
        <f>K29-M29</f>
        <v>-0.1216955500637642</v>
      </c>
      <c r="O29" s="64">
        <f>IFERROR(K29/L29-1,"-")</f>
        <v>5.5017035442455953E-2</v>
      </c>
      <c r="P29" s="65"/>
      <c r="Q29" s="106">
        <f>(Q14*1000000)/Q9</f>
        <v>4.433148437146385</v>
      </c>
      <c r="R29" s="61">
        <f t="shared" ref="R29:S29" si="546">(R14*1000000)/R9</f>
        <v>4.8197800725036348</v>
      </c>
      <c r="S29" s="106">
        <f t="shared" si="546"/>
        <v>5.1441241997338061</v>
      </c>
      <c r="T29" s="92">
        <f>Q29-S29</f>
        <v>-0.71097576258742112</v>
      </c>
      <c r="U29" s="64">
        <f>IFERROR(Q29/R29-1,"-")</f>
        <v>-8.0217692413590558E-2</v>
      </c>
      <c r="V29" s="65"/>
      <c r="W29" s="106">
        <f>(W14*1000000)/W9</f>
        <v>5.6802084684993082</v>
      </c>
      <c r="X29" s="61">
        <f t="shared" ref="X29:Y29" si="547">(X14*1000000)/X9</f>
        <v>4.2615312316954874</v>
      </c>
      <c r="Y29" s="106">
        <f t="shared" si="547"/>
        <v>5.0528549461934968</v>
      </c>
      <c r="Z29" s="92">
        <f>W29-Y29</f>
        <v>0.62735352230581132</v>
      </c>
      <c r="AA29" s="64">
        <f>IFERROR(W29/X29-1,"-")</f>
        <v>0.33290316547542642</v>
      </c>
      <c r="AB29" s="65"/>
      <c r="AC29" s="106">
        <f>(AC14*1000000)/AC9</f>
        <v>5.9847495041105692</v>
      </c>
      <c r="AD29" s="61">
        <f t="shared" ref="AD29:AE29" si="548">(AD14*1000000)/AD9</f>
        <v>4.5982410872167341</v>
      </c>
      <c r="AE29" s="106">
        <f t="shared" si="548"/>
        <v>5.7659238146899519</v>
      </c>
      <c r="AF29" s="92">
        <f>AC29-AE29</f>
        <v>0.21882568942061731</v>
      </c>
      <c r="AG29" s="64">
        <f>IFERROR(AC29/AD29-1,"-")</f>
        <v>0.30153017003575022</v>
      </c>
      <c r="AH29" s="65"/>
      <c r="AI29" s="106">
        <f>(AI14*1000000)/AI9</f>
        <v>5.7512118966973826</v>
      </c>
      <c r="AJ29" s="61" t="e">
        <f t="shared" ref="AJ29:AK29" si="549">(AJ14*1000000)/AJ9</f>
        <v>#REF!</v>
      </c>
      <c r="AK29" s="106">
        <f t="shared" si="549"/>
        <v>5.663330043114005</v>
      </c>
      <c r="AL29" s="106">
        <f>(AL14*1000000)/AL9</f>
        <v>6.4531723110036738</v>
      </c>
      <c r="AM29" s="92">
        <f>AI29-AK29</f>
        <v>8.7881853583377634E-2</v>
      </c>
      <c r="AN29" s="64" t="str">
        <f>IFERROR(AI29/AJ29-1,"-")</f>
        <v>-</v>
      </c>
      <c r="AO29" s="65"/>
      <c r="AP29" s="106">
        <f>(AP14*1000000)/AP9</f>
        <v>4.2471754230038217</v>
      </c>
      <c r="AQ29" s="61" t="e">
        <f t="shared" ref="AQ29:AR29" si="550">(AQ14*1000000)/AQ9</f>
        <v>#REF!</v>
      </c>
      <c r="AR29" s="106">
        <f t="shared" si="550"/>
        <v>5.9507295415725308</v>
      </c>
      <c r="AS29" s="106">
        <f>(AS14*1000000)/AS9</f>
        <v>6.1197404977760099</v>
      </c>
      <c r="AT29" s="92">
        <f>AP29-AR29</f>
        <v>-1.7035541185687091</v>
      </c>
      <c r="AU29" s="64" t="str">
        <f>IFERROR(AP29/AQ29-1,"-")</f>
        <v>-</v>
      </c>
      <c r="AV29" s="65"/>
      <c r="AW29" s="106">
        <f>(AW14*1000000)/AW9</f>
        <v>4.0822124057988045</v>
      </c>
      <c r="AX29" s="61" t="e">
        <f t="shared" ref="AX29:AY29" si="551">(AX14*1000000)/AX9</f>
        <v>#REF!</v>
      </c>
      <c r="AY29" s="106">
        <f t="shared" si="551"/>
        <v>5.9265374179841164</v>
      </c>
      <c r="AZ29" s="106">
        <f>(AZ14*1000000)/AZ9</f>
        <v>6.3407149209065095</v>
      </c>
      <c r="BA29" s="92">
        <f>AW29-AY29</f>
        <v>-1.8443250121853119</v>
      </c>
      <c r="BB29" s="64" t="str">
        <f>IFERROR(AW29/AX29-1,"-")</f>
        <v>-</v>
      </c>
      <c r="BC29" s="65"/>
      <c r="BD29" s="106">
        <f>(BD14*1000000)/BD9</f>
        <v>4.0236532159213807</v>
      </c>
      <c r="BE29" s="61" t="e">
        <f t="shared" ref="BE29:BF29" si="552">(BE14*1000000)/BE9</f>
        <v>#REF!</v>
      </c>
      <c r="BF29" s="106">
        <f t="shared" si="552"/>
        <v>5.650025590239399</v>
      </c>
      <c r="BG29" s="106">
        <f>(BG14*1000000)/BG9</f>
        <v>3.9245179801040431</v>
      </c>
      <c r="BH29" s="92">
        <f>BD29-BF29</f>
        <v>-1.6263723743180183</v>
      </c>
      <c r="BI29" s="64" t="str">
        <f>IFERROR(BD29/BE29-1,"-")</f>
        <v>-</v>
      </c>
      <c r="BJ29" s="65"/>
      <c r="BK29" s="65"/>
      <c r="BL29" s="65"/>
      <c r="BM29" s="65"/>
      <c r="BN29" s="106">
        <f>(BN14*1000000)/BN9</f>
        <v>4.034886692969553</v>
      </c>
      <c r="BO29" s="61" t="e">
        <f t="shared" ref="BO29:BP29" si="553">(BO14*1000000)/BO9</f>
        <v>#REF!</v>
      </c>
      <c r="BP29" s="106">
        <f t="shared" si="553"/>
        <v>6.2790653954867768</v>
      </c>
      <c r="BQ29" s="106">
        <f>(BQ14*1000000)/BQ9</f>
        <v>4.138030388172905</v>
      </c>
      <c r="BR29" s="92">
        <f>BN29-BP29</f>
        <v>-2.2441787025172237</v>
      </c>
      <c r="BS29" s="64" t="str">
        <f>IFERROR(BN29/BO29-1,"-")</f>
        <v>-</v>
      </c>
      <c r="BT29" s="54"/>
      <c r="BU29" s="106">
        <f>(BU14*1000000)/BU9</f>
        <v>3.9080185780766148</v>
      </c>
      <c r="BV29" s="61" t="e">
        <f t="shared" ref="BV29:BW29" si="554">(BV14*1000000)/BV9</f>
        <v>#REF!</v>
      </c>
      <c r="BW29" s="106">
        <f t="shared" si="554"/>
        <v>6.0464209205193997</v>
      </c>
      <c r="BX29" s="106">
        <f>(BX14*1000000)/BX9</f>
        <v>4.0790760851601764</v>
      </c>
      <c r="BY29" s="92">
        <f>BU29-BW29</f>
        <v>-2.1384023424427849</v>
      </c>
      <c r="BZ29" s="64" t="str">
        <f>IFERROR(BU29/BV29-1,"-")</f>
        <v>-</v>
      </c>
      <c r="CA29" s="54"/>
      <c r="CB29" s="106">
        <f>(CB14*1000000)/CB9</f>
        <v>3.9080185780766148</v>
      </c>
      <c r="CC29" s="61" t="e">
        <f t="shared" ref="CC29:CD29" si="555">(CC14*1000000)/CC9</f>
        <v>#REF!</v>
      </c>
      <c r="CD29" s="106">
        <f t="shared" si="555"/>
        <v>6.0464209205193997</v>
      </c>
      <c r="CE29" s="106">
        <f>(CE14*1000000)/CE9</f>
        <v>4.0790760851601764</v>
      </c>
      <c r="CF29" s="92">
        <f>CB29-CD29</f>
        <v>-2.1384023424427849</v>
      </c>
      <c r="CG29" s="64" t="str">
        <f>IFERROR(CB29/CC29-1,"-")</f>
        <v>-</v>
      </c>
      <c r="CH29" s="54"/>
      <c r="CI29" s="54"/>
      <c r="CJ29" s="93">
        <f t="shared" si="340"/>
        <v>0.54761447509197436</v>
      </c>
      <c r="CK29" s="94" t="e">
        <f t="shared" si="340"/>
        <v>#REF!</v>
      </c>
      <c r="CL29" s="94" t="e">
        <f t="shared" si="340"/>
        <v>#REF!</v>
      </c>
      <c r="CM29" s="68" t="e">
        <f t="shared" si="52"/>
        <v>#REF!</v>
      </c>
      <c r="CN29" s="69" t="str">
        <f t="shared" si="408"/>
        <v>-</v>
      </c>
      <c r="CP29" s="66">
        <f>((CP14*1000000)/12)/CP9</f>
        <v>5.2618885120990875</v>
      </c>
      <c r="CQ29" s="66"/>
      <c r="CR29" s="66"/>
      <c r="CS29" s="66"/>
      <c r="CT29" s="70"/>
      <c r="CU29" s="71" t="e">
        <f t="shared" si="409"/>
        <v>#DIV/0!</v>
      </c>
      <c r="CV29" s="71" t="e">
        <f t="shared" si="341"/>
        <v>#DIV/0!</v>
      </c>
      <c r="CW29" s="71" t="e">
        <f t="shared" si="341"/>
        <v>#DIV/0!</v>
      </c>
      <c r="CX29" s="71" t="e">
        <f t="shared" si="341"/>
        <v>#DIV/0!</v>
      </c>
      <c r="CY29" s="106">
        <f>(CY14*1000000)/CY9</f>
        <v>3.938906006559157</v>
      </c>
      <c r="CZ29" s="61" t="e">
        <f t="shared" ref="CZ29:DA29" si="556">(CZ14*1000000)/CZ9</f>
        <v>#REF!</v>
      </c>
      <c r="DA29" s="106">
        <f t="shared" si="556"/>
        <v>6.2891085382311065</v>
      </c>
      <c r="DB29" s="106">
        <f>(DB14*1000000)/DB9</f>
        <v>4.3635973363057943</v>
      </c>
      <c r="DC29" s="92">
        <f>CY29-DA29</f>
        <v>-2.3502025316719495</v>
      </c>
      <c r="DD29" s="64" t="str">
        <f>IFERROR(CY29/CZ29-1,"-")</f>
        <v>-</v>
      </c>
      <c r="DF29" s="106">
        <f>(DF14*1000000)/DF9</f>
        <v>4.9782485813414823</v>
      </c>
      <c r="DG29" s="61">
        <f t="shared" ref="DG29:DH29" si="557">(DG14*1000000)/DG9</f>
        <v>4.3809158007357949</v>
      </c>
      <c r="DH29" s="106">
        <f t="shared" si="557"/>
        <v>4.4596879788400958</v>
      </c>
      <c r="DI29" s="92">
        <f>DF29-DH29</f>
        <v>0.51856060250138647</v>
      </c>
      <c r="DJ29" s="64">
        <f>IFERROR(DF29/DG29-1,"-")</f>
        <v>0.13634883841076384</v>
      </c>
      <c r="DK29" s="54"/>
      <c r="DL29" s="106">
        <f>(DL14*1000000)/DL9</f>
        <v>5.0277757342079159</v>
      </c>
      <c r="DM29" s="61">
        <f t="shared" ref="DM29:DN29" si="558">(DM14*1000000)/DM9</f>
        <v>4.2019685827036897</v>
      </c>
      <c r="DN29" s="106">
        <f t="shared" si="558"/>
        <v>4.1116741913121633</v>
      </c>
      <c r="DO29" s="92">
        <f>DL29-DN29</f>
        <v>0.91610154289575263</v>
      </c>
      <c r="DP29" s="64">
        <f>IFERROR(DL29/DM29-1,"-")</f>
        <v>0.19652863538852872</v>
      </c>
      <c r="DQ29" s="54"/>
      <c r="DR29" s="106">
        <f>(DR14*1000000)/DR9</f>
        <v>4.6720094821150697</v>
      </c>
      <c r="DS29" s="61">
        <f t="shared" ref="DS29:DT29" si="559">(DS14*1000000)/DS9</f>
        <v>5.6802084684993082</v>
      </c>
      <c r="DT29" s="106">
        <f t="shared" si="559"/>
        <v>4.5304600132234443</v>
      </c>
      <c r="DU29" s="106">
        <f t="shared" ref="DU29" si="560">(DU14*1000000)/DU9</f>
        <v>5.3938032711810173</v>
      </c>
      <c r="DV29" s="92">
        <f>DR29-DT29</f>
        <v>0.14154946889162545</v>
      </c>
      <c r="DW29" s="64">
        <f>IFERROR(DR29/DS29-1,"-")</f>
        <v>-0.17749330715155975</v>
      </c>
      <c r="DX29" s="54"/>
      <c r="DY29" s="54"/>
      <c r="DZ29" s="106">
        <f>(DZ14*1000000)/DZ9</f>
        <v>4.8801532276615216</v>
      </c>
      <c r="EA29" s="61">
        <f t="shared" ref="EA29:EB29" si="561">(EA14*1000000)/EA9</f>
        <v>5.9847495041105692</v>
      </c>
      <c r="EB29" s="106">
        <f t="shared" si="561"/>
        <v>4.7407206306477425</v>
      </c>
      <c r="EC29" s="106">
        <f t="shared" ref="EC29" si="562">(EC14*1000000)/EC9</f>
        <v>5.6146190471370518</v>
      </c>
      <c r="ED29" s="92">
        <f>DZ29-EB29</f>
        <v>0.13943259701377908</v>
      </c>
      <c r="EE29" s="92">
        <f t="shared" si="490"/>
        <v>-0.73446581947553025</v>
      </c>
      <c r="EF29" s="64">
        <f>IFERROR(DZ29/EA29-1,"-")</f>
        <v>-0.18456850628257138</v>
      </c>
      <c r="EG29" s="54"/>
      <c r="EH29" s="106">
        <f>(EH14*1000000)/EH9</f>
        <v>4.8945920910942267</v>
      </c>
      <c r="EI29" s="61" t="e">
        <f t="shared" ref="EI29:EJ29" si="563">(EI14*1000000)/EI9</f>
        <v>#REF!</v>
      </c>
      <c r="EJ29" s="106">
        <f t="shared" si="563"/>
        <v>4.6419875120857705</v>
      </c>
      <c r="EK29" s="106">
        <f t="shared" si="349"/>
        <v>5.4177719531801429</v>
      </c>
      <c r="EL29" s="92">
        <f>EH29-EJ29</f>
        <v>0.25260457900845612</v>
      </c>
      <c r="EM29" s="92">
        <f t="shared" si="492"/>
        <v>-0.52317986208591627</v>
      </c>
      <c r="EN29" s="64" t="str">
        <f>IFERROR(EH29/EI29-1,"-")</f>
        <v>-</v>
      </c>
      <c r="EO29" s="54"/>
      <c r="EP29" s="106">
        <f>(EP14*1000000)/EP9</f>
        <v>5.0417754313878156</v>
      </c>
      <c r="EQ29" s="61">
        <f t="shared" ref="EQ29:ES29" si="564">(EQ14*1000000)/EQ9</f>
        <v>4.2471754230038217</v>
      </c>
      <c r="ER29" s="106">
        <f t="shared" si="564"/>
        <v>4.8497072780684984</v>
      </c>
      <c r="ES29" s="106">
        <f t="shared" si="564"/>
        <v>4.4967515145544867</v>
      </c>
      <c r="ET29" s="92">
        <f>EP29-ER29</f>
        <v>0.19206815331931715</v>
      </c>
      <c r="EU29" s="92">
        <f t="shared" si="494"/>
        <v>0.54502391683332885</v>
      </c>
      <c r="EV29" s="64">
        <f>IFERROR(EP29/EQ29-1,"-")</f>
        <v>0.18708904842503826</v>
      </c>
      <c r="EW29" s="54"/>
      <c r="EX29" s="106">
        <f>(EX14*1000000)/EX9</f>
        <v>5.4042633679320691</v>
      </c>
      <c r="EY29" s="61">
        <f t="shared" ref="EY29:FA29" si="565">(EY14*1000000)/EY9</f>
        <v>4.0822124057988045</v>
      </c>
      <c r="EZ29" s="106">
        <f t="shared" si="565"/>
        <v>4.8998944118227268</v>
      </c>
      <c r="FA29" s="106">
        <f t="shared" si="565"/>
        <v>4.5728795161959059</v>
      </c>
      <c r="FB29" s="92">
        <f>EX29-EZ29</f>
        <v>0.50436895610934229</v>
      </c>
      <c r="FC29" s="92">
        <f t="shared" si="496"/>
        <v>0.83138385173616314</v>
      </c>
      <c r="FD29" s="64">
        <f>IFERROR(EX29/EY29-1,"-")</f>
        <v>0.32385648533508049</v>
      </c>
      <c r="FE29" s="54"/>
      <c r="FF29" s="106">
        <f>(FF14*1000000)/FF9</f>
        <v>5.3049198062784573</v>
      </c>
      <c r="FG29" s="61">
        <f t="shared" ref="FG29:FI29" si="566">(FG14*1000000)/FG9</f>
        <v>4.0236532159213807</v>
      </c>
      <c r="FH29" s="106">
        <f t="shared" si="566"/>
        <v>4.7878813636673989</v>
      </c>
      <c r="FI29" s="106">
        <f t="shared" si="566"/>
        <v>4.4774065335232427</v>
      </c>
      <c r="FJ29" s="92">
        <f>FF29-FH29</f>
        <v>0.51703844261105836</v>
      </c>
      <c r="FK29" s="92">
        <f t="shared" si="498"/>
        <v>0.82751327275521458</v>
      </c>
      <c r="FL29" s="64">
        <f>IFERROR(FF29/FG29-1,"-")</f>
        <v>0.31843365260385093</v>
      </c>
      <c r="FM29" s="54"/>
      <c r="FN29" s="106">
        <f>(FN14*1000000)/FN9</f>
        <v>5.1370481513395472</v>
      </c>
      <c r="FO29" s="61">
        <f t="shared" ref="FO29:FQ29" si="567">(FO14*1000000)/FO9</f>
        <v>4.034886692969553</v>
      </c>
      <c r="FP29" s="106">
        <f t="shared" si="567"/>
        <v>4.7878813636673989</v>
      </c>
      <c r="FQ29" s="106">
        <f t="shared" si="567"/>
        <v>5.1056486099055931</v>
      </c>
      <c r="FR29" s="92">
        <f>FN29-FP29</f>
        <v>0.34916678767214826</v>
      </c>
      <c r="FS29" s="92">
        <f t="shared" si="500"/>
        <v>3.139954143395407E-2</v>
      </c>
      <c r="FT29" s="64">
        <f>IFERROR(FN29/FO29-1,"-")</f>
        <v>0.2731579700343052</v>
      </c>
      <c r="FU29" s="54"/>
      <c r="FV29" s="106">
        <f>(FV14*1000000)/FV9</f>
        <v>5.0741415596609585</v>
      </c>
      <c r="FW29" s="61">
        <f t="shared" ref="FW29:FY29" si="568">(FW14*1000000)/FW9</f>
        <v>3.9080185780766148</v>
      </c>
      <c r="FX29" s="106">
        <f t="shared" si="568"/>
        <v>4.8730973508393731</v>
      </c>
      <c r="FY29" s="106">
        <f t="shared" si="568"/>
        <v>4.9144745482197685</v>
      </c>
      <c r="FZ29" s="92">
        <f>FV29-FX29</f>
        <v>0.20104420882158536</v>
      </c>
      <c r="GA29" s="92">
        <f t="shared" si="502"/>
        <v>0.15966701144119</v>
      </c>
      <c r="GB29" s="64">
        <f>IFERROR(FV29/FW29-1,"-")</f>
        <v>0.29839238434692072</v>
      </c>
      <c r="GC29" s="54"/>
      <c r="GD29" s="106">
        <f>(GD14*1000000)/GD9</f>
        <v>5.0438515743662213</v>
      </c>
      <c r="GE29" s="61">
        <f t="shared" ref="GE29:GG29" si="569">(GE14*1000000)/GE9</f>
        <v>3.938906006559157</v>
      </c>
      <c r="GF29" s="106">
        <f t="shared" si="569"/>
        <v>5.1263357832311192</v>
      </c>
      <c r="GG29" s="106">
        <f t="shared" si="569"/>
        <v>5.1207220716385189</v>
      </c>
      <c r="GH29" s="92">
        <f>GD29-GF29</f>
        <v>-8.2484208864897823E-2</v>
      </c>
      <c r="GI29" s="92">
        <f t="shared" si="504"/>
        <v>-7.6870497272297555E-2</v>
      </c>
      <c r="GJ29" s="64">
        <f>IFERROR(GD29/GE29-1,"-")</f>
        <v>0.28052092788380412</v>
      </c>
      <c r="GK29" s="54"/>
      <c r="GL29" s="106">
        <f>(GL14*1000000)/GL9</f>
        <v>5.0172591453784223</v>
      </c>
      <c r="GM29" s="61">
        <f t="shared" ref="GM29:GN29" si="570">(GM14*1000000)/GM9</f>
        <v>4.9782485813414823</v>
      </c>
      <c r="GN29" s="106">
        <f t="shared" si="570"/>
        <v>1.6119866697223919</v>
      </c>
      <c r="GO29" s="92">
        <f>GL29-GN29</f>
        <v>3.4052724756560302</v>
      </c>
      <c r="GP29" s="64">
        <f>IFERROR(GL29/GM29-1,"-")</f>
        <v>7.8362025116929246E-3</v>
      </c>
      <c r="GQ29" s="106">
        <v>4.8549122911565812</v>
      </c>
      <c r="GR29" s="61">
        <v>5.0277757342079159</v>
      </c>
      <c r="GS29" s="106">
        <v>1.4378294533160325</v>
      </c>
      <c r="GT29" s="92">
        <v>3.4170828378405487</v>
      </c>
      <c r="GU29" s="64">
        <v>-3.4381693255569945E-2</v>
      </c>
      <c r="GV29" s="54"/>
      <c r="GW29" s="106">
        <f>(GW14*1000000)/GW9</f>
        <v>5.4385166247229755</v>
      </c>
      <c r="GX29" s="61">
        <f t="shared" ref="GX29:GY29" si="571">(GX14*1000000)/GX9</f>
        <v>4.9328700117555986</v>
      </c>
      <c r="GY29" s="106">
        <f t="shared" si="571"/>
        <v>5.3683806355099417</v>
      </c>
      <c r="GZ29" s="92">
        <f>GW29-GY29</f>
        <v>7.0135989213033767E-2</v>
      </c>
      <c r="HA29" s="64">
        <f>IFERROR(GW29/GX29-1,"-")</f>
        <v>0.102505562028264</v>
      </c>
      <c r="HB29" s="54"/>
      <c r="HC29" s="106">
        <f>(HC14*1000000)/HC9</f>
        <v>6.2763587047531955</v>
      </c>
      <c r="HD29" s="61">
        <f t="shared" ref="HD29:HE29" si="572">(HD14*1000000)/HD9</f>
        <v>4.6720094821150697</v>
      </c>
      <c r="HE29" s="106">
        <f t="shared" si="572"/>
        <v>5.051697108298546</v>
      </c>
      <c r="HF29" s="106">
        <f t="shared" ref="HF29" si="573">(HF14*1000000)/HF9</f>
        <v>5.4554578724496592</v>
      </c>
      <c r="HG29" s="92">
        <f>HC29-HE29</f>
        <v>1.2246615964546494</v>
      </c>
      <c r="HH29" s="92">
        <f t="shared" si="428"/>
        <v>0.82090083230353628</v>
      </c>
      <c r="HI29" s="64">
        <f>IFERROR(HC29/HD29-1,"-")</f>
        <v>0.34339596886088075</v>
      </c>
      <c r="HJ29" s="54"/>
      <c r="HK29" s="106">
        <f>(HK14*1000000)/HK9</f>
        <v>6.1596713978113833</v>
      </c>
      <c r="HL29" s="61">
        <f t="shared" ref="HL29:HM29" si="574">(HL14*1000000)/HL9</f>
        <v>4.8801532276615216</v>
      </c>
      <c r="HM29" s="106">
        <f t="shared" si="574"/>
        <v>5.277643265792622</v>
      </c>
      <c r="HN29" s="106">
        <f t="shared" ref="HN29" si="575">(HN14*1000000)/HN9</f>
        <v>5.5725763880822123</v>
      </c>
      <c r="HO29" s="92">
        <f>HK29-HM29</f>
        <v>0.88202813201876129</v>
      </c>
      <c r="HP29" s="92">
        <f>HK29-HN29</f>
        <v>0.58709500972917095</v>
      </c>
      <c r="HQ29" s="64">
        <f>IFERROR(HK29/HL29-1,"-")</f>
        <v>0.26218811386850294</v>
      </c>
      <c r="HR29" s="54"/>
      <c r="HS29" s="106">
        <f>(HS14*1000000)/HS9</f>
        <v>6.9509982171605813</v>
      </c>
      <c r="HT29" s="61">
        <f t="shared" ref="HT29:HU29" si="576">(HT14*1000000)/HT9</f>
        <v>4.8945920910942267</v>
      </c>
      <c r="HU29" s="106">
        <f t="shared" si="576"/>
        <v>5.0295853894940104</v>
      </c>
      <c r="HV29" s="106">
        <f t="shared" si="362"/>
        <v>6.4100566381984665</v>
      </c>
      <c r="HW29" s="92">
        <f>HS29-HU29</f>
        <v>1.921412827666571</v>
      </c>
      <c r="HX29" s="92">
        <f>HS29-HV29</f>
        <v>0.54094157896211481</v>
      </c>
      <c r="HY29" s="64">
        <f>IFERROR(HS29/HT29-1,"-")</f>
        <v>0.42013840740845643</v>
      </c>
      <c r="HZ29" s="54"/>
      <c r="IA29" s="106">
        <f>(IA14*1000000)/IA9</f>
        <v>7.4457191236107869</v>
      </c>
      <c r="IB29" s="61">
        <f t="shared" ref="IB29:ID29" si="577">(IB14*1000000)/IB9</f>
        <v>5.0417754313878156</v>
      </c>
      <c r="IC29" s="106">
        <f t="shared" si="577"/>
        <v>5.1197024346368254</v>
      </c>
      <c r="ID29" s="106">
        <f t="shared" si="577"/>
        <v>6.6632903290201737</v>
      </c>
      <c r="IE29" s="92">
        <f>IA29-IC29</f>
        <v>2.3260166889739615</v>
      </c>
      <c r="IF29" s="92">
        <f>IA29-ID29</f>
        <v>0.78242879459061321</v>
      </c>
      <c r="IG29" s="64">
        <f>IFERROR(IA29/IB29-1,"-")</f>
        <v>0.47680499160218526</v>
      </c>
      <c r="IH29" s="54"/>
      <c r="II29" s="106">
        <f>(II14*1000000)/II9</f>
        <v>7.4481322413098683</v>
      </c>
      <c r="IJ29" s="61">
        <f t="shared" ref="IJ29:IL29" si="578">(IJ14*1000000)/IJ9</f>
        <v>5.3049198062784573</v>
      </c>
      <c r="IK29" s="106">
        <f t="shared" si="578"/>
        <v>4.9647932639213366</v>
      </c>
      <c r="IL29" s="106">
        <f t="shared" si="578"/>
        <v>8.2933022043043714</v>
      </c>
      <c r="IM29" s="92">
        <f>II29-IK29</f>
        <v>2.4833389773885317</v>
      </c>
      <c r="IN29" s="92">
        <f>II29-IL29</f>
        <v>-0.84516996299450309</v>
      </c>
      <c r="IO29" s="64">
        <f>IFERROR(II29/IJ29-1,"-")</f>
        <v>0.40400468118196331</v>
      </c>
      <c r="IP29" s="54"/>
      <c r="IQ29" s="106">
        <f>(IQ14*1000000)/IQ9</f>
        <v>7.6428595046815078</v>
      </c>
      <c r="IR29" s="61">
        <f t="shared" ref="IR29:IT29" si="579">(IR14*1000000)/IR9</f>
        <v>5.1370481513395472</v>
      </c>
      <c r="IS29" s="106">
        <f t="shared" si="579"/>
        <v>5.1313005225611228</v>
      </c>
      <c r="IT29" s="106">
        <f t="shared" si="579"/>
        <v>9.0965808207716439</v>
      </c>
      <c r="IU29" s="92">
        <f>IQ29-IS29</f>
        <v>2.511558982120385</v>
      </c>
      <c r="IV29" s="92">
        <f>IQ29-IT29</f>
        <v>-1.4537213160901361</v>
      </c>
      <c r="IW29" s="64">
        <f>IFERROR(IQ29/IR29-1,"-")</f>
        <v>0.48779207037188077</v>
      </c>
      <c r="IX29" s="54"/>
      <c r="IY29" s="106">
        <f>(IY14*1000000)/IY9</f>
        <v>7.6487398124637416</v>
      </c>
      <c r="IZ29" s="61">
        <f t="shared" ref="IZ29:JB29" si="580">(IZ14*1000000)/IZ9</f>
        <v>5.0741415596609585</v>
      </c>
      <c r="JA29" s="106">
        <f t="shared" si="580"/>
        <v>4.9583908930925391</v>
      </c>
      <c r="JB29" s="106">
        <f t="shared" si="580"/>
        <v>9.34032937157696</v>
      </c>
      <c r="JC29" s="92">
        <f>IY29-JA29</f>
        <v>2.6903489193712025</v>
      </c>
      <c r="JD29" s="92">
        <f>IY29-JB29</f>
        <v>-1.6915895591132184</v>
      </c>
      <c r="JE29" s="64">
        <f>IFERROR(IY29/IZ29-1,"-")</f>
        <v>0.5073958269652239</v>
      </c>
      <c r="JF29" s="54"/>
      <c r="JG29" s="106">
        <f>(JG14*1000000)/JG9</f>
        <v>7.834270022721995</v>
      </c>
      <c r="JH29" s="61">
        <f t="shared" ref="JH29:JJ29" si="581">(JH14*1000000)/JH9</f>
        <v>5.0438515743662213</v>
      </c>
      <c r="JI29" s="106">
        <f t="shared" si="581"/>
        <v>5.1919666159220226</v>
      </c>
      <c r="JJ29" s="106">
        <f t="shared" si="581"/>
        <v>10.236463569784407</v>
      </c>
      <c r="JK29" s="92">
        <f>JG29-JI29</f>
        <v>2.6423034067999724</v>
      </c>
      <c r="JL29" s="92">
        <f>JG29-JJ29</f>
        <v>-2.4021935470624118</v>
      </c>
      <c r="JM29" s="64">
        <f>IFERROR(JG29/JH29-1,"-")</f>
        <v>0.55323167369499759</v>
      </c>
      <c r="JN29" s="54"/>
      <c r="JO29" s="106">
        <f>(JO14*1000000)/JO9</f>
        <v>7.8009502067267684</v>
      </c>
      <c r="JP29" s="61">
        <f t="shared" ref="JP29:JQ29" si="582">(JP14*1000000)/JP9</f>
        <v>5.0172591453784223</v>
      </c>
      <c r="JQ29" s="106">
        <f t="shared" si="582"/>
        <v>8.7563895357585668</v>
      </c>
      <c r="JR29" s="92">
        <f>JO29-JQ29</f>
        <v>-0.9554393290317984</v>
      </c>
      <c r="JS29" s="64">
        <f>IFERROR(JO29/JP29-1,"-")</f>
        <v>0.5548230579065272</v>
      </c>
      <c r="JT29" s="64"/>
      <c r="JU29" s="106">
        <f>(JU14*1000000)/JU9</f>
        <v>7.5228889196006428</v>
      </c>
      <c r="JV29" s="61">
        <f t="shared" ref="JV29:JW29" si="583">(JV14*1000000)/JV9</f>
        <v>4.8549122911565812</v>
      </c>
      <c r="JW29" s="106">
        <f t="shared" si="583"/>
        <v>7.9322840895835451</v>
      </c>
      <c r="JX29" s="92">
        <f>JU29-JW29</f>
        <v>-0.40939516998290237</v>
      </c>
      <c r="JY29" s="64">
        <f>IFERROR(JU29/JV29-1,"-")</f>
        <v>0.54954167417275257</v>
      </c>
      <c r="JZ29" s="64"/>
      <c r="KA29" s="106">
        <f>(KA14*1000000)/KA9</f>
        <v>8.0781120998295624</v>
      </c>
      <c r="KB29" s="61">
        <f t="shared" ref="KB29:KC29" si="584">(KB14*1000000)/KB9</f>
        <v>5.4385166247229755</v>
      </c>
      <c r="KC29" s="106">
        <f t="shared" si="584"/>
        <v>8.805906094985005</v>
      </c>
      <c r="KD29" s="92">
        <f>KA29-KC29</f>
        <v>-0.72779399515544263</v>
      </c>
      <c r="KE29" s="64">
        <f>IFERROR(KA29/KB29-1,"-")</f>
        <v>0.48535210191456235</v>
      </c>
      <c r="KF29" s="64"/>
      <c r="KG29" s="106">
        <f>(KG14*1000000)/KG9</f>
        <v>7.9103214357720049</v>
      </c>
      <c r="KH29" s="61">
        <f t="shared" ref="KH29:KI29" si="585">(KH14*1000000)/KH9</f>
        <v>6.2763587047531955</v>
      </c>
      <c r="KI29" s="106">
        <f t="shared" si="585"/>
        <v>8.4170143528517851</v>
      </c>
      <c r="KJ29" s="106">
        <f t="shared" ref="KJ29" si="586">(KJ14*1000000)/KJ9</f>
        <v>8.0998505201057096</v>
      </c>
      <c r="KK29" s="92">
        <f>KG29-KI29</f>
        <v>-0.50669291707978026</v>
      </c>
      <c r="KL29" s="92">
        <f t="shared" ref="KL29" si="587">KG29-KJ29</f>
        <v>-0.18952908433370474</v>
      </c>
      <c r="KM29" s="64">
        <f>IFERROR(KG29/KH29-1,"-")</f>
        <v>0.26033609739057484</v>
      </c>
      <c r="KN29" s="64"/>
      <c r="KO29" s="106">
        <f>(KO14*1000000)/KO9</f>
        <v>7.586172796769759</v>
      </c>
      <c r="KP29" s="61">
        <f t="shared" ref="KP29:KQ29" si="588">(KP14*1000000)/KP9</f>
        <v>6.1596713978113833</v>
      </c>
      <c r="KQ29" s="106">
        <f t="shared" si="588"/>
        <v>8.7171094924723604</v>
      </c>
      <c r="KR29" s="106">
        <f t="shared" si="373"/>
        <v>8.4109307777550768</v>
      </c>
      <c r="KS29" s="92">
        <f>KO29-KQ29</f>
        <v>-1.1309366957026015</v>
      </c>
      <c r="KT29" s="92">
        <f t="shared" ref="KT29" si="589">KO29-KR29</f>
        <v>-0.82475798098531783</v>
      </c>
      <c r="KU29" s="64">
        <f>IFERROR(KO29/KP29-1,"-")</f>
        <v>0.23158725633728316</v>
      </c>
      <c r="KV29" s="64"/>
      <c r="KW29" s="106">
        <f>(KW14*1000000)/KW9</f>
        <v>7.3526091320963367</v>
      </c>
      <c r="KX29" s="61">
        <f t="shared" ref="KX29:KZ29" si="590">(KX14*1000000)/KX9</f>
        <v>6.9509982171605813</v>
      </c>
      <c r="KY29" s="106">
        <f t="shared" si="590"/>
        <v>8.3699927026482044</v>
      </c>
      <c r="KZ29" s="106">
        <f t="shared" si="590"/>
        <v>8.2008060938357072</v>
      </c>
      <c r="LA29" s="92">
        <f>KW29-KY29</f>
        <v>-1.0173835705518677</v>
      </c>
      <c r="LB29" s="92">
        <f t="shared" ref="LB29" si="591">KW29-KZ29</f>
        <v>-0.84819696173937054</v>
      </c>
      <c r="LC29" s="64">
        <f>IFERROR(KW29/KX29-1,"-")</f>
        <v>5.777744467611301E-2</v>
      </c>
      <c r="LD29" s="64"/>
      <c r="LE29" s="106">
        <f>(LE14*1000000)/LE9</f>
        <v>8.0721035521701836</v>
      </c>
      <c r="LF29" s="61">
        <f t="shared" ref="LF29:LH29" si="592">(LF14*1000000)/LF9</f>
        <v>7.4457191236107869</v>
      </c>
      <c r="LG29" s="106">
        <f t="shared" si="592"/>
        <v>8.579620329815338</v>
      </c>
      <c r="LH29" s="106">
        <f t="shared" si="592"/>
        <v>8.5023405101743634</v>
      </c>
      <c r="LI29" s="92">
        <f>LE29-LG29</f>
        <v>-0.50751677764515435</v>
      </c>
      <c r="LJ29" s="92">
        <f t="shared" ref="LJ29" si="593">LE29-LH29</f>
        <v>-0.43023695800417983</v>
      </c>
      <c r="LK29" s="64">
        <f>IFERROR(LE29/LF29-1,"-")</f>
        <v>8.4126787239811041E-2</v>
      </c>
      <c r="LL29" s="106">
        <v>7.8029566106726476</v>
      </c>
      <c r="LM29" s="61">
        <v>7.4457191236107869</v>
      </c>
      <c r="LN29" s="106">
        <v>8.4337164482119604</v>
      </c>
      <c r="LO29" s="106">
        <v>8.0554504746774924</v>
      </c>
      <c r="LP29" s="148">
        <f>LL29-LN29</f>
        <v>-0.63075983753931286</v>
      </c>
      <c r="LQ29" s="148">
        <f>LL29-LO29</f>
        <v>-0.25249386400484486</v>
      </c>
      <c r="LR29" s="69">
        <f>IFERROR(LL29/LM29-1,"-")</f>
        <v>4.7978909912011147E-2</v>
      </c>
      <c r="LS29" s="64"/>
      <c r="LT29" s="106">
        <f>(LT14*1000000)/LT9</f>
        <v>7.3877403667345778</v>
      </c>
      <c r="LU29" s="61">
        <f t="shared" ref="LU29:LW29" si="594">(LU14*1000000)/LU9</f>
        <v>7.4481322413098683</v>
      </c>
      <c r="LV29" s="106">
        <f t="shared" si="594"/>
        <v>8.2140061318802573</v>
      </c>
      <c r="LW29" s="106">
        <f t="shared" si="594"/>
        <v>7.6301469889263442</v>
      </c>
      <c r="LX29" s="92">
        <f>LT29-LV29</f>
        <v>-0.82626576514567951</v>
      </c>
      <c r="LY29" s="92">
        <f t="shared" ref="LY29" si="595">LT29-LW29</f>
        <v>-0.24240662219176645</v>
      </c>
      <c r="LZ29" s="64">
        <f>IFERROR(LT29/LU29-1,"-")</f>
        <v>-8.1083246938523645E-3</v>
      </c>
      <c r="MA29" s="64"/>
      <c r="MB29" s="106">
        <f>(MB14*1000000)/MB9</f>
        <v>7.2909167273414051</v>
      </c>
      <c r="MC29" s="61">
        <f t="shared" ref="MC29:ME29" si="596">(MC14*1000000)/MC9</f>
        <v>7.6428595046815078</v>
      </c>
      <c r="MD29" s="106">
        <f t="shared" si="596"/>
        <v>8.4398664148756524</v>
      </c>
      <c r="ME29" s="106">
        <f t="shared" si="596"/>
        <v>8.0170863207504794</v>
      </c>
      <c r="MF29" s="92">
        <f>MB29-MD29</f>
        <v>-1.1489496875342473</v>
      </c>
      <c r="MG29" s="92">
        <f t="shared" ref="MG29" si="597">MB29-ME29</f>
        <v>-0.72616959340907439</v>
      </c>
      <c r="MH29" s="64">
        <f>IFERROR(MB29/MC29-1,"-")</f>
        <v>-4.6048573459256392E-2</v>
      </c>
      <c r="MI29" s="64"/>
      <c r="MJ29" s="106">
        <f>(MJ14*1000000)/MJ9</f>
        <v>7.0114449818438205</v>
      </c>
      <c r="MK29" s="61">
        <f t="shared" ref="MK29:MM29" si="598">(MK14*1000000)/MK9</f>
        <v>7.6487398124637416</v>
      </c>
      <c r="ML29" s="106">
        <f t="shared" si="598"/>
        <v>8.0959150980069445</v>
      </c>
      <c r="MM29" s="106">
        <f t="shared" si="598"/>
        <v>7.762918949027668</v>
      </c>
      <c r="MN29" s="92">
        <f>MJ29-ML29</f>
        <v>-1.0844701161631241</v>
      </c>
      <c r="MO29" s="92">
        <f t="shared" ref="MO29" si="599">MJ29-MM29</f>
        <v>-0.75147396718384751</v>
      </c>
      <c r="MP29" s="64">
        <f>IFERROR(MJ29/MK29-1,"-")</f>
        <v>-8.3320239182595679E-2</v>
      </c>
      <c r="MQ29" s="64"/>
      <c r="MR29" s="106">
        <f>(MR14*1000000)/MR9</f>
        <v>6.8860336199078089</v>
      </c>
      <c r="MS29" s="61">
        <f t="shared" ref="MS29:MU29" si="600">(MS14*1000000)/MS9</f>
        <v>7.834270022721995</v>
      </c>
      <c r="MT29" s="106">
        <f t="shared" si="600"/>
        <v>8.430714683338385</v>
      </c>
      <c r="MU29" s="106">
        <f t="shared" si="600"/>
        <v>8.0640855091118606</v>
      </c>
      <c r="MV29" s="92">
        <f>MR29-MT29</f>
        <v>-1.5446810634305761</v>
      </c>
      <c r="MW29" s="92">
        <f t="shared" ref="MW29" si="601">MR29-MU29</f>
        <v>-1.1780518892040517</v>
      </c>
      <c r="MX29" s="64">
        <f>IFERROR(MR29/MS29-1,"-")</f>
        <v>-0.12103698239452865</v>
      </c>
      <c r="MY29" s="64"/>
      <c r="MZ29" s="106">
        <f>(MZ14*1000000)/MZ9</f>
        <v>6.9567654797363936</v>
      </c>
      <c r="NA29" s="61">
        <f t="shared" ref="NA29:NB29" si="602">(NA14*1000000)/NA9</f>
        <v>7.8009502067267684</v>
      </c>
      <c r="NB29" s="106">
        <f t="shared" si="602"/>
        <v>7.998386029808783</v>
      </c>
      <c r="NC29" s="92">
        <f>MZ29-NB29</f>
        <v>-1.0416205500723894</v>
      </c>
      <c r="ND29" s="64">
        <f>IFERROR(MZ29/NA29-1,"-")</f>
        <v>-0.10821562817596675</v>
      </c>
      <c r="NE29" s="64"/>
      <c r="NF29" s="106">
        <f>(NF14*1000000)/NF9</f>
        <v>6.5400413106227751</v>
      </c>
      <c r="NG29" s="61">
        <f t="shared" ref="NG29:NH29" si="603">(NG14*1000000)/NG9</f>
        <v>7.5228889196006428</v>
      </c>
      <c r="NH29" s="106">
        <f t="shared" si="603"/>
        <v>7.4954348729578513</v>
      </c>
      <c r="NI29" s="92">
        <f>NF29-NH29</f>
        <v>-0.95539356233507622</v>
      </c>
      <c r="NJ29" s="64">
        <f>IFERROR(NF29/NG29-1,"-")</f>
        <v>-0.13064763011681457</v>
      </c>
      <c r="NK29" s="64"/>
      <c r="NL29" s="106">
        <f>(NL14*1000000)/NL9</f>
        <v>6.5633340128562203</v>
      </c>
      <c r="NM29" s="61">
        <f t="shared" ref="NM29:NN29" si="604">(NM14*1000000)/NM9</f>
        <v>8.0781120998295624</v>
      </c>
      <c r="NN29" s="106">
        <f t="shared" si="604"/>
        <v>7.7575561680876763</v>
      </c>
      <c r="NO29" s="92">
        <f>NL29-NN29</f>
        <v>-1.194222155231456</v>
      </c>
      <c r="NP29" s="64">
        <f>IFERROR(NL29/NM29-1,"-")</f>
        <v>-0.18751634890103863</v>
      </c>
      <c r="NQ29" s="64"/>
      <c r="NR29" s="106">
        <f>(NR14*1000000)/NR9</f>
        <v>6.2382359569198877</v>
      </c>
      <c r="NS29" s="61">
        <f t="shared" ref="NS29:NT29" si="605">(NS14*1000000)/NS9</f>
        <v>7.9103214357720049</v>
      </c>
      <c r="NT29" s="106">
        <f t="shared" si="605"/>
        <v>7.4402586734834966</v>
      </c>
      <c r="NU29" s="106">
        <f t="shared" ref="NU29" si="606">(NU14*1000000)/NU9</f>
        <v>5.6366966324720256</v>
      </c>
      <c r="NV29" s="92">
        <f>NR29-NT29</f>
        <v>-1.2020227165636088</v>
      </c>
      <c r="NW29" s="64">
        <f>IFERROR(NR29/NS29-1,"-")</f>
        <v>-0.21138021917676098</v>
      </c>
      <c r="NX29" s="64"/>
      <c r="NY29" s="106">
        <f>(NY14*1000000)/NY9</f>
        <v>5.6629334069197519</v>
      </c>
      <c r="NZ29" s="61">
        <f t="shared" ref="NZ29:OA29" si="607">(NZ14*1000000)/NZ9</f>
        <v>7.586172796769759</v>
      </c>
      <c r="OA29" s="106">
        <f t="shared" si="607"/>
        <v>7.7280111671960245</v>
      </c>
      <c r="OB29" s="106">
        <f t="shared" si="385"/>
        <v>5.4122985813946345</v>
      </c>
      <c r="OC29" s="92">
        <f>NY29-OA29</f>
        <v>-2.0650777602762727</v>
      </c>
      <c r="OD29" s="64">
        <f>IFERROR(NY29/NZ29-1,"-")</f>
        <v>-0.25351905913202166</v>
      </c>
      <c r="OE29" s="64"/>
      <c r="OF29" s="106">
        <f>(OF14*1000000)/OF9</f>
        <v>5.5530083938321182</v>
      </c>
      <c r="OG29" s="61">
        <f t="shared" ref="OG29:OI29" si="608">(OG14*1000000)/OG9</f>
        <v>7.3526091320963367</v>
      </c>
      <c r="OH29" s="106">
        <f t="shared" si="608"/>
        <v>7.5193890345973742</v>
      </c>
      <c r="OI29" s="106">
        <f t="shared" si="608"/>
        <v>4.9689404970756552</v>
      </c>
      <c r="OJ29" s="92">
        <f>OF29-OH29</f>
        <v>-1.966380640765256</v>
      </c>
      <c r="OK29" s="64">
        <f>IFERROR(OF29/OG29-1,"-")</f>
        <v>-0.24475675313793355</v>
      </c>
      <c r="OL29" s="64"/>
      <c r="OM29" s="106">
        <f>(OM14*1000000)/OM9</f>
        <v>6.3626558124101775</v>
      </c>
      <c r="ON29" s="61">
        <f t="shared" ref="ON29:OP29" si="609">(ON14*1000000)/ON9</f>
        <v>8.0721035521701836</v>
      </c>
      <c r="OO29" s="106">
        <f t="shared" si="609"/>
        <v>7.6590493592910027</v>
      </c>
      <c r="OP29" s="106">
        <f t="shared" si="609"/>
        <v>4.8330299686771951</v>
      </c>
      <c r="OQ29" s="92">
        <f>OM29-OO29</f>
        <v>-1.2963935468808252</v>
      </c>
      <c r="OR29" s="64">
        <f>IFERROR(OM29/ON29-1,"-")</f>
        <v>-0.21177227580293134</v>
      </c>
      <c r="OS29" s="64"/>
      <c r="OT29" s="106">
        <v>6.4098905532592125</v>
      </c>
      <c r="OU29" s="61">
        <v>7.8029566106726476</v>
      </c>
      <c r="OV29" s="106">
        <v>7.6775261993294777</v>
      </c>
      <c r="OW29" s="106">
        <v>6.0533045702463264</v>
      </c>
      <c r="OX29" s="92">
        <v>-1.2676356460702651</v>
      </c>
      <c r="OY29" s="64">
        <v>-0.17853054001454294</v>
      </c>
      <c r="OZ29" s="65"/>
      <c r="PA29" s="106">
        <f>(PA14*1000000)/PA9</f>
        <v>6.0259288449666775</v>
      </c>
      <c r="PB29" s="61">
        <f t="shared" ref="PB29:PD29" si="610">(PB14*1000000)/PB9</f>
        <v>7.3877403667345778</v>
      </c>
      <c r="PC29" s="106">
        <f t="shared" si="610"/>
        <v>7.2924206688601352</v>
      </c>
      <c r="PD29" s="106">
        <f t="shared" si="610"/>
        <v>5.851790020010573</v>
      </c>
      <c r="PE29" s="92">
        <f>PA29-PC29</f>
        <v>-1.2664918238934577</v>
      </c>
      <c r="PF29" s="64">
        <f>IFERROR(PA29/PB29-1,"-")</f>
        <v>-0.1843339714400154</v>
      </c>
      <c r="PG29" s="64"/>
      <c r="PH29" s="106">
        <f>(PH14*1000000)/PH9</f>
        <v>6.4099006060066044</v>
      </c>
      <c r="PI29" s="61">
        <f t="shared" ref="PI29:PK29" si="611">(PI14*1000000)/PI9</f>
        <v>7.2909167273414051</v>
      </c>
      <c r="PJ29" s="106">
        <f t="shared" si="611"/>
        <v>7.6286557821025553</v>
      </c>
      <c r="PK29" s="106">
        <f t="shared" si="611"/>
        <v>6.1815551828871147</v>
      </c>
      <c r="PL29" s="92">
        <f>PH29-PJ29</f>
        <v>-1.218755176095951</v>
      </c>
      <c r="PM29" s="64">
        <f>IFERROR(PH29/PI29-1,"-")</f>
        <v>-0.12083749606286598</v>
      </c>
      <c r="PN29" s="64"/>
      <c r="PO29" s="106">
        <f>(PO14*1000000)/PO9</f>
        <v>6.2517659025390424</v>
      </c>
      <c r="PP29" s="61">
        <f t="shared" ref="PP29:PR29" si="612">(PP14*1000000)/PP9</f>
        <v>7.0114449818438205</v>
      </c>
      <c r="PQ29" s="106">
        <f t="shared" si="612"/>
        <v>7.4740135773971152</v>
      </c>
      <c r="PR29" s="106">
        <f t="shared" si="612"/>
        <v>6.271326936273228</v>
      </c>
      <c r="PS29" s="92">
        <f>PO29-PQ29</f>
        <v>-1.2222476748580728</v>
      </c>
      <c r="PT29" s="64">
        <f>IFERROR(PO29/PP29-1,"-")</f>
        <v>-0.10834843335032529</v>
      </c>
      <c r="PU29" s="64"/>
      <c r="PV29" s="106">
        <f>(PV14*1000000)/PV9</f>
        <v>6.7535734953142095</v>
      </c>
      <c r="PW29" s="61">
        <f t="shared" ref="PW29:PY29" si="613">(PW14*1000000)/PW9</f>
        <v>6.8860336199078089</v>
      </c>
      <c r="PX29" s="106">
        <f t="shared" si="613"/>
        <v>7.7768643538574791</v>
      </c>
      <c r="PY29" s="106">
        <f t="shared" si="613"/>
        <v>6.7648241047521562</v>
      </c>
      <c r="PZ29" s="92">
        <f>PV29-PX29</f>
        <v>-1.0232908585432696</v>
      </c>
      <c r="QA29" s="64">
        <f>IFERROR(PV29/PW29-1,"-")</f>
        <v>-1.923605545733198E-2</v>
      </c>
      <c r="QB29" s="64"/>
      <c r="QC29" s="106">
        <f>(QC14*1000000)/QC9</f>
        <v>7.1998848676568699</v>
      </c>
      <c r="QD29" s="61">
        <f t="shared" ref="QD29:QE29" si="614">(QD14*1000000)/QD9</f>
        <v>6.9567654797363936</v>
      </c>
      <c r="QE29" s="106">
        <f t="shared" si="614"/>
        <v>6.2353623940566729</v>
      </c>
      <c r="QF29" s="92">
        <f>QC29-QE29</f>
        <v>0.96452247360019694</v>
      </c>
      <c r="QG29" s="64">
        <f>IFERROR(QC29/QD29-1,"-")</f>
        <v>3.4947187544072333E-2</v>
      </c>
      <c r="QH29" s="64"/>
      <c r="QI29" s="106">
        <f>(QI14*1000000)/QI9</f>
        <v>6.7128515020783315</v>
      </c>
      <c r="QJ29" s="61">
        <f t="shared" ref="QJ29:QK29" si="615">(QJ14*1000000)/QJ9</f>
        <v>6.5400413106227751</v>
      </c>
      <c r="QK29" s="106">
        <f t="shared" si="615"/>
        <v>5.7157281776371116</v>
      </c>
      <c r="QL29" s="92">
        <f>QI29-QK29</f>
        <v>0.99712332444121987</v>
      </c>
      <c r="QM29" s="64">
        <f>IFERROR(QI29/QJ29-1,"-")</f>
        <v>2.6423409768813855E-2</v>
      </c>
      <c r="QN29" s="64"/>
      <c r="QO29" s="64"/>
      <c r="QP29" s="167">
        <f>+'[174]Budget data splité 2015 2106'!$DJ$242/QP9/12</f>
        <v>3.420477924313778</v>
      </c>
      <c r="QQ29" s="174"/>
      <c r="QR29" s="174"/>
      <c r="QS29" s="54"/>
      <c r="QT29" s="54"/>
      <c r="QV29" s="93" t="e">
        <f t="shared" si="543"/>
        <v>#DIV/0!</v>
      </c>
      <c r="QW29" s="93" t="e">
        <f t="shared" si="543"/>
        <v>#DIV/0!</v>
      </c>
      <c r="QX29" s="93" t="e">
        <f t="shared" si="543"/>
        <v>#DIV/0!</v>
      </c>
      <c r="QY29" s="148" t="e">
        <f>QV29-QX29</f>
        <v>#DIV/0!</v>
      </c>
      <c r="QZ29" s="69" t="str">
        <f>IFERROR(QV29/QW29-1,"-")</f>
        <v>-</v>
      </c>
      <c r="RB29" s="66" t="e">
        <f>((RB14*1000000)/12)/RB9</f>
        <v>#DIV/0!</v>
      </c>
      <c r="RC29" s="66"/>
      <c r="RD29" s="66"/>
      <c r="RE29" s="66"/>
      <c r="RF29" s="70">
        <v>3.5732595107390819</v>
      </c>
      <c r="RG29" s="71" t="e">
        <f>RB29/$Y29-1</f>
        <v>#DIV/0!</v>
      </c>
    </row>
    <row r="30" spans="1:478" ht="14.5" thickBot="1" x14ac:dyDescent="0.35">
      <c r="Q30"/>
      <c r="R30"/>
      <c r="S30"/>
      <c r="T30" s="97"/>
      <c r="W30"/>
      <c r="X30"/>
      <c r="Y30"/>
      <c r="Z30" s="97"/>
      <c r="AC30"/>
      <c r="AD30"/>
      <c r="AE30"/>
      <c r="AF30" s="97"/>
      <c r="AI30"/>
      <c r="AJ30"/>
      <c r="AK30"/>
      <c r="AL30"/>
      <c r="AM30" s="97"/>
      <c r="AP30"/>
      <c r="AQ30"/>
      <c r="AR30"/>
      <c r="AS30"/>
      <c r="AT30" s="97"/>
      <c r="AW30"/>
      <c r="AX30"/>
      <c r="AY30"/>
      <c r="AZ30"/>
      <c r="BA30" s="97"/>
      <c r="BD30"/>
      <c r="BE30"/>
      <c r="BF30"/>
      <c r="BG30"/>
      <c r="BH30" s="97"/>
      <c r="BN30"/>
      <c r="BO30"/>
      <c r="BP30"/>
      <c r="BQ30"/>
      <c r="BR30" s="97"/>
      <c r="BU30"/>
      <c r="BV30"/>
      <c r="BW30"/>
      <c r="BX30"/>
      <c r="BY30" s="97"/>
      <c r="CB30"/>
      <c r="CC30"/>
      <c r="CD30"/>
      <c r="CE30"/>
      <c r="CF30" s="97"/>
      <c r="CJ30" s="98" t="e">
        <f>+#REF!</f>
        <v>#REF!</v>
      </c>
      <c r="CK30" s="98" t="e">
        <f>+#REF!</f>
        <v>#REF!</v>
      </c>
      <c r="CM30" t="e">
        <f t="shared" si="52"/>
        <v>#REF!</v>
      </c>
      <c r="CY30"/>
      <c r="CZ30"/>
      <c r="DA30"/>
      <c r="DB30"/>
      <c r="DC30" s="97"/>
      <c r="DF30"/>
      <c r="DG30"/>
      <c r="DH30"/>
      <c r="DI30" s="97"/>
      <c r="DL30"/>
      <c r="DM30"/>
      <c r="DN30"/>
      <c r="DO30" s="97"/>
      <c r="DR30"/>
      <c r="DS30"/>
      <c r="DT30"/>
      <c r="DU30"/>
      <c r="DV30" s="97"/>
      <c r="DZ30"/>
      <c r="EA30"/>
      <c r="EB30"/>
      <c r="EC30"/>
      <c r="ED30" s="97"/>
      <c r="EE30" s="97"/>
      <c r="EH30"/>
      <c r="EI30"/>
      <c r="EJ30"/>
      <c r="EK30"/>
      <c r="EL30" s="97"/>
      <c r="EM30" s="97"/>
      <c r="EP30"/>
      <c r="EQ30"/>
      <c r="ER30"/>
      <c r="ES30"/>
      <c r="ET30" s="97"/>
      <c r="EU30" s="97"/>
      <c r="EX30"/>
      <c r="EY30"/>
      <c r="EZ30"/>
      <c r="FA30"/>
      <c r="FB30" s="97"/>
      <c r="FC30" s="97"/>
      <c r="FF30"/>
      <c r="FG30"/>
      <c r="FH30"/>
      <c r="FI30"/>
      <c r="FJ30" s="97"/>
      <c r="FK30" s="97"/>
      <c r="FN30"/>
      <c r="FO30"/>
      <c r="FP30"/>
      <c r="FQ30"/>
      <c r="FR30" s="97"/>
      <c r="FS30" s="97"/>
      <c r="FV30"/>
      <c r="FW30"/>
      <c r="FX30"/>
      <c r="FY30"/>
      <c r="FZ30" s="97"/>
      <c r="GA30" s="97"/>
      <c r="GD30"/>
      <c r="GE30"/>
      <c r="GF30"/>
      <c r="GG30"/>
      <c r="GH30" s="97"/>
      <c r="GI30" s="97"/>
      <c r="GL30"/>
      <c r="GM30"/>
      <c r="GN30"/>
      <c r="GO30" s="97"/>
      <c r="GQ30"/>
      <c r="GR30"/>
      <c r="GS30"/>
      <c r="GT30" s="97"/>
      <c r="GW30"/>
      <c r="GX30"/>
      <c r="GY30"/>
      <c r="GZ30" s="97"/>
      <c r="HC30"/>
      <c r="HD30"/>
      <c r="HE30"/>
      <c r="HF30"/>
      <c r="HG30" s="97"/>
      <c r="HH30" s="97"/>
      <c r="HK30"/>
      <c r="HL30"/>
      <c r="HM30"/>
      <c r="HN30"/>
      <c r="HO30" s="97"/>
      <c r="HP30" s="97"/>
      <c r="HS30"/>
      <c r="HT30"/>
      <c r="HU30"/>
      <c r="HV30"/>
      <c r="HW30" s="97"/>
      <c r="HX30" s="97"/>
      <c r="IA30"/>
      <c r="IB30"/>
      <c r="IC30"/>
      <c r="ID30"/>
      <c r="IE30" s="97"/>
      <c r="IF30" s="97"/>
      <c r="II30"/>
      <c r="IJ30"/>
      <c r="IK30"/>
      <c r="IL30"/>
      <c r="IM30" s="97"/>
      <c r="IN30" s="97"/>
      <c r="IQ30"/>
      <c r="IR30"/>
      <c r="IS30"/>
      <c r="IT30"/>
      <c r="IU30" s="97"/>
      <c r="IV30" s="97"/>
      <c r="IY30"/>
      <c r="IZ30"/>
      <c r="JA30"/>
      <c r="JB30"/>
      <c r="JC30" s="97"/>
      <c r="JD30" s="97"/>
      <c r="JG30"/>
      <c r="JH30"/>
      <c r="JI30"/>
      <c r="JJ30"/>
      <c r="JK30" s="97"/>
      <c r="JL30" s="97"/>
      <c r="JO30"/>
      <c r="JP30"/>
      <c r="JQ30"/>
      <c r="JR30" s="97"/>
      <c r="JU30"/>
      <c r="JV30"/>
      <c r="JW30"/>
      <c r="JX30" s="97"/>
      <c r="KA30"/>
      <c r="KB30"/>
      <c r="KC30"/>
      <c r="KD30" s="97"/>
      <c r="KG30"/>
      <c r="KH30"/>
      <c r="KI30"/>
      <c r="KJ30"/>
      <c r="KK30" s="97"/>
      <c r="KL30" s="97"/>
      <c r="KO30"/>
      <c r="KP30"/>
      <c r="KQ30"/>
      <c r="KR30"/>
      <c r="KS30" s="97"/>
      <c r="KT30" s="97"/>
      <c r="KW30"/>
      <c r="KX30"/>
      <c r="KY30"/>
      <c r="KZ30"/>
      <c r="LA30" s="97"/>
      <c r="LB30" s="97"/>
      <c r="LE30"/>
      <c r="LF30"/>
      <c r="LG30"/>
      <c r="LH30"/>
      <c r="LI30" s="97"/>
      <c r="LJ30" s="97"/>
      <c r="LO30"/>
      <c r="LP30"/>
      <c r="LQ30"/>
      <c r="LT30"/>
      <c r="LU30"/>
      <c r="LV30"/>
      <c r="LW30"/>
      <c r="LX30" s="97"/>
      <c r="LY30" s="97"/>
      <c r="MB30"/>
      <c r="MC30"/>
      <c r="MD30"/>
      <c r="ME30"/>
      <c r="MF30" s="97"/>
      <c r="MG30" s="97"/>
      <c r="MJ30"/>
      <c r="MK30"/>
      <c r="ML30"/>
      <c r="MM30"/>
      <c r="MN30" s="97"/>
      <c r="MO30" s="97"/>
      <c r="MR30"/>
      <c r="MS30"/>
      <c r="MT30"/>
      <c r="MU30"/>
      <c r="MV30" s="97"/>
      <c r="MW30" s="97"/>
      <c r="MZ30"/>
      <c r="NA30"/>
      <c r="NB30"/>
      <c r="NC30" s="97"/>
      <c r="NF30"/>
      <c r="NG30"/>
      <c r="NH30"/>
      <c r="NI30" s="97"/>
      <c r="NL30"/>
      <c r="NM30"/>
      <c r="NN30"/>
      <c r="NO30" s="97"/>
      <c r="NR30"/>
      <c r="NS30"/>
      <c r="NT30"/>
      <c r="NU30"/>
      <c r="NV30" s="97"/>
      <c r="NY30"/>
      <c r="NZ30"/>
      <c r="OA30"/>
      <c r="OB30"/>
      <c r="OC30" s="97"/>
      <c r="OF30"/>
      <c r="OG30"/>
      <c r="OH30"/>
      <c r="OI30"/>
      <c r="OJ30" s="97"/>
      <c r="OM30"/>
      <c r="ON30"/>
      <c r="OO30"/>
      <c r="OP30"/>
      <c r="OQ30" s="97"/>
      <c r="OT30"/>
      <c r="OU30"/>
      <c r="OV30"/>
      <c r="OW30"/>
      <c r="OX30" s="97"/>
      <c r="PA30"/>
      <c r="PB30"/>
      <c r="PC30"/>
      <c r="PD30"/>
      <c r="PE30" s="97"/>
      <c r="PH30"/>
      <c r="PI30"/>
      <c r="PJ30"/>
      <c r="PK30"/>
      <c r="PL30" s="97"/>
      <c r="PO30"/>
      <c r="PP30"/>
      <c r="PQ30"/>
      <c r="PR30"/>
      <c r="PS30" s="97"/>
      <c r="PV30"/>
      <c r="PW30"/>
      <c r="PX30"/>
      <c r="PY30"/>
      <c r="PZ30" s="97"/>
      <c r="QC30"/>
      <c r="QD30"/>
      <c r="QE30"/>
      <c r="QF30" s="97"/>
      <c r="QI30"/>
      <c r="QJ30"/>
      <c r="QK30"/>
      <c r="QL30" s="97"/>
      <c r="QV30" s="98">
        <f>+AI30</f>
        <v>0</v>
      </c>
      <c r="QW30" s="98">
        <f>+AJ30</f>
        <v>0</v>
      </c>
      <c r="QX30" s="98"/>
    </row>
    <row r="31" spans="1:478" ht="15" thickBot="1" x14ac:dyDescent="0.35">
      <c r="A31" s="191" t="s">
        <v>21</v>
      </c>
      <c r="B31" s="192"/>
      <c r="C31" s="2"/>
      <c r="D31" s="100"/>
      <c r="E31" s="39">
        <f>E16/(E11*1000000)</f>
        <v>1078.369413707615</v>
      </c>
      <c r="F31" s="101">
        <f t="shared" ref="F31:G31" si="616">F16/(F11*1000000)</f>
        <v>1293.6082046912793</v>
      </c>
      <c r="G31" s="101">
        <f t="shared" si="616"/>
        <v>1171.8521018783201</v>
      </c>
      <c r="H31" s="80">
        <f>E31-G31</f>
        <v>-93.48268817070516</v>
      </c>
      <c r="I31" s="81">
        <f>IFERROR(E31/F31-1,"-")</f>
        <v>-0.16638638360757096</v>
      </c>
      <c r="J31" s="100"/>
      <c r="K31" s="39">
        <f>K16/(K11*1000000)</f>
        <v>1033.6807515015159</v>
      </c>
      <c r="L31" s="101">
        <f t="shared" ref="L31:M31" si="617">L16/(L11*1000000)</f>
        <v>1389.1743404252536</v>
      </c>
      <c r="M31" s="101">
        <f t="shared" si="617"/>
        <v>1171.8521018783204</v>
      </c>
      <c r="N31" s="80">
        <f>K31-M31</f>
        <v>-138.17135037680441</v>
      </c>
      <c r="O31" s="81">
        <f>IFERROR(K31/L31-1,"-")</f>
        <v>-0.25590278957709089</v>
      </c>
      <c r="P31" s="100"/>
      <c r="Q31" s="39">
        <f>Q16/(Q11*1000000)</f>
        <v>1009.582645670667</v>
      </c>
      <c r="R31" s="101">
        <f t="shared" ref="R31:S31" si="618">R16/(R11*1000000)</f>
        <v>1229.8722505138912</v>
      </c>
      <c r="S31" s="101">
        <f t="shared" si="618"/>
        <v>1171.8521018783199</v>
      </c>
      <c r="T31" s="80">
        <f>Q31-S31</f>
        <v>-162.26945620765287</v>
      </c>
      <c r="U31" s="81">
        <f>IFERROR(Q31/R31-1,"-")</f>
        <v>-0.1791158429269204</v>
      </c>
      <c r="V31" s="100"/>
      <c r="W31" s="39">
        <f>W16/(W11*1000000)</f>
        <v>702.73859695840042</v>
      </c>
      <c r="X31" s="101">
        <f t="shared" ref="X31:Y31" si="619">X16/(X11*1000000)</f>
        <v>1321.5769935247904</v>
      </c>
      <c r="Y31" s="101">
        <f t="shared" si="619"/>
        <v>1171.8521018783199</v>
      </c>
      <c r="Z31" s="80">
        <f>W31-Y31</f>
        <v>-469.11350491991948</v>
      </c>
      <c r="AA31" s="81">
        <f>IFERROR(W31/X31-1,"-")</f>
        <v>-0.46825754352448301</v>
      </c>
      <c r="AB31" s="100"/>
      <c r="AC31" s="39">
        <f>AC16/(AC11*1000000)</f>
        <v>872.7953869873013</v>
      </c>
      <c r="AD31" s="101">
        <f t="shared" ref="AD31:AE31" si="620">AD16/(AD11*1000000)</f>
        <v>1265.6858625243553</v>
      </c>
      <c r="AE31" s="101">
        <f t="shared" si="620"/>
        <v>1148.2138966126195</v>
      </c>
      <c r="AF31" s="80">
        <f>AC31-AE31</f>
        <v>-275.41850962531817</v>
      </c>
      <c r="AG31" s="81">
        <f>IFERROR(AC31/AD31-1,"-")</f>
        <v>-0.3104170530541055</v>
      </c>
      <c r="AH31" s="100"/>
      <c r="AI31" s="39">
        <f>AI16/(AI11*1000000)</f>
        <v>857.84054068259968</v>
      </c>
      <c r="AJ31" s="101" t="e">
        <f t="shared" ref="AJ31:AK31" si="621">AJ16/(AJ11*1000000)</f>
        <v>#REF!</v>
      </c>
      <c r="AK31" s="101">
        <f t="shared" si="621"/>
        <v>1148.2138966126195</v>
      </c>
      <c r="AL31" s="101">
        <f t="shared" ref="AL31" si="622">AL16/(AL11*1000000)</f>
        <v>878.38592284336562</v>
      </c>
      <c r="AM31" s="80">
        <f>AI31-AK31</f>
        <v>-290.37335593001978</v>
      </c>
      <c r="AN31" s="81" t="str">
        <f>IFERROR(AI31/AJ31-1,"-")</f>
        <v>-</v>
      </c>
      <c r="AO31" s="100"/>
      <c r="AP31" s="39">
        <f>AP16/(AP11*1000000)</f>
        <v>822.22969872628062</v>
      </c>
      <c r="AQ31" s="101" t="e">
        <f t="shared" ref="AQ31:AS31" si="623">AQ16/(AQ11*1000000)</f>
        <v>#REF!</v>
      </c>
      <c r="AR31" s="101">
        <f t="shared" si="623"/>
        <v>1148.2138966126197</v>
      </c>
      <c r="AS31" s="101">
        <f t="shared" si="623"/>
        <v>851.74136180297648</v>
      </c>
      <c r="AT31" s="80">
        <f>AP31-AR31</f>
        <v>-325.98419788633908</v>
      </c>
      <c r="AU31" s="81" t="str">
        <f>IFERROR(AP31/AQ31-1,"-")</f>
        <v>-</v>
      </c>
      <c r="AV31" s="100"/>
      <c r="AW31" s="39">
        <f>AW16/(AW11*1000000)</f>
        <v>839.85922796293505</v>
      </c>
      <c r="AX31" s="101" t="e">
        <f t="shared" ref="AX31:AZ31" si="624">AX16/(AX11*1000000)</f>
        <v>#REF!</v>
      </c>
      <c r="AY31" s="101">
        <f t="shared" si="624"/>
        <v>1148.2138966126197</v>
      </c>
      <c r="AZ31" s="101">
        <f t="shared" si="624"/>
        <v>822.22374796506551</v>
      </c>
      <c r="BA31" s="80">
        <f>AW31-AY31</f>
        <v>-308.35466864968464</v>
      </c>
      <c r="BB31" s="81" t="str">
        <f>IFERROR(AW31/AX31-1,"-")</f>
        <v>-</v>
      </c>
      <c r="BC31" s="100"/>
      <c r="BD31" s="39">
        <f>BD16/(BD11*1000000)</f>
        <v>805.87737877646225</v>
      </c>
      <c r="BE31" s="101" t="e">
        <f t="shared" ref="BE31:BG31" si="625">BE16/(BE11*1000000)</f>
        <v>#REF!</v>
      </c>
      <c r="BF31" s="101">
        <f t="shared" si="625"/>
        <v>1148.2138966126197</v>
      </c>
      <c r="BG31" s="101">
        <f t="shared" si="625"/>
        <v>810.82207038665638</v>
      </c>
      <c r="BH31" s="80">
        <f>BD31-BF31</f>
        <v>-342.33651783615744</v>
      </c>
      <c r="BI31" s="81" t="str">
        <f>IFERROR(BD31/BE31-1,"-")</f>
        <v>-</v>
      </c>
      <c r="BJ31" s="100"/>
      <c r="BK31" s="100"/>
      <c r="BL31" s="100"/>
      <c r="BM31" s="100"/>
      <c r="BN31" s="39">
        <f>BN16/(BN11*1000000)</f>
        <v>780.39667900479219</v>
      </c>
      <c r="BO31" s="101" t="e">
        <f t="shared" ref="BO31:BQ31" si="626">BO16/(BO11*1000000)</f>
        <v>#REF!</v>
      </c>
      <c r="BP31" s="101">
        <f t="shared" si="626"/>
        <v>1125.5104789313007</v>
      </c>
      <c r="BQ31" s="101">
        <f t="shared" si="626"/>
        <v>797.41569486544347</v>
      </c>
      <c r="BR31" s="80">
        <f>BN31-BP31</f>
        <v>-345.11379992650848</v>
      </c>
      <c r="BS31" s="81" t="str">
        <f>IFERROR(BN31/BO31-1,"-")</f>
        <v>-</v>
      </c>
      <c r="BT31" s="124"/>
      <c r="BU31" s="39">
        <f>BU16/(BU11*1000000)</f>
        <v>788.22917032919804</v>
      </c>
      <c r="BV31" s="101" t="e">
        <f t="shared" ref="BV31:BX31" si="627">BV16/(BV11*1000000)</f>
        <v>#REF!</v>
      </c>
      <c r="BW31" s="101">
        <f t="shared" si="627"/>
        <v>1125.5104789313007</v>
      </c>
      <c r="BX31" s="101">
        <f t="shared" si="627"/>
        <v>784.60398580356264</v>
      </c>
      <c r="BY31" s="80">
        <f>BU31-BW31</f>
        <v>-337.28130860210263</v>
      </c>
      <c r="BZ31" s="81" t="str">
        <f>IFERROR(BU31/BV31-1,"-")</f>
        <v>-</v>
      </c>
      <c r="CA31" s="124"/>
      <c r="CB31" s="39">
        <f>CB16/(CB11*1000000)</f>
        <v>788.22917032919804</v>
      </c>
      <c r="CC31" s="101" t="e">
        <f t="shared" ref="CC31:CE31" si="628">CC16/(CC11*1000000)</f>
        <v>#REF!</v>
      </c>
      <c r="CD31" s="101">
        <f t="shared" si="628"/>
        <v>1125.5104789313007</v>
      </c>
      <c r="CE31" s="101">
        <f t="shared" si="628"/>
        <v>784.60398580356264</v>
      </c>
      <c r="CF31" s="80">
        <f>CB31-CD31</f>
        <v>-337.28130860210263</v>
      </c>
      <c r="CG31" s="81" t="str">
        <f>IFERROR(CB31/CC31-1,"-")</f>
        <v>-</v>
      </c>
      <c r="CH31" s="124"/>
      <c r="CI31" s="124"/>
      <c r="CJ31" s="33">
        <f>(CJ16)/((CJ11*1000000))</f>
        <v>1078.369413707615</v>
      </c>
      <c r="CK31" s="34" t="e">
        <f>(CK16)/((CK11*1000000))</f>
        <v>#REF!</v>
      </c>
      <c r="CL31" s="34" t="e">
        <f>(CL16)/((CL11*1000000))</f>
        <v>#REF!</v>
      </c>
      <c r="CM31" s="35" t="e">
        <f t="shared" si="52"/>
        <v>#REF!</v>
      </c>
      <c r="CN31" s="36" t="str">
        <f>IFERROR(CJ31/CK31-1,"-")</f>
        <v>-</v>
      </c>
      <c r="CP31" s="33">
        <f>(CP16/2)/((CP11*1000000)/2)</f>
        <v>1078.369413707615</v>
      </c>
      <c r="CQ31" s="33"/>
      <c r="CR31" s="33"/>
      <c r="CS31" s="33"/>
      <c r="CT31" s="37"/>
      <c r="CU31" s="38" t="e">
        <f>CP31/$CT31-1</f>
        <v>#DIV/0!</v>
      </c>
      <c r="CV31" s="38" t="e">
        <f t="shared" ref="CV31:CX34" si="629">CQ31/$CT31-1</f>
        <v>#DIV/0!</v>
      </c>
      <c r="CW31" s="38" t="e">
        <f t="shared" si="629"/>
        <v>#DIV/0!</v>
      </c>
      <c r="CX31" s="38" t="e">
        <f t="shared" si="629"/>
        <v>#DIV/0!</v>
      </c>
      <c r="CY31" s="39">
        <f>CY16/(CY11*1000000)</f>
        <v>814.95712313578781</v>
      </c>
      <c r="CZ31" s="101" t="e">
        <f t="shared" ref="CZ31:DB31" si="630">CZ16/(CZ11*1000000)</f>
        <v>#REF!</v>
      </c>
      <c r="DA31" s="101">
        <f t="shared" si="630"/>
        <v>1125.5104789313009</v>
      </c>
      <c r="DB31" s="101">
        <f t="shared" si="630"/>
        <v>772.32962831500618</v>
      </c>
      <c r="DC31" s="80">
        <f>CY31-DA31</f>
        <v>-310.55335579551308</v>
      </c>
      <c r="DD31" s="81" t="str">
        <f>IFERROR(CY31/CZ31-1,"-")</f>
        <v>-</v>
      </c>
      <c r="DF31" s="39">
        <f>DF16/(DF11*1000000)</f>
        <v>696.49935299940375</v>
      </c>
      <c r="DG31" s="101">
        <f t="shared" ref="DG31:DH31" si="631">DG16/(DG11*1000000)</f>
        <v>1078.369413707615</v>
      </c>
      <c r="DH31" s="101">
        <f t="shared" si="631"/>
        <v>760.54213597181717</v>
      </c>
      <c r="DI31" s="80">
        <f>DF31-DH31</f>
        <v>-64.04278297241342</v>
      </c>
      <c r="DJ31" s="81">
        <f>IFERROR(DF31/DG31-1,"-")</f>
        <v>-0.35411803770961736</v>
      </c>
      <c r="DK31" s="124"/>
      <c r="DL31" s="39">
        <f>DL16/(DL11*1000000)</f>
        <v>651.51177897758771</v>
      </c>
      <c r="DM31" s="101">
        <f t="shared" ref="DM31:DN31" si="632">DM16/(DM11*1000000)</f>
        <v>1389.1743404252536</v>
      </c>
      <c r="DN31" s="101">
        <f t="shared" si="632"/>
        <v>749.1969244713564</v>
      </c>
      <c r="DO31" s="80">
        <f>DL31-DN31</f>
        <v>-97.685145493768687</v>
      </c>
      <c r="DP31" s="81">
        <f>IFERROR(DL31/DM31-1,"-")</f>
        <v>-0.53100790878548243</v>
      </c>
      <c r="DQ31" s="124"/>
      <c r="DR31" s="39">
        <f>DR16/(DR11*1000000)</f>
        <v>670.1415044337748</v>
      </c>
      <c r="DS31" s="101">
        <f t="shared" ref="DS31:DT31" si="633">DS16/(DS11*1000000)</f>
        <v>702.73859695840042</v>
      </c>
      <c r="DT31" s="101">
        <f t="shared" si="633"/>
        <v>727.67994789795318</v>
      </c>
      <c r="DU31" s="101">
        <f t="shared" ref="DU31" si="634">DU16/(DU11*1000000)</f>
        <v>612.43013055767824</v>
      </c>
      <c r="DV31" s="80">
        <f>DR31-DT31</f>
        <v>-57.538443464178386</v>
      </c>
      <c r="DW31" s="81">
        <f>IFERROR(DR31/DS31-1,"-")</f>
        <v>-4.6385800731186033E-2</v>
      </c>
      <c r="DX31" s="124"/>
      <c r="DY31" s="124"/>
      <c r="DZ31" s="39">
        <f>DZ16/(DZ11*1000000)</f>
        <v>637.12583819091628</v>
      </c>
      <c r="EA31" s="101">
        <f t="shared" ref="EA31" si="635">EA16/(EA11*1000000)</f>
        <v>872.7953869873013</v>
      </c>
      <c r="EB31" s="101">
        <f>EB16/(EB11*1000000)</f>
        <v>717.44206621151329</v>
      </c>
      <c r="EC31" s="101">
        <f t="shared" ref="EC31" si="636">EC16/(EC11*1000000)</f>
        <v>593.51208067720927</v>
      </c>
      <c r="ED31" s="80">
        <f>DZ31-EB31</f>
        <v>-80.316228020597009</v>
      </c>
      <c r="EE31" s="80">
        <f>DZ31-EC31</f>
        <v>43.613757513707014</v>
      </c>
      <c r="EF31" s="81">
        <f>IFERROR(DZ31/EA31-1,"-")</f>
        <v>-0.27001695049038321</v>
      </c>
      <c r="EG31" s="124"/>
      <c r="EH31" s="39">
        <f>EH16/(EH11*1000000)</f>
        <v>607.70037124894179</v>
      </c>
      <c r="EI31" s="101" t="e">
        <f t="shared" ref="EI31" si="637">EI16/(EI11*1000000)</f>
        <v>#REF!</v>
      </c>
      <c r="EJ31" s="101">
        <f>EJ16/(EJ11*1000000)</f>
        <v>707.51318522393558</v>
      </c>
      <c r="EK31" s="101">
        <f t="shared" ref="EK31:EK33" si="638">EK16/(EK11*1000000)</f>
        <v>575.32186559566026</v>
      </c>
      <c r="EL31" s="80">
        <f>EH31-EJ31</f>
        <v>-99.812813974993787</v>
      </c>
      <c r="EM31" s="80">
        <f>EH31-EK31</f>
        <v>32.378505653281536</v>
      </c>
      <c r="EN31" s="81" t="str">
        <f>IFERROR(EH31/EI31-1,"-")</f>
        <v>-</v>
      </c>
      <c r="EO31" s="124"/>
      <c r="EP31" s="39">
        <f>EP16/(EP11*1000000)</f>
        <v>567.07096090290543</v>
      </c>
      <c r="EQ31" s="101">
        <f t="shared" ref="EQ31" si="639">EQ16/(EQ11*1000000)</f>
        <v>822.22969872628062</v>
      </c>
      <c r="ER31" s="101">
        <f>ER16/(ER11*1000000)</f>
        <v>697.86860168388853</v>
      </c>
      <c r="ES31" s="101">
        <f t="shared" ref="ES31:ES33" si="640">ES16/(ES11*1000000)</f>
        <v>875.30670471193071</v>
      </c>
      <c r="ET31" s="80">
        <f>EP31-ER31</f>
        <v>-130.7976407809831</v>
      </c>
      <c r="EU31" s="80">
        <f>EP31-ES31</f>
        <v>-308.23574380902528</v>
      </c>
      <c r="EV31" s="81">
        <f>IFERROR(EP31/EQ31-1,"-")</f>
        <v>-0.31032537284732309</v>
      </c>
      <c r="EW31" s="124"/>
      <c r="EX31" s="39">
        <f>EX16/(EX11*1000000)</f>
        <v>519.85146069103951</v>
      </c>
      <c r="EY31" s="101">
        <f t="shared" ref="EY31" si="641">EY16/(EY11*1000000)</f>
        <v>839.85922796293505</v>
      </c>
      <c r="EZ31" s="101">
        <f>EZ16/(EZ11*1000000)</f>
        <v>688.48625141326772</v>
      </c>
      <c r="FA31" s="101">
        <f t="shared" ref="FA31:FA33" si="642">FA16/(FA11*1000000)</f>
        <v>617.5023780423038</v>
      </c>
      <c r="FB31" s="80">
        <f>EX31-EZ31</f>
        <v>-168.63479072222822</v>
      </c>
      <c r="FC31" s="80">
        <f>EX31-FA31</f>
        <v>-97.650917351264297</v>
      </c>
      <c r="FD31" s="81">
        <f>IFERROR(EX31/EY31-1,"-")</f>
        <v>-0.38102548214903731</v>
      </c>
      <c r="FE31" s="124"/>
      <c r="FF31" s="39">
        <f>FF16/(FF11*1000000)</f>
        <v>511.4517153472483</v>
      </c>
      <c r="FG31" s="101">
        <f t="shared" ref="FG31" si="643">FG16/(FG11*1000000)</f>
        <v>805.87737877646225</v>
      </c>
      <c r="FH31" s="101">
        <f>FH16/(FH11*1000000)</f>
        <v>679.34639975270215</v>
      </c>
      <c r="FI31" s="101">
        <f t="shared" ref="FI31:FI33" si="644">FI16/(FI11*1000000)</f>
        <v>605.38633034517034</v>
      </c>
      <c r="FJ31" s="80">
        <f>FF31-FH31</f>
        <v>-167.89468440545386</v>
      </c>
      <c r="FK31" s="80">
        <f>FF31-FI31</f>
        <v>-93.93461499792204</v>
      </c>
      <c r="FL31" s="81">
        <f>IFERROR(FF31/FG31-1,"-")</f>
        <v>-0.36534796878928533</v>
      </c>
      <c r="FM31" s="124"/>
      <c r="FN31" s="39">
        <f>FN16/(FN11*1000000)</f>
        <v>505.85059419634075</v>
      </c>
      <c r="FO31" s="101">
        <f t="shared" ref="FO31" si="645">FO16/(FO11*1000000)</f>
        <v>780.39667900479219</v>
      </c>
      <c r="FP31" s="101">
        <f>FP16/(FP11*1000000)</f>
        <v>679.34639975270215</v>
      </c>
      <c r="FQ31" s="101">
        <f t="shared" ref="FQ31:FQ33" si="646">FQ16/(FQ11*1000000)</f>
        <v>541.89984260223332</v>
      </c>
      <c r="FR31" s="80">
        <f>FN31-FP31</f>
        <v>-173.4958055563614</v>
      </c>
      <c r="FS31" s="80">
        <f>FN31-FQ31</f>
        <v>-36.04924840589257</v>
      </c>
      <c r="FT31" s="81">
        <f>IFERROR(FN31/FO31-1,"-")</f>
        <v>-0.35180324595764401</v>
      </c>
      <c r="FU31" s="124"/>
      <c r="FV31" s="39">
        <f>FV16/(FV11*1000000)</f>
        <v>504.44217381221415</v>
      </c>
      <c r="FW31" s="101">
        <f t="shared" ref="FW31" si="647">FW16/(FW11*1000000)</f>
        <v>788.22917032919804</v>
      </c>
      <c r="FX31" s="101">
        <f>FX16/(FX11*1000000)</f>
        <v>661.72532249258268</v>
      </c>
      <c r="FY31" s="101">
        <f t="shared" ref="FY31:FY33" si="648">FY16/(FY11*1000000)</f>
        <v>534.31165420078423</v>
      </c>
      <c r="FZ31" s="80">
        <f>FV31-FX31</f>
        <v>-157.28314868036853</v>
      </c>
      <c r="GA31" s="80">
        <f>FV31-FY31</f>
        <v>-29.869480388570082</v>
      </c>
      <c r="GB31" s="81">
        <f>IFERROR(FV31/FW31-1,"-")</f>
        <v>-0.36003107623949315</v>
      </c>
      <c r="GC31" s="124"/>
      <c r="GD31" s="39">
        <f>GD16/(GD11*1000000)</f>
        <v>513.29793224808486</v>
      </c>
      <c r="GE31" s="101">
        <f t="shared" ref="GE31" si="649">GE16/(GE11*1000000)</f>
        <v>814.95712313578781</v>
      </c>
      <c r="GF31" s="101">
        <f>GF16/(GF11*1000000)</f>
        <v>653.21402300333784</v>
      </c>
      <c r="GG31" s="101">
        <f t="shared" ref="GG31:GG33" si="650">GG16/(GG11*1000000)</f>
        <v>527.07625615245433</v>
      </c>
      <c r="GH31" s="80">
        <f>GD31-GF31</f>
        <v>-139.91609075525298</v>
      </c>
      <c r="GI31" s="80">
        <f>GD31-GG31</f>
        <v>-13.778323904369472</v>
      </c>
      <c r="GJ31" s="81">
        <f>IFERROR(GD31/GE31-1,"-")</f>
        <v>-0.37015345019254542</v>
      </c>
      <c r="GK31" s="124"/>
      <c r="GL31" s="39">
        <f>GL16/(GL11*1000000)</f>
        <v>503.07156998707404</v>
      </c>
      <c r="GM31" s="101">
        <f t="shared" ref="GM31" si="651">GM16/(GM11*1000000)</f>
        <v>696.49935299940375</v>
      </c>
      <c r="GN31" s="101">
        <f>GN16/(GN11*1000000)</f>
        <v>1109.3588761081885</v>
      </c>
      <c r="GO31" s="80">
        <f>GL31-GN31</f>
        <v>-606.2873061211144</v>
      </c>
      <c r="GP31" s="81">
        <f>IFERROR(GL31/GM31-1,"-")</f>
        <v>-0.27771423215162028</v>
      </c>
      <c r="GQ31" s="39">
        <v>479.20453114574133</v>
      </c>
      <c r="GR31" s="101">
        <v>651.51177897758771</v>
      </c>
      <c r="GS31" s="101">
        <v>1127.2175489077681</v>
      </c>
      <c r="GT31" s="80">
        <v>-648.01301776202672</v>
      </c>
      <c r="GU31" s="81">
        <v>-0.26447295872723409</v>
      </c>
      <c r="GV31" s="124"/>
      <c r="GW31" s="39">
        <f>GW16/(GW11*1000000)</f>
        <v>652.65658015097347</v>
      </c>
      <c r="GX31" s="101">
        <f t="shared" ref="GX31" si="652">GX16/(GX11*1000000)</f>
        <v>668.30134592276806</v>
      </c>
      <c r="GY31" s="101">
        <f>GY16/(GY11*1000000)</f>
        <v>507.24833625815114</v>
      </c>
      <c r="GZ31" s="80">
        <f>GW31-GY31</f>
        <v>145.40824389282233</v>
      </c>
      <c r="HA31" s="81">
        <f>IFERROR(GW31/GX31-1,"-")</f>
        <v>-2.3409747514712587E-2</v>
      </c>
      <c r="HB31" s="124"/>
      <c r="HC31" s="39">
        <f>HC16/(HC11*1000000)</f>
        <v>566.47734824142242</v>
      </c>
      <c r="HD31" s="101">
        <f t="shared" ref="HD31" si="653">HD16/(HD11*1000000)</f>
        <v>670.1415044337748</v>
      </c>
      <c r="HE31" s="101">
        <f>HE16/(HE11*1000000)</f>
        <v>501.19597270272698</v>
      </c>
      <c r="HF31" s="101">
        <f>HF16/(HF11*1000000)</f>
        <v>627.63257782887945</v>
      </c>
      <c r="HG31" s="80">
        <f>HC31-HE31</f>
        <v>65.281375538695443</v>
      </c>
      <c r="HH31" s="80">
        <f>HC31-HF31</f>
        <v>-61.155229587457029</v>
      </c>
      <c r="HI31" s="81">
        <f>IFERROR(HC31/HD31-1,"-")</f>
        <v>-0.15468995056490598</v>
      </c>
      <c r="HJ31" s="124"/>
      <c r="HK31" s="39">
        <f>HK16/(HK11*1000000)</f>
        <v>621.68738261042188</v>
      </c>
      <c r="HL31" s="101">
        <f t="shared" ref="HL31" si="654">HL16/(HL11*1000000)</f>
        <v>637.12583819091628</v>
      </c>
      <c r="HM31" s="101">
        <f>HM16/(HM11*1000000)</f>
        <v>495.39191177449146</v>
      </c>
      <c r="HN31" s="101">
        <f>HN16/(HN11*1000000)</f>
        <v>622.81890458139981</v>
      </c>
      <c r="HO31" s="80">
        <f>HK31-HM31</f>
        <v>126.29547083593042</v>
      </c>
      <c r="HP31" s="80">
        <f>HK31-HN31</f>
        <v>-1.1315219709779285</v>
      </c>
      <c r="HQ31" s="81">
        <f>IFERROR(HK31/HL31-1,"-")</f>
        <v>-2.4231407133528005E-2</v>
      </c>
      <c r="HR31" s="124"/>
      <c r="HS31" s="39">
        <f>HS16/(HS11*1000000)</f>
        <v>530.32754412544693</v>
      </c>
      <c r="HT31" s="101">
        <f t="shared" ref="HT31" si="655">HT16/(HT11*1000000)</f>
        <v>607.70037124894179</v>
      </c>
      <c r="HU31" s="101">
        <f>HU16/(HU11*1000000)</f>
        <v>489.82031215650051</v>
      </c>
      <c r="HV31" s="101">
        <f>HV16/(HV11*1000000)</f>
        <v>554.92284350288412</v>
      </c>
      <c r="HW31" s="80">
        <f>HS31-HU31</f>
        <v>40.507231968946428</v>
      </c>
      <c r="HX31" s="80">
        <f>HS31-HV31</f>
        <v>-24.595299377437186</v>
      </c>
      <c r="HY31" s="81">
        <f>IFERROR(HS31/HT31-1,"-")</f>
        <v>-0.1273206843110507</v>
      </c>
      <c r="HZ31" s="124"/>
      <c r="IA31" s="39">
        <f>IA16/(IA11*1000000)</f>
        <v>493.88309948385734</v>
      </c>
      <c r="IB31" s="101">
        <f t="shared" ref="IB31" si="656">IB16/(IB11*1000000)</f>
        <v>567.07096090290543</v>
      </c>
      <c r="IC31" s="101">
        <f>IC16/(IC11*1000000)</f>
        <v>484.46662522493534</v>
      </c>
      <c r="ID31" s="101">
        <f>ID16/(ID11*1000000)</f>
        <v>549.32272549517108</v>
      </c>
      <c r="IE31" s="80">
        <f>IA31-IC31</f>
        <v>9.4164742589219941</v>
      </c>
      <c r="IF31" s="80">
        <f>IA31-ID31</f>
        <v>-55.439626011313749</v>
      </c>
      <c r="IG31" s="81">
        <f>IFERROR(IA31/IB31-1,"-")</f>
        <v>-0.1290629682438974</v>
      </c>
      <c r="IH31" s="124"/>
      <c r="II31" s="39">
        <f>II16/(II11*1000000)</f>
        <v>486.40377768480784</v>
      </c>
      <c r="IJ31" s="101">
        <f t="shared" ref="IJ31" si="657">IJ16/(IJ11*1000000)</f>
        <v>511.4517153472483</v>
      </c>
      <c r="IK31" s="101">
        <f>IK16/(IK11*1000000)</f>
        <v>474.36050209264943</v>
      </c>
      <c r="IL31" s="101">
        <f>IL16/(IL11*1000000)</f>
        <v>435.98258980923032</v>
      </c>
      <c r="IM31" s="80">
        <f>II31-IK31</f>
        <v>12.043275592158409</v>
      </c>
      <c r="IN31" s="80">
        <f>II31-IL31</f>
        <v>50.421187875577516</v>
      </c>
      <c r="IO31" s="81">
        <f>IFERROR(II31/IJ31-1,"-")</f>
        <v>-4.8974198171247263E-2</v>
      </c>
      <c r="IP31" s="124"/>
      <c r="IQ31" s="39">
        <f>IQ16/(IQ11*1000000)</f>
        <v>462.85281029897118</v>
      </c>
      <c r="IR31" s="101">
        <f t="shared" ref="IR31" si="658">IR16/(IR11*1000000)</f>
        <v>505.85059419634075</v>
      </c>
      <c r="IS31" s="101">
        <f>IS16/(IS11*1000000)</f>
        <v>469.58434825045038</v>
      </c>
      <c r="IT31" s="101">
        <f>IT16/(IT11*1000000)</f>
        <v>409.45034973003584</v>
      </c>
      <c r="IU31" s="80">
        <f>IQ31-IS31</f>
        <v>-6.7315379514791971</v>
      </c>
      <c r="IV31" s="80">
        <f>IQ31-IT31</f>
        <v>53.402460568935339</v>
      </c>
      <c r="IW31" s="81">
        <f>IFERROR(IQ31/IR31-1,"-")</f>
        <v>-8.5000955599708994E-2</v>
      </c>
      <c r="IX31" s="124"/>
      <c r="IY31" s="39">
        <f>IY16/(IY11*1000000)</f>
        <v>462.85281029897118</v>
      </c>
      <c r="IZ31" s="101">
        <f t="shared" ref="IZ31" si="659">IZ16/(IZ11*1000000)</f>
        <v>504.44217381221415</v>
      </c>
      <c r="JA31" s="101">
        <f>JA16/(JA11*1000000)</f>
        <v>464.97848210480555</v>
      </c>
      <c r="JB31" s="101">
        <f>JB16/(JB11*1000000)</f>
        <v>384.43386854057695</v>
      </c>
      <c r="JC31" s="80">
        <f>IY31-JA31</f>
        <v>-2.1256718058343722</v>
      </c>
      <c r="JD31" s="80">
        <f>IY31-JB31</f>
        <v>78.418941758394226</v>
      </c>
      <c r="JE31" s="81">
        <f>IFERROR(IY31/IZ31-1,"-")</f>
        <v>-8.2446245917426442E-2</v>
      </c>
      <c r="JF31" s="124"/>
      <c r="JG31" s="39">
        <f>JG16/(JG11*1000000)</f>
        <v>471.98730554857718</v>
      </c>
      <c r="JH31" s="101">
        <f t="shared" ref="JH31" si="660">JH16/(JH11*1000000)</f>
        <v>513.29793224808486</v>
      </c>
      <c r="JI31" s="101">
        <f>JI16/(JI11*1000000)</f>
        <v>460.53316235163993</v>
      </c>
      <c r="JJ31" s="101">
        <f>JJ16/(JJ11*1000000)</f>
        <v>360.86176839576189</v>
      </c>
      <c r="JK31" s="80">
        <f>JG31-JI31</f>
        <v>11.454143196937252</v>
      </c>
      <c r="JL31" s="80">
        <f>JG31-JJ31</f>
        <v>111.1255371528153</v>
      </c>
      <c r="JM31" s="81">
        <f>IFERROR(JG31/JH31-1,"-")</f>
        <v>-8.0480797026748263E-2</v>
      </c>
      <c r="JN31" s="124"/>
      <c r="JO31" s="39">
        <f>JO16/(JO11*1000000)</f>
        <v>492.65926769358583</v>
      </c>
      <c r="JP31" s="101">
        <f t="shared" ref="JP31" si="661">JP16/(JP11*1000000)</f>
        <v>503.07156998707404</v>
      </c>
      <c r="JQ31" s="101">
        <f>JQ16/(JQ11*1000000)</f>
        <v>425.92345422245035</v>
      </c>
      <c r="JR31" s="80">
        <f>JO31-JQ31</f>
        <v>66.735813471135486</v>
      </c>
      <c r="JS31" s="81">
        <f>IFERROR(JO31/JP31-1,"-")</f>
        <v>-2.069745721022509E-2</v>
      </c>
      <c r="JT31" s="81"/>
      <c r="JU31" s="39">
        <f>JU16/(JU11*1000000)</f>
        <v>467.45609642156279</v>
      </c>
      <c r="JV31" s="101">
        <f t="shared" ref="JV31" si="662">JV16/(JV11*1000000)</f>
        <v>650.71051473307944</v>
      </c>
      <c r="JW31" s="101">
        <f>JW16/(JW11*1000000)</f>
        <v>424.07151643033609</v>
      </c>
      <c r="JX31" s="80">
        <f>JU31-JW31</f>
        <v>43.384579991226701</v>
      </c>
      <c r="JY31" s="81">
        <f>IFERROR(JU31/JV31-1,"-")</f>
        <v>-0.28162203339635195</v>
      </c>
      <c r="JZ31" s="81"/>
      <c r="KA31" s="39">
        <f>KA16/(KA11*1000000)</f>
        <v>485.90291501655264</v>
      </c>
      <c r="KB31" s="101">
        <f t="shared" ref="KB31" si="663">KB16/(KB11*1000000)</f>
        <v>652.65658015097347</v>
      </c>
      <c r="KC31" s="101">
        <f>KC16/(KC11*1000000)</f>
        <v>422.27781396339316</v>
      </c>
      <c r="KD31" s="80">
        <f>KA31-KC31</f>
        <v>63.625101053159483</v>
      </c>
      <c r="KE31" s="81">
        <f>IFERROR(KA31/KB31-1,"-")</f>
        <v>-0.25549986042559647</v>
      </c>
      <c r="KF31" s="81"/>
      <c r="KG31" s="39">
        <f>KG16/(KG11*1000000)</f>
        <v>467.11132189887303</v>
      </c>
      <c r="KH31" s="101">
        <f t="shared" ref="KH31" si="664">KH16/(KH11*1000000)</f>
        <v>566.47734824142242</v>
      </c>
      <c r="KI31" s="101">
        <f>KI16/(KI11*1000000)</f>
        <v>420.54016385116068</v>
      </c>
      <c r="KJ31" s="101">
        <f>KJ16/(KJ11*1000000)</f>
        <v>464.31134904330122</v>
      </c>
      <c r="KK31" s="80">
        <f>KG31-KI31</f>
        <v>46.571158047712345</v>
      </c>
      <c r="KL31" s="80">
        <f>KG31-KJ31</f>
        <v>2.7999728555718093</v>
      </c>
      <c r="KM31" s="81">
        <f>IFERROR(KG31/KH31-1,"-")</f>
        <v>-0.17541041429286131</v>
      </c>
      <c r="KN31" s="81"/>
      <c r="KO31" s="39">
        <f>KO16/(KO11*1000000)</f>
        <v>508.2657552468965</v>
      </c>
      <c r="KP31" s="101">
        <f t="shared" ref="KP31" si="665">KP16/(KP11*1000000)</f>
        <v>621.68738261042188</v>
      </c>
      <c r="KQ31" s="101">
        <f>KQ16/(KQ11*1000000)</f>
        <v>418.85648756300697</v>
      </c>
      <c r="KR31" s="101">
        <f>KR16/(KR11*1000000)</f>
        <v>462.80773756543493</v>
      </c>
      <c r="KS31" s="80">
        <f>KO31-KQ31</f>
        <v>89.409267683889539</v>
      </c>
      <c r="KT31" s="80">
        <f>KO31-KR31</f>
        <v>45.45801768146157</v>
      </c>
      <c r="KU31" s="81">
        <f>IFERROR(KO31/KP31-1,"-")</f>
        <v>-0.18244157841401876</v>
      </c>
      <c r="KV31" s="81"/>
      <c r="KW31" s="39">
        <f>KW16/(KW11*1000000)</f>
        <v>496.14126755839624</v>
      </c>
      <c r="KX31" s="101">
        <f t="shared" ref="KX31" si="666">KX16/(KX11*1000000)</f>
        <v>530.23890758182586</v>
      </c>
      <c r="KY31" s="101">
        <f>KY16/(KY11*1000000)</f>
        <v>417.2248048393397</v>
      </c>
      <c r="KZ31" s="101">
        <f>KZ16/(KZ11*1000000)</f>
        <v>461.3479320811216</v>
      </c>
      <c r="LA31" s="80">
        <f>KW31-KY31</f>
        <v>78.91646271905654</v>
      </c>
      <c r="LB31" s="80">
        <f>KW31-KZ31</f>
        <v>34.793335477274638</v>
      </c>
      <c r="LC31" s="81">
        <f>IFERROR(KW31/KX31-1,"-")</f>
        <v>-6.4306182620459063E-2</v>
      </c>
      <c r="LD31" s="81"/>
      <c r="LE31" s="39">
        <f>LE16/(LE11*1000000)</f>
        <v>445.47338459147227</v>
      </c>
      <c r="LF31" s="101">
        <f t="shared" ref="LF31" si="667">LF16/(LF11*1000000)</f>
        <v>493.88309948385734</v>
      </c>
      <c r="LG31" s="101">
        <f>LG16/(LG11*1000000)</f>
        <v>415.6432279556945</v>
      </c>
      <c r="LH31" s="101">
        <f>LH16/(LH11*1000000)</f>
        <v>459.93048602003734</v>
      </c>
      <c r="LI31" s="80">
        <f>LE31-LG31</f>
        <v>29.830156635777769</v>
      </c>
      <c r="LJ31" s="80">
        <f>LE31-LH31</f>
        <v>-14.457101428565068</v>
      </c>
      <c r="LK31" s="81">
        <f>IFERROR(LE31/LF31-1,"-")</f>
        <v>-9.8018569461025606E-2</v>
      </c>
      <c r="LL31" s="39">
        <v>438.13538263084348</v>
      </c>
      <c r="LM31" s="101">
        <v>493.88309948385734</v>
      </c>
      <c r="LN31" s="103">
        <v>414.10995638465619</v>
      </c>
      <c r="LO31" s="101">
        <v>488.71291001329615</v>
      </c>
      <c r="LP31" s="35">
        <f>LL31-LN31</f>
        <v>24.025426246187294</v>
      </c>
      <c r="LQ31" s="35">
        <f>LL31-LO31</f>
        <v>-50.577527382452672</v>
      </c>
      <c r="LR31" s="36">
        <f>IFERROR(LL31/LM31-1,"-")</f>
        <v>-0.11287634039568095</v>
      </c>
      <c r="LS31" s="81"/>
      <c r="LT31" s="39">
        <f>LT16/(LT11*1000000)</f>
        <v>462.93226666000271</v>
      </c>
      <c r="LU31" s="101">
        <f t="shared" ref="LU31" si="668">LU16/(LU11*1000000)</f>
        <v>486.40377768480784</v>
      </c>
      <c r="LV31" s="101">
        <f>LV16/(LV11*1000000)</f>
        <v>412.62327182377703</v>
      </c>
      <c r="LW31" s="101">
        <f>LW16/(LW11*1000000)</f>
        <v>434.39768114490312</v>
      </c>
      <c r="LX31" s="80">
        <f>LT31-LV31</f>
        <v>50.308994836225679</v>
      </c>
      <c r="LY31" s="80">
        <f>LT31-LW31</f>
        <v>28.534585515099593</v>
      </c>
      <c r="LZ31" s="81">
        <f>IFERROR(LT31/LU31-1,"-")</f>
        <v>-4.825519887309504E-2</v>
      </c>
      <c r="MA31" s="81"/>
      <c r="MB31" s="39">
        <f>MB16/(MB11*1000000)</f>
        <v>443.56783865720098</v>
      </c>
      <c r="MC31" s="101">
        <f t="shared" ref="MC31" si="669">MC16/(MC11*1000000)</f>
        <v>462.85281029897118</v>
      </c>
      <c r="MD31" s="101">
        <f>MD16/(MD11*1000000)</f>
        <v>411.18153356053716</v>
      </c>
      <c r="ME31" s="101">
        <f>ME16/(ME11*1000000)</f>
        <v>428.59652263444349</v>
      </c>
      <c r="MF31" s="80">
        <f>MB31-MD31</f>
        <v>32.386305096663818</v>
      </c>
      <c r="MG31" s="80">
        <f>MB31-ME31</f>
        <v>14.971316022757492</v>
      </c>
      <c r="MH31" s="81">
        <f>IFERROR(MB31/MC31-1,"-")</f>
        <v>-4.1665452197024444E-2</v>
      </c>
      <c r="MI31" s="81"/>
      <c r="MJ31" s="39">
        <f>MJ16/(MJ11*1000000)</f>
        <v>442.94716307330424</v>
      </c>
      <c r="MK31" s="101">
        <f t="shared" ref="MK31" si="670">MK16/(MK11*1000000)</f>
        <v>462.85281029897118</v>
      </c>
      <c r="ML31" s="101">
        <f>ML16/(ML11*1000000)</f>
        <v>409.78317414796851</v>
      </c>
      <c r="MM31" s="101">
        <f>MM16/(MM11*1000000)</f>
        <v>422.93956158170732</v>
      </c>
      <c r="MN31" s="80">
        <f>MJ31-ML31</f>
        <v>33.16398892533573</v>
      </c>
      <c r="MO31" s="80">
        <f>MJ31-MM31</f>
        <v>20.007601491596915</v>
      </c>
      <c r="MP31" s="81">
        <f>IFERROR(MJ31/MK31-1,"-")</f>
        <v>-4.3006430516883465E-2</v>
      </c>
      <c r="MQ31" s="81"/>
      <c r="MR31" s="39">
        <f>MR16/(MR11*1000000)</f>
        <v>458.64229746402356</v>
      </c>
      <c r="MS31" s="101">
        <f t="shared" ref="MS31" si="671">MS16/(MS11*1000000)</f>
        <v>471.98730554857718</v>
      </c>
      <c r="MT31" s="101">
        <f>MT16/(MT11*1000000)</f>
        <v>408.42669536691386</v>
      </c>
      <c r="MU31" s="101">
        <f>MU16/(MU11*1000000)</f>
        <v>417.42069725528421</v>
      </c>
      <c r="MV31" s="80">
        <f>MR31-MT31</f>
        <v>50.215602097109695</v>
      </c>
      <c r="MW31" s="80">
        <f>MR31-MU31</f>
        <v>41.221600208739346</v>
      </c>
      <c r="MX31" s="81">
        <f>IFERROR(MR31/MS31-1,"-")</f>
        <v>-2.8274082645174392E-2</v>
      </c>
      <c r="MY31" s="81"/>
      <c r="MZ31" s="39">
        <f>MZ16/(MZ11*1000000)</f>
        <v>449.15047071673757</v>
      </c>
      <c r="NA31" s="101">
        <f t="shared" ref="NA31" si="672">NA16/(NA11*1000000)</f>
        <v>492.65926769358583</v>
      </c>
      <c r="NB31" s="101">
        <f>NB16/(NB11*1000000)</f>
        <v>412.0341744274005</v>
      </c>
      <c r="NC31" s="80">
        <f>MZ31-NB31</f>
        <v>37.116296289337072</v>
      </c>
      <c r="ND31" s="81">
        <f>IFERROR(MZ31/NA31-1,"-")</f>
        <v>-8.8314175394562877E-2</v>
      </c>
      <c r="NE31" s="81"/>
      <c r="NF31" s="39">
        <f>NF16/(NF11*1000000)</f>
        <v>436.58280885126999</v>
      </c>
      <c r="NG31" s="101">
        <f t="shared" ref="NG31" si="673">NG16/(NG11*1000000)</f>
        <v>467.45609642156279</v>
      </c>
      <c r="NH31" s="101">
        <f>NH16/(NH11*1000000)</f>
        <v>407.3766026879581</v>
      </c>
      <c r="NI31" s="80">
        <f>NF31-NH31</f>
        <v>29.20620616331189</v>
      </c>
      <c r="NJ31" s="81">
        <f>IFERROR(NF31/NG31-1,"-")</f>
        <v>-6.6045320205751601E-2</v>
      </c>
      <c r="NK31" s="81"/>
      <c r="NL31" s="39">
        <f>NL16/(NL11*1000000)</f>
        <v>431.3773171534512</v>
      </c>
      <c r="NM31" s="101">
        <f t="shared" ref="NM31" si="674">NM16/(NM11*1000000)</f>
        <v>485.90291501655264</v>
      </c>
      <c r="NN31" s="101">
        <f>NN16/(NN11*1000000)</f>
        <v>402.79533130260961</v>
      </c>
      <c r="NO31" s="80">
        <f>NL31-NN31</f>
        <v>28.58198585084159</v>
      </c>
      <c r="NP31" s="81">
        <f>IFERROR(NL31/NM31-1,"-")</f>
        <v>-0.11221500463985479</v>
      </c>
      <c r="NQ31" s="81"/>
      <c r="NR31" s="39">
        <f>NR16/(NR11*1000000)</f>
        <v>436.97983687795727</v>
      </c>
      <c r="NS31" s="101">
        <f t="shared" ref="NS31" si="675">NS16/(NS11*1000000)</f>
        <v>467.11132189887303</v>
      </c>
      <c r="NT31" s="101">
        <f>NT16/(NT11*1000000)</f>
        <v>398.28833526997857</v>
      </c>
      <c r="NU31" s="101">
        <f>NU16/(NU11*1000000)</f>
        <v>451.48581545515276</v>
      </c>
      <c r="NV31" s="80">
        <f>NR31-NT31</f>
        <v>38.691501607978694</v>
      </c>
      <c r="NW31" s="81">
        <f>IFERROR(NR31/NS31-1,"-")</f>
        <v>-6.4506004475393675E-2</v>
      </c>
      <c r="NX31" s="81"/>
      <c r="NY31" s="39">
        <f>NY16/(NY11*1000000)</f>
        <v>434.64006453283349</v>
      </c>
      <c r="NZ31" s="101">
        <f t="shared" ref="NZ31" si="676">NZ16/(NZ11*1000000)</f>
        <v>508.2657552468965</v>
      </c>
      <c r="OA31" s="101">
        <f>OA16/(OA11*1000000)</f>
        <v>393.8536675909524</v>
      </c>
      <c r="OB31" s="101">
        <f>OB16/(OB11*1000000)</f>
        <v>452.32897222231384</v>
      </c>
      <c r="OC31" s="80">
        <f>NY31-OA31</f>
        <v>40.786396941881094</v>
      </c>
      <c r="OD31" s="81">
        <f>IFERROR(NY31/NZ31-1,"-")</f>
        <v>-0.14485668167492105</v>
      </c>
      <c r="OE31" s="81"/>
      <c r="OF31" s="39">
        <f>OF16/(OF11*1000000)</f>
        <v>414.46351202533333</v>
      </c>
      <c r="OG31" s="101">
        <f t="shared" ref="OG31" si="677">OG16/(OG11*1000000)</f>
        <v>496.14126755839624</v>
      </c>
      <c r="OH31" s="101">
        <f>OH16/(OH11*1000000)</f>
        <v>389.48945548846865</v>
      </c>
      <c r="OI31" s="101">
        <f>OI16/(OI11*1000000)</f>
        <v>453.20342209987291</v>
      </c>
      <c r="OJ31" s="80">
        <f>OF31-OH31</f>
        <v>24.97405653686468</v>
      </c>
      <c r="OK31" s="81">
        <f>IFERROR(OF31/OG31-1,"-")</f>
        <v>-0.16462600649007564</v>
      </c>
      <c r="OL31" s="81"/>
      <c r="OM31" s="39">
        <f>OM16/(OM11*1000000)</f>
        <v>386.22205718398249</v>
      </c>
      <c r="ON31" s="101">
        <f t="shared" ref="ON31" si="678">ON16/(ON11*1000000)</f>
        <v>445.47338459147227</v>
      </c>
      <c r="OO31" s="101">
        <f>OO16/(OO11*1000000)</f>
        <v>385.19389684275467</v>
      </c>
      <c r="OP31" s="101">
        <f>OP16/(OP11*1000000)</f>
        <v>454.10857139730206</v>
      </c>
      <c r="OQ31" s="80">
        <f>OM31-OO31</f>
        <v>1.0281603412278173</v>
      </c>
      <c r="OR31" s="81">
        <f>IFERROR(OM31/ON31-1,"-")</f>
        <v>-0.13300755882829463</v>
      </c>
      <c r="OS31" s="81"/>
      <c r="OT31" s="39">
        <v>389.42365548344367</v>
      </c>
      <c r="OU31" s="101">
        <v>438.13538263084354</v>
      </c>
      <c r="OV31" s="101">
        <v>380.9652568279439</v>
      </c>
      <c r="OW31" s="101">
        <v>430.81831339078195</v>
      </c>
      <c r="OX31" s="80">
        <v>8.4583986554997637</v>
      </c>
      <c r="OY31" s="81">
        <v>-0.11117962410363591</v>
      </c>
      <c r="OZ31" s="100"/>
      <c r="PA31" s="39">
        <f>PA16/(PA11*1000000)</f>
        <v>398.97002295609695</v>
      </c>
      <c r="PB31" s="101">
        <f t="shared" ref="PB31" si="679">PB16/(PB11*1000000)</f>
        <v>462.93226666000271</v>
      </c>
      <c r="PC31" s="101">
        <f>PC16/(PC11*1000000)</f>
        <v>376.80186473703162</v>
      </c>
      <c r="PD31" s="101">
        <f>PD16/(PD11*1000000)</f>
        <v>401.98005283193311</v>
      </c>
      <c r="PE31" s="80">
        <f>PA31-PC31</f>
        <v>22.168158219065333</v>
      </c>
      <c r="PF31" s="81">
        <f>IFERROR(PA31/PB31-1,"-")</f>
        <v>-0.13816760746747081</v>
      </c>
      <c r="PG31" s="81"/>
      <c r="PH31" s="39">
        <f>PH16/(PH11*1000000)</f>
        <v>401.53253706784324</v>
      </c>
      <c r="PI31" s="101">
        <f t="shared" ref="PI31" si="680">PI16/(PI11*1000000)</f>
        <v>443.56783865720098</v>
      </c>
      <c r="PJ31" s="101">
        <f>PJ16/(PJ11*1000000)</f>
        <v>372.7021109830813</v>
      </c>
      <c r="PK31" s="101">
        <f>PK16/(PK11*1000000)</f>
        <v>399.30320905403073</v>
      </c>
      <c r="PL31" s="80">
        <f>PH31-PJ31</f>
        <v>28.830426084761939</v>
      </c>
      <c r="PM31" s="81">
        <f>IFERROR(PH31/PI31-1,"-")</f>
        <v>-9.4766342205083842E-2</v>
      </c>
      <c r="PN31" s="81"/>
      <c r="PO31" s="39">
        <f>PO16/(PO11*1000000)</f>
        <v>400.14028019603757</v>
      </c>
      <c r="PP31" s="101">
        <f t="shared" ref="PP31" si="681">PP16/(PP11*1000000)</f>
        <v>442.94716307330424</v>
      </c>
      <c r="PQ31" s="101">
        <f>PQ16/(PQ11*1000000)</f>
        <v>368.66444426547577</v>
      </c>
      <c r="PR31" s="101">
        <f>PR16/(PR11*1000000)</f>
        <v>396.74404182578735</v>
      </c>
      <c r="PS31" s="80">
        <f>PO31-PQ31</f>
        <v>31.4758359305618</v>
      </c>
      <c r="PT31" s="81">
        <f>IFERROR(PO31/PP31-1,"-")</f>
        <v>-9.6641058902509513E-2</v>
      </c>
      <c r="PU31" s="81"/>
      <c r="PV31" s="39">
        <f>PV16/(PV11*1000000)</f>
        <v>374.94014483652785</v>
      </c>
      <c r="PW31" s="101">
        <f t="shared" ref="PW31" si="682">PW16/(PW11*1000000)</f>
        <v>458.64229746402356</v>
      </c>
      <c r="PX31" s="101">
        <f>PX16/(PX11*1000000)</f>
        <v>364.68736889080782</v>
      </c>
      <c r="PY31" s="101">
        <f>PY16/(PY11*1000000)</f>
        <v>394.2962526057085</v>
      </c>
      <c r="PZ31" s="80">
        <f>PV31-PX31</f>
        <v>10.252775945720032</v>
      </c>
      <c r="QA31" s="81">
        <f>IFERROR(PV31/PW31-1,"-")</f>
        <v>-0.18249985465865459</v>
      </c>
      <c r="QB31" s="81"/>
      <c r="QC31" s="39">
        <f>QC16/(QC11*1000000)</f>
        <v>324.30960126935872</v>
      </c>
      <c r="QD31" s="101">
        <f t="shared" ref="QD31" si="683">QD16/(QD11*1000000)</f>
        <v>449.15047071673757</v>
      </c>
      <c r="QE31" s="101">
        <f>QE16/(QE11*1000000)</f>
        <v>388.46663066533591</v>
      </c>
      <c r="QF31" s="80">
        <f>QC31-QE31</f>
        <v>-64.15702939597719</v>
      </c>
      <c r="QG31" s="81">
        <f>IFERROR(QC31/QD31-1,"-")</f>
        <v>-0.27794887813022318</v>
      </c>
      <c r="QH31" s="81"/>
      <c r="QI31" s="39">
        <f>QI16/(QI11*1000000)</f>
        <v>342.36303769293079</v>
      </c>
      <c r="QJ31" s="101">
        <f t="shared" ref="QJ31" si="684">QJ16/(QJ11*1000000)</f>
        <v>436.58280885126999</v>
      </c>
      <c r="QK31" s="101">
        <f>QK16/(QK11*1000000)</f>
        <v>382.79166300566237</v>
      </c>
      <c r="QL31" s="80">
        <f>QI31-QK31</f>
        <v>-40.428625312731583</v>
      </c>
      <c r="QM31" s="81">
        <f>IFERROR(QI31/QJ31-1,"-")</f>
        <v>-0.21581191299366276</v>
      </c>
      <c r="QN31" s="81"/>
      <c r="QO31" s="81"/>
      <c r="QP31" s="164">
        <f>+QP16/'[174]Budget data splité 2015 2106'!$DJ$243</f>
        <v>550.39163018672969</v>
      </c>
      <c r="QQ31" s="171"/>
      <c r="QR31" s="171"/>
      <c r="QS31" s="124"/>
      <c r="QT31" s="124"/>
      <c r="QV31" s="33" t="e">
        <f t="shared" ref="QV31:QX34" si="685">QV16/(QV11*1000000)</f>
        <v>#DIV/0!</v>
      </c>
      <c r="QW31" s="33" t="e">
        <f t="shared" si="685"/>
        <v>#DIV/0!</v>
      </c>
      <c r="QX31" s="33" t="e">
        <f t="shared" si="685"/>
        <v>#DIV/0!</v>
      </c>
      <c r="QY31" s="35" t="e">
        <f>QV31-QX31</f>
        <v>#DIV/0!</v>
      </c>
      <c r="QZ31" s="36" t="str">
        <f>IFERROR(QV31/QW31-1,"-")</f>
        <v>-</v>
      </c>
      <c r="RB31" s="33" t="e">
        <f>(RB16/2)/((RB11*1000000)/2)</f>
        <v>#DIV/0!</v>
      </c>
      <c r="RC31" s="33"/>
      <c r="RD31" s="33"/>
      <c r="RE31" s="33"/>
      <c r="RF31" s="37">
        <v>1227.6255034666603</v>
      </c>
      <c r="RG31" s="38" t="e">
        <f>RB31/$Y31-1</f>
        <v>#DIV/0!</v>
      </c>
    </row>
    <row r="32" spans="1:478" ht="14.5" x14ac:dyDescent="0.3">
      <c r="A32" s="193" t="s">
        <v>14</v>
      </c>
      <c r="B32" s="194"/>
      <c r="C32" s="2"/>
      <c r="D32" s="42"/>
      <c r="E32" s="39">
        <f>E17/(E12*1000000)</f>
        <v>4777.769168404624</v>
      </c>
      <c r="F32" s="39">
        <f t="shared" ref="F32:G32" si="686">F17/(F12*1000000)</f>
        <v>4133.7414220217925</v>
      </c>
      <c r="G32" s="39">
        <f t="shared" si="686"/>
        <v>3966.1142780593254</v>
      </c>
      <c r="H32" s="85">
        <f>E32-G32</f>
        <v>811.65489034529855</v>
      </c>
      <c r="I32" s="41">
        <f>IFERROR(E32/F32-1,"-")</f>
        <v>0.15579778235568509</v>
      </c>
      <c r="J32" s="42"/>
      <c r="K32" s="39">
        <f>K17/(K12*1000000)</f>
        <v>5077.0536165844815</v>
      </c>
      <c r="L32" s="39">
        <f t="shared" ref="L32:M32" si="687">L17/(L12*1000000)</f>
        <v>5143.2038960277232</v>
      </c>
      <c r="M32" s="39">
        <f t="shared" si="687"/>
        <v>3966.1142780593254</v>
      </c>
      <c r="N32" s="85">
        <f>K32-M32</f>
        <v>1110.939338525156</v>
      </c>
      <c r="O32" s="41">
        <f>IFERROR(K32/L32-1,"-")</f>
        <v>-1.2861687146864198E-2</v>
      </c>
      <c r="P32" s="42"/>
      <c r="Q32" s="39">
        <f>Q17/(Q12*1000000)</f>
        <v>4958.6927250000863</v>
      </c>
      <c r="R32" s="39">
        <f t="shared" ref="R32:S32" si="688">R17/(R12*1000000)</f>
        <v>4875.5357099361227</v>
      </c>
      <c r="S32" s="39">
        <f t="shared" si="688"/>
        <v>3966.1142780593254</v>
      </c>
      <c r="T32" s="85">
        <f>Q32-S32</f>
        <v>992.57844694076084</v>
      </c>
      <c r="U32" s="41">
        <f>IFERROR(Q32/R32-1,"-")</f>
        <v>1.7055974976143418E-2</v>
      </c>
      <c r="V32" s="42"/>
      <c r="W32" s="39">
        <f>W17/(W12*1000000)</f>
        <v>4065.2590258806235</v>
      </c>
      <c r="X32" s="39">
        <f t="shared" ref="X32:Y32" si="689">X17/(X12*1000000)</f>
        <v>4835.8013751105136</v>
      </c>
      <c r="Y32" s="39">
        <f t="shared" si="689"/>
        <v>3966.1142780593254</v>
      </c>
      <c r="Z32" s="85">
        <f>W32-Y32</f>
        <v>99.144747821298097</v>
      </c>
      <c r="AA32" s="41">
        <f>IFERROR(W32/X32-1,"-")</f>
        <v>-0.15934119072710684</v>
      </c>
      <c r="AB32" s="42"/>
      <c r="AC32" s="39">
        <f>AC17/(AC12*1000000)</f>
        <v>3485.123215787894</v>
      </c>
      <c r="AD32" s="39">
        <f t="shared" ref="AD32:AE32" si="690">AD17/(AD12*1000000)</f>
        <v>4362.9858402389582</v>
      </c>
      <c r="AE32" s="39">
        <f t="shared" si="690"/>
        <v>3966.1142780593254</v>
      </c>
      <c r="AF32" s="85">
        <f>AC32-AE32</f>
        <v>-480.99106227143147</v>
      </c>
      <c r="AG32" s="41">
        <f>IFERROR(AC32/AD32-1,"-")</f>
        <v>-0.20120684700709091</v>
      </c>
      <c r="AH32" s="42"/>
      <c r="AI32" s="39">
        <f>AI17/(AI12*1000000)</f>
        <v>3246.6169504801687</v>
      </c>
      <c r="AJ32" s="39" t="e">
        <f t="shared" ref="AJ32:AK32" si="691">AJ17/(AJ12*1000000)</f>
        <v>#REF!</v>
      </c>
      <c r="AK32" s="39">
        <f t="shared" si="691"/>
        <v>3966.1142780593254</v>
      </c>
      <c r="AL32" s="39">
        <f>AL17/(AL12*1000000)</f>
        <v>5247.9513853492335</v>
      </c>
      <c r="AM32" s="85">
        <f>AI32-AK32</f>
        <v>-719.49732757915672</v>
      </c>
      <c r="AN32" s="41" t="str">
        <f>IFERROR(AI32/AJ32-1,"-")</f>
        <v>-</v>
      </c>
      <c r="AO32" s="42"/>
      <c r="AP32" s="39">
        <f>AP17/(AP12*1000000)</f>
        <v>2992.4332301760101</v>
      </c>
      <c r="AQ32" s="39" t="e">
        <f t="shared" ref="AQ32:AR32" si="692">AQ17/(AQ12*1000000)</f>
        <v>#REF!</v>
      </c>
      <c r="AR32" s="39">
        <f t="shared" si="692"/>
        <v>3966.1142780593254</v>
      </c>
      <c r="AS32" s="39">
        <f>AS17/(AS12*1000000)</f>
        <v>3485.123215787894</v>
      </c>
      <c r="AT32" s="85">
        <f>AP32-AR32</f>
        <v>-973.68104788331539</v>
      </c>
      <c r="AU32" s="41" t="str">
        <f>IFERROR(AP32/AQ32-1,"-")</f>
        <v>-</v>
      </c>
      <c r="AV32" s="42"/>
      <c r="AW32" s="39">
        <f>AW17/(AW12*1000000)</f>
        <v>3471.5291240112947</v>
      </c>
      <c r="AX32" s="39" t="e">
        <f t="shared" ref="AX32:AY32" si="693">AX17/(AX12*1000000)</f>
        <v>#REF!</v>
      </c>
      <c r="AY32" s="39">
        <f t="shared" si="693"/>
        <v>3966.114278059325</v>
      </c>
      <c r="AZ32" s="39">
        <f>AZ17/(AZ12*1000000)</f>
        <v>3485.123215787894</v>
      </c>
      <c r="BA32" s="85">
        <f>AW32-AY32</f>
        <v>-494.58515404803029</v>
      </c>
      <c r="BB32" s="41" t="str">
        <f>IFERROR(AW32/AX32-1,"-")</f>
        <v>-</v>
      </c>
      <c r="BC32" s="42"/>
      <c r="BD32" s="39">
        <f>BD17/(BD12*1000000)</f>
        <v>2969.1284899775037</v>
      </c>
      <c r="BE32" s="39" t="e">
        <f t="shared" ref="BE32:BF32" si="694">BE17/(BE12*1000000)</f>
        <v>#REF!</v>
      </c>
      <c r="BF32" s="39">
        <f t="shared" si="694"/>
        <v>3966.1142780593254</v>
      </c>
      <c r="BG32" s="39">
        <f>BG17/(BG12*1000000)</f>
        <v>3374.1327621106984</v>
      </c>
      <c r="BH32" s="85">
        <f>BD32-BF32</f>
        <v>-996.98578808182174</v>
      </c>
      <c r="BI32" s="41" t="str">
        <f>IFERROR(BD32/BE32-1,"-")</f>
        <v>-</v>
      </c>
      <c r="BJ32" s="42"/>
      <c r="BK32" s="42"/>
      <c r="BL32" s="42"/>
      <c r="BM32" s="42"/>
      <c r="BN32" s="39">
        <f>BN17/(BN12*1000000)</f>
        <v>2963.2078852016184</v>
      </c>
      <c r="BO32" s="39" t="e">
        <f t="shared" ref="BO32:BP32" si="695">BO17/(BO12*1000000)</f>
        <v>#REF!</v>
      </c>
      <c r="BP32" s="39">
        <f t="shared" si="695"/>
        <v>3966.1142780593259</v>
      </c>
      <c r="BQ32" s="39">
        <f>BQ17/(BQ12*1000000)</f>
        <v>3374.1327621106984</v>
      </c>
      <c r="BR32" s="85">
        <f>BN32-BP32</f>
        <v>-1002.9063928577075</v>
      </c>
      <c r="BS32" s="41" t="str">
        <f>IFERROR(BN32/BO32-1,"-")</f>
        <v>-</v>
      </c>
      <c r="BT32" s="54"/>
      <c r="BU32" s="39">
        <f>BU17/(BU12*1000000)</f>
        <v>3109.9554613931023</v>
      </c>
      <c r="BV32" s="39" t="e">
        <f t="shared" ref="BV32:BW32" si="696">BV17/(BV12*1000000)</f>
        <v>#REF!</v>
      </c>
      <c r="BW32" s="39">
        <f t="shared" si="696"/>
        <v>3966.1142780593254</v>
      </c>
      <c r="BX32" s="39">
        <f>BX17/(BX12*1000000)</f>
        <v>3374.1327621106984</v>
      </c>
      <c r="BY32" s="85">
        <f>BU32-BW32</f>
        <v>-856.15881666622317</v>
      </c>
      <c r="BZ32" s="41" t="str">
        <f>IFERROR(BU32/BV32-1,"-")</f>
        <v>-</v>
      </c>
      <c r="CA32" s="54"/>
      <c r="CB32" s="39">
        <f>CB17/(CB12*1000000)</f>
        <v>3109.9554613931023</v>
      </c>
      <c r="CC32" s="39" t="e">
        <f t="shared" ref="CC32:CD32" si="697">CC17/(CC12*1000000)</f>
        <v>#REF!</v>
      </c>
      <c r="CD32" s="39">
        <f t="shared" si="697"/>
        <v>3966.1142780593254</v>
      </c>
      <c r="CE32" s="39">
        <f>CE17/(CE12*1000000)</f>
        <v>3374.1327621106984</v>
      </c>
      <c r="CF32" s="85">
        <f>CB32-CD32</f>
        <v>-856.15881666622317</v>
      </c>
      <c r="CG32" s="41" t="str">
        <f>IFERROR(CB32/CC32-1,"-")</f>
        <v>-</v>
      </c>
      <c r="CH32" s="54"/>
      <c r="CI32" s="54"/>
      <c r="CJ32" s="43">
        <f t="shared" ref="CJ32:CK34" si="698">(CJ17)/((CJ12*1000000))</f>
        <v>4777.769168404624</v>
      </c>
      <c r="CK32" s="44" t="e">
        <f t="shared" si="698"/>
        <v>#REF!</v>
      </c>
      <c r="CL32" s="44" t="e">
        <f>(CL17)/((CL12*1000000))</f>
        <v>#REF!</v>
      </c>
      <c r="CM32" s="45" t="e">
        <f t="shared" si="52"/>
        <v>#REF!</v>
      </c>
      <c r="CN32" s="46" t="str">
        <f t="shared" ref="CN32:CN34" si="699">IFERROR(CJ32/CK32-1,"-")</f>
        <v>-</v>
      </c>
      <c r="CP32" s="43">
        <f t="shared" ref="CP32:CP34" si="700">(CP17/2)/((CP12*1000000)/2)</f>
        <v>4777.769168404624</v>
      </c>
      <c r="CQ32" s="43"/>
      <c r="CR32" s="43"/>
      <c r="CS32" s="43"/>
      <c r="CT32" s="47"/>
      <c r="CU32" s="48" t="e">
        <f t="shared" ref="CU32:CU34" si="701">CP32/$CT32-1</f>
        <v>#DIV/0!</v>
      </c>
      <c r="CV32" s="48" t="e">
        <f t="shared" si="629"/>
        <v>#DIV/0!</v>
      </c>
      <c r="CW32" s="48" t="e">
        <f t="shared" si="629"/>
        <v>#DIV/0!</v>
      </c>
      <c r="CX32" s="48" t="e">
        <f t="shared" si="629"/>
        <v>#DIV/0!</v>
      </c>
      <c r="CY32" s="39">
        <f>CY17/(CY12*1000000)</f>
        <v>4569.5587242320544</v>
      </c>
      <c r="CZ32" s="39" t="e">
        <f t="shared" ref="CZ32:DA32" si="702">CZ17/(CZ12*1000000)</f>
        <v>#REF!</v>
      </c>
      <c r="DA32" s="39">
        <f t="shared" si="702"/>
        <v>3966.1142780593254</v>
      </c>
      <c r="DB32" s="39">
        <f>DB17/(DB12*1000000)</f>
        <v>3374.1327621106984</v>
      </c>
      <c r="DC32" s="85">
        <f>CY32-DA32</f>
        <v>603.44444617272893</v>
      </c>
      <c r="DD32" s="41" t="str">
        <f>IFERROR(CY32/CZ32-1,"-")</f>
        <v>-</v>
      </c>
      <c r="DF32" s="39">
        <f>DF17/(DF12*1000000)</f>
        <v>4401.2200444556984</v>
      </c>
      <c r="DG32" s="39">
        <f t="shared" ref="DG32:DH32" si="703">DG17/(DG12*1000000)</f>
        <v>4777.769168404624</v>
      </c>
      <c r="DH32" s="39">
        <f t="shared" si="703"/>
        <v>3374.1327621106984</v>
      </c>
      <c r="DI32" s="85">
        <f>DF32-DH32</f>
        <v>1027.0872823449999</v>
      </c>
      <c r="DJ32" s="41">
        <f>IFERROR(DF32/DG32-1,"-")</f>
        <v>-7.8812749355712697E-2</v>
      </c>
      <c r="DK32" s="54"/>
      <c r="DL32" s="39">
        <f>DL17/(DL12*1000000)</f>
        <v>4281.8458055454157</v>
      </c>
      <c r="DM32" s="39">
        <f t="shared" ref="DM32:DN32" si="704">DM17/(DM12*1000000)</f>
        <v>5143.2038960277232</v>
      </c>
      <c r="DN32" s="39">
        <f t="shared" si="704"/>
        <v>3374.1327621106984</v>
      </c>
      <c r="DO32" s="85">
        <f>DL32-DN32</f>
        <v>907.71304343471729</v>
      </c>
      <c r="DP32" s="41">
        <f>IFERROR(DL32/DM32-1,"-")</f>
        <v>-0.1674750034988044</v>
      </c>
      <c r="DQ32" s="54"/>
      <c r="DR32" s="39">
        <f>DR17/(DR12*1000000)</f>
        <v>3253.9673287793794</v>
      </c>
      <c r="DS32" s="39">
        <f t="shared" ref="DS32:DT32" si="705">DS17/(DS12*1000000)</f>
        <v>4065.2590258806235</v>
      </c>
      <c r="DT32" s="39">
        <f t="shared" si="705"/>
        <v>3374.1327621106984</v>
      </c>
      <c r="DU32" s="39">
        <f t="shared" ref="DU32" si="706">DU17/(DU12*1000000)</f>
        <v>2251.7569313994454</v>
      </c>
      <c r="DV32" s="85">
        <f>DR32-DT32</f>
        <v>-120.16543333131904</v>
      </c>
      <c r="DW32" s="41">
        <f>IFERROR(DR32/DS32-1,"-")</f>
        <v>-0.19956703667252806</v>
      </c>
      <c r="DX32" s="54"/>
      <c r="DY32" s="54"/>
      <c r="DZ32" s="39">
        <f>DZ17/(DZ12*1000000)</f>
        <v>3351.1689602086913</v>
      </c>
      <c r="EA32" s="39">
        <f t="shared" ref="EA32:EB32" si="707">EA17/(EA12*1000000)</f>
        <v>3485.123215787894</v>
      </c>
      <c r="EB32" s="39">
        <f t="shared" si="707"/>
        <v>3374.1327621106984</v>
      </c>
      <c r="EC32" s="39">
        <f t="shared" ref="EC32" si="708">EC17/(EC12*1000000)</f>
        <v>2251.0094420417145</v>
      </c>
      <c r="ED32" s="85">
        <f>DZ32-EB32</f>
        <v>-22.963801902007162</v>
      </c>
      <c r="EE32" s="85">
        <f>DZ32-EC32</f>
        <v>1100.1595181669768</v>
      </c>
      <c r="EF32" s="41">
        <f>IFERROR(DZ32/EA32-1,"-")</f>
        <v>-3.8436017117667198E-2</v>
      </c>
      <c r="EG32" s="54"/>
      <c r="EH32" s="39">
        <f>EH17/(EH12*1000000)</f>
        <v>3600.2093372154272</v>
      </c>
      <c r="EI32" s="39" t="e">
        <f t="shared" ref="EI32:EJ32" si="709">EI17/(EI12*1000000)</f>
        <v>#REF!</v>
      </c>
      <c r="EJ32" s="39">
        <f t="shared" si="709"/>
        <v>3374.1327621106984</v>
      </c>
      <c r="EK32" s="39">
        <f t="shared" si="638"/>
        <v>2251.0094420417145</v>
      </c>
      <c r="EL32" s="85">
        <f>EH32-EJ32</f>
        <v>226.07657510472882</v>
      </c>
      <c r="EM32" s="85">
        <f>EH32-EK32</f>
        <v>1349.1998951737128</v>
      </c>
      <c r="EN32" s="41" t="str">
        <f>IFERROR(EH32/EI32-1,"-")</f>
        <v>-</v>
      </c>
      <c r="EO32" s="54"/>
      <c r="EP32" s="39">
        <f>EP17/(EP12*1000000)</f>
        <v>3660.1941323747124</v>
      </c>
      <c r="EQ32" s="39">
        <f t="shared" ref="EQ32:ER32" si="710">EQ17/(EQ12*1000000)</f>
        <v>2992.4332301760101</v>
      </c>
      <c r="ER32" s="39">
        <f t="shared" si="710"/>
        <v>3374.1327621106984</v>
      </c>
      <c r="ES32" s="39">
        <f t="shared" si="640"/>
        <v>3351.1689602086917</v>
      </c>
      <c r="ET32" s="85">
        <f>EP32-ER32</f>
        <v>286.06137026401393</v>
      </c>
      <c r="EU32" s="85">
        <f>EP32-ES32</f>
        <v>309.02517216602064</v>
      </c>
      <c r="EV32" s="41">
        <f>IFERROR(EP32/EQ32-1,"-")</f>
        <v>0.22314980847857568</v>
      </c>
      <c r="EW32" s="54"/>
      <c r="EX32" s="39">
        <f>EX17/(EX12*1000000)</f>
        <v>3000.5284121262334</v>
      </c>
      <c r="EY32" s="39">
        <f t="shared" ref="EY32:EZ32" si="711">EY17/(EY12*1000000)</f>
        <v>3471.5291240112947</v>
      </c>
      <c r="EZ32" s="39">
        <f t="shared" si="711"/>
        <v>3374.1327621106984</v>
      </c>
      <c r="FA32" s="39">
        <f t="shared" si="642"/>
        <v>3364.8619323202165</v>
      </c>
      <c r="FB32" s="85">
        <f>EX32-EZ32</f>
        <v>-373.60434998446499</v>
      </c>
      <c r="FC32" s="85">
        <f>EX32-FA32</f>
        <v>-364.33352019398308</v>
      </c>
      <c r="FD32" s="41">
        <f>IFERROR(EX32/EY32-1,"-")</f>
        <v>-0.13567528747701463</v>
      </c>
      <c r="FE32" s="54"/>
      <c r="FF32" s="39">
        <f>FF17/(FF12*1000000)</f>
        <v>2626.1590981593686</v>
      </c>
      <c r="FG32" s="39">
        <f t="shared" ref="FG32:FH32" si="712">FG17/(FG12*1000000)</f>
        <v>2969.1284899775037</v>
      </c>
      <c r="FH32" s="39">
        <f t="shared" si="712"/>
        <v>3374.1327621106984</v>
      </c>
      <c r="FI32" s="39">
        <f t="shared" si="644"/>
        <v>3364.8619321474216</v>
      </c>
      <c r="FJ32" s="85">
        <f>FF32-FH32</f>
        <v>-747.97366395132985</v>
      </c>
      <c r="FK32" s="85">
        <f>FF32-FI32</f>
        <v>-738.70283398805304</v>
      </c>
      <c r="FL32" s="41">
        <f>IFERROR(FF32/FG32-1,"-")</f>
        <v>-0.11551180522360405</v>
      </c>
      <c r="FM32" s="54"/>
      <c r="FN32" s="39">
        <f>FN17/(FN12*1000000)</f>
        <v>3035.5143952643139</v>
      </c>
      <c r="FO32" s="39">
        <f t="shared" ref="FO32:FP32" si="713">FO17/(FO12*1000000)</f>
        <v>2963.2078852016184</v>
      </c>
      <c r="FP32" s="39">
        <f t="shared" si="713"/>
        <v>3374.1327621106984</v>
      </c>
      <c r="FQ32" s="39">
        <f t="shared" si="646"/>
        <v>3660.1941323747124</v>
      </c>
      <c r="FR32" s="85">
        <f>FN32-FP32</f>
        <v>-338.61836684638456</v>
      </c>
      <c r="FS32" s="85">
        <f>FN32-FQ32</f>
        <v>-624.67973711039849</v>
      </c>
      <c r="FT32" s="41">
        <f>IFERROR(FN32/FO32-1,"-")</f>
        <v>2.4401430093311083E-2</v>
      </c>
      <c r="FU32" s="54"/>
      <c r="FV32" s="39">
        <f>FV17/(FV12*1000000)</f>
        <v>3074.3997621455042</v>
      </c>
      <c r="FW32" s="39">
        <f t="shared" ref="FW32:FX32" si="714">FW17/(FW12*1000000)</f>
        <v>3109.9554613931023</v>
      </c>
      <c r="FX32" s="39">
        <f t="shared" si="714"/>
        <v>3374.1327621106984</v>
      </c>
      <c r="FY32" s="39">
        <f t="shared" si="648"/>
        <v>3660.1941323747124</v>
      </c>
      <c r="FZ32" s="85">
        <f>FV32-FX32</f>
        <v>-299.73299996519427</v>
      </c>
      <c r="GA32" s="85">
        <f>FV32-FY32</f>
        <v>-585.7943702292082</v>
      </c>
      <c r="GB32" s="41">
        <f>IFERROR(FV32/FW32-1,"-")</f>
        <v>-1.1432864453843616E-2</v>
      </c>
      <c r="GC32" s="54"/>
      <c r="GD32" s="39">
        <f>GD17/(GD12*1000000)</f>
        <v>3297.5540390797842</v>
      </c>
      <c r="GE32" s="39">
        <f t="shared" ref="GE32:GF32" si="715">GE17/(GE12*1000000)</f>
        <v>4569.5587242320544</v>
      </c>
      <c r="GF32" s="39">
        <f t="shared" si="715"/>
        <v>3374.1327621106989</v>
      </c>
      <c r="GG32" s="39">
        <f t="shared" si="650"/>
        <v>3660.1941323747124</v>
      </c>
      <c r="GH32" s="85">
        <f>GD32-GF32</f>
        <v>-76.578723030914716</v>
      </c>
      <c r="GI32" s="85">
        <f>GD32-GG32</f>
        <v>-362.64009329492819</v>
      </c>
      <c r="GJ32" s="41">
        <f>IFERROR(GD32/GE32-1,"-")</f>
        <v>-0.27836488420794714</v>
      </c>
      <c r="GK32" s="54"/>
      <c r="GL32" s="39">
        <f>GL17/(GL12*1000000)</f>
        <v>3165.7406478749776</v>
      </c>
      <c r="GM32" s="39">
        <f t="shared" ref="GM32:GN32" si="716">GM17/(GM12*1000000)</f>
        <v>4401.2200444556984</v>
      </c>
      <c r="GN32" s="39">
        <f t="shared" si="716"/>
        <v>3660.1941323747119</v>
      </c>
      <c r="GO32" s="85">
        <f>GL32-GN32</f>
        <v>-494.45348449973426</v>
      </c>
      <c r="GP32" s="41">
        <f>IFERROR(GL32/GM32-1,"-")</f>
        <v>-0.2807129350728732</v>
      </c>
      <c r="GQ32" s="39">
        <v>2869.1085942284662</v>
      </c>
      <c r="GR32" s="39">
        <v>4281.8458055454157</v>
      </c>
      <c r="GS32" s="39">
        <v>3660.1941323747124</v>
      </c>
      <c r="GT32" s="85">
        <v>-791.08553814624611</v>
      </c>
      <c r="GU32" s="41">
        <v>-0.32993649829410354</v>
      </c>
      <c r="GV32" s="54"/>
      <c r="GW32" s="39">
        <f>GW17/(GW12*1000000)</f>
        <v>4366.859554643258</v>
      </c>
      <c r="GX32" s="39">
        <f t="shared" ref="GX32:GY32" si="717">GX17/(GX12*1000000)</f>
        <v>4434.2748081653108</v>
      </c>
      <c r="GY32" s="39">
        <f t="shared" si="717"/>
        <v>3660.1941323747124</v>
      </c>
      <c r="GZ32" s="85">
        <f>GW32-GY32</f>
        <v>706.66542226854563</v>
      </c>
      <c r="HA32" s="41">
        <f>IFERROR(GW32/GX32-1,"-")</f>
        <v>-1.5203219565443682E-2</v>
      </c>
      <c r="HB32" s="54"/>
      <c r="HC32" s="39">
        <f>HC17/(HC12*1000000)</f>
        <v>3854.5385403553846</v>
      </c>
      <c r="HD32" s="39">
        <f t="shared" ref="HD32:HE32" si="718">HD17/(HD12*1000000)</f>
        <v>3253.9673287793794</v>
      </c>
      <c r="HE32" s="39">
        <f t="shared" si="718"/>
        <v>3660.1941323747124</v>
      </c>
      <c r="HF32" s="39">
        <f t="shared" ref="HF32" si="719">HF17/(HF12*1000000)</f>
        <v>4103.9657574551275</v>
      </c>
      <c r="HG32" s="85">
        <f>HC32-HE32</f>
        <v>194.34440798067226</v>
      </c>
      <c r="HH32" s="85">
        <f t="shared" ref="HH32:HH46" si="720">HC32-HF32</f>
        <v>-249.42721709974285</v>
      </c>
      <c r="HI32" s="41">
        <f>IFERROR(HC32/HD32-1,"-")</f>
        <v>0.18456583944906724</v>
      </c>
      <c r="HJ32" s="54"/>
      <c r="HK32" s="39">
        <f>HK17/(HK12*1000000)</f>
        <v>4571.8228816861447</v>
      </c>
      <c r="HL32" s="39">
        <f t="shared" ref="HL32:HM32" si="721">HL17/(HL12*1000000)</f>
        <v>3351.1689602086913</v>
      </c>
      <c r="HM32" s="39">
        <f t="shared" si="721"/>
        <v>3660.1941323747124</v>
      </c>
      <c r="HN32" s="39">
        <f t="shared" ref="HN32" si="722">HN17/(HN12*1000000)</f>
        <v>4103.9657574551275</v>
      </c>
      <c r="HO32" s="85">
        <f>HK32-HM32</f>
        <v>911.62874931143233</v>
      </c>
      <c r="HP32" s="85">
        <f t="shared" ref="HP32:HP34" si="723">HK32-HN32</f>
        <v>467.85712423101722</v>
      </c>
      <c r="HQ32" s="41">
        <f>IFERROR(HK32/HL32-1,"-")</f>
        <v>0.36424720328080329</v>
      </c>
      <c r="HR32" s="54"/>
      <c r="HS32" s="39">
        <f>HS17/(HS12*1000000)</f>
        <v>3909.1514901781129</v>
      </c>
      <c r="HT32" s="39">
        <f t="shared" ref="HT32:HV33" si="724">HT17/(HT12*1000000)</f>
        <v>3600.2093372154272</v>
      </c>
      <c r="HU32" s="39">
        <f t="shared" si="724"/>
        <v>3660.1941323747124</v>
      </c>
      <c r="HV32" s="39">
        <f t="shared" si="724"/>
        <v>3929.9761305305242</v>
      </c>
      <c r="HW32" s="85">
        <f>HS32-HU32</f>
        <v>248.95735780340055</v>
      </c>
      <c r="HX32" s="85">
        <f t="shared" ref="HX32" si="725">HS32-HV32</f>
        <v>-20.824640352411279</v>
      </c>
      <c r="HY32" s="41">
        <f>IFERROR(HS32/HT32-1,"-")</f>
        <v>8.581227479445297E-2</v>
      </c>
      <c r="HZ32" s="54"/>
      <c r="IA32" s="39">
        <f>IA17/(IA12*1000000)</f>
        <v>3444.9721362435539</v>
      </c>
      <c r="IB32" s="39">
        <f t="shared" ref="IB32:ID32" si="726">IB17/(IB12*1000000)</f>
        <v>3660.1941323747124</v>
      </c>
      <c r="IC32" s="39">
        <f t="shared" si="726"/>
        <v>3660.1941323747124</v>
      </c>
      <c r="ID32" s="39">
        <f t="shared" si="726"/>
        <v>3929.9761305305242</v>
      </c>
      <c r="IE32" s="85">
        <f>IA32-IC32</f>
        <v>-215.22199613115845</v>
      </c>
      <c r="IF32" s="85">
        <f t="shared" ref="IF32" si="727">IA32-ID32</f>
        <v>-485.00399428697028</v>
      </c>
      <c r="IG32" s="41">
        <f>IFERROR(IA32/IB32-1,"-")</f>
        <v>-5.8800705194159697E-2</v>
      </c>
      <c r="IH32" s="54"/>
      <c r="II32" s="39">
        <f>II17/(II12*1000000)</f>
        <v>3297.7054114401512</v>
      </c>
      <c r="IJ32" s="39">
        <f t="shared" ref="IJ32:IL32" si="728">IJ17/(IJ12*1000000)</f>
        <v>2626.1590981593686</v>
      </c>
      <c r="IK32" s="39">
        <f t="shared" si="728"/>
        <v>3660.1941323747124</v>
      </c>
      <c r="IL32" s="39">
        <f t="shared" si="728"/>
        <v>3444.9721362435539</v>
      </c>
      <c r="IM32" s="85">
        <f>II32-IK32</f>
        <v>-362.48872093456112</v>
      </c>
      <c r="IN32" s="85">
        <f t="shared" ref="IN32" si="729">II32-IL32</f>
        <v>-147.26672480340267</v>
      </c>
      <c r="IO32" s="41">
        <f>IFERROR(II32/IJ32-1,"-")</f>
        <v>0.25571425347057541</v>
      </c>
      <c r="IP32" s="54"/>
      <c r="IQ32" s="39">
        <f>IQ17/(IQ12*1000000)</f>
        <v>3429.9548731677373</v>
      </c>
      <c r="IR32" s="39">
        <f t="shared" ref="IR32:IT32" si="730">IR17/(IR12*1000000)</f>
        <v>3035.5143952643139</v>
      </c>
      <c r="IS32" s="39">
        <f t="shared" si="730"/>
        <v>3660.1941323747124</v>
      </c>
      <c r="IT32" s="39">
        <f t="shared" si="730"/>
        <v>3444.9721362435539</v>
      </c>
      <c r="IU32" s="85">
        <f>IQ32-IS32</f>
        <v>-230.23925920697502</v>
      </c>
      <c r="IV32" s="85">
        <f t="shared" ref="IV32" si="731">IQ32-IT32</f>
        <v>-15.017263075816572</v>
      </c>
      <c r="IW32" s="41">
        <f>IFERROR(IQ32/IR32-1,"-")</f>
        <v>0.12994189008584089</v>
      </c>
      <c r="IX32" s="54"/>
      <c r="IY32" s="39">
        <f>IY17/(IY12*1000000)</f>
        <v>3429.9548731677373</v>
      </c>
      <c r="IZ32" s="39">
        <f t="shared" ref="IZ32:JB32" si="732">IZ17/(IZ12*1000000)</f>
        <v>3074.3997621455042</v>
      </c>
      <c r="JA32" s="39">
        <f t="shared" si="732"/>
        <v>3660.1941323747124</v>
      </c>
      <c r="JB32" s="39">
        <f t="shared" si="732"/>
        <v>3444.9721362435539</v>
      </c>
      <c r="JC32" s="85">
        <f>IY32-JA32</f>
        <v>-230.23925920697502</v>
      </c>
      <c r="JD32" s="85">
        <f t="shared" ref="JD32" si="733">IY32-JB32</f>
        <v>-15.017263075816572</v>
      </c>
      <c r="JE32" s="41">
        <f>IFERROR(IY32/IZ32-1,"-")</f>
        <v>0.11565025322995237</v>
      </c>
      <c r="JF32" s="54"/>
      <c r="JG32" s="39">
        <f>JG17/(JG12*1000000)</f>
        <v>4079.6865836254219</v>
      </c>
      <c r="JH32" s="39">
        <f t="shared" ref="JH32:JJ32" si="734">JH17/(JH12*1000000)</f>
        <v>3297.5540390797842</v>
      </c>
      <c r="JI32" s="39">
        <f t="shared" si="734"/>
        <v>3660.1941323747124</v>
      </c>
      <c r="JJ32" s="39">
        <f t="shared" si="734"/>
        <v>3444.9721362435539</v>
      </c>
      <c r="JK32" s="85">
        <f>JG32-JI32</f>
        <v>419.49245125070956</v>
      </c>
      <c r="JL32" s="85">
        <f t="shared" ref="JL32" si="735">JG32-JJ32</f>
        <v>634.71444738186801</v>
      </c>
      <c r="JM32" s="41">
        <f>IFERROR(JG32/JH32-1,"-")</f>
        <v>0.23718566406387076</v>
      </c>
      <c r="JN32" s="54"/>
      <c r="JO32" s="39">
        <f>JO17/(JO12*1000000)</f>
        <v>3837.6175057816031</v>
      </c>
      <c r="JP32" s="39">
        <f t="shared" ref="JP32:JQ32" si="736">JP17/(JP12*1000000)</f>
        <v>3165.7406478749776</v>
      </c>
      <c r="JQ32" s="39">
        <f t="shared" si="736"/>
        <v>3444.9721362435539</v>
      </c>
      <c r="JR32" s="85">
        <f>JO32-JQ32</f>
        <v>392.64536953804918</v>
      </c>
      <c r="JS32" s="41">
        <f>IFERROR(JO32/JP32-1,"-")</f>
        <v>0.21223370220097681</v>
      </c>
      <c r="JT32" s="41"/>
      <c r="JU32" s="39">
        <f>JU17/(JU12*1000000)</f>
        <v>3254.0974477526038</v>
      </c>
      <c r="JV32" s="39">
        <f t="shared" ref="JV32:JW32" si="737">JV17/(JV12*1000000)</f>
        <v>2869.1085942284662</v>
      </c>
      <c r="JW32" s="39">
        <f t="shared" si="737"/>
        <v>3444.9721362435539</v>
      </c>
      <c r="JX32" s="85">
        <f>JU32-JW32</f>
        <v>-190.87468849095012</v>
      </c>
      <c r="JY32" s="41">
        <f>IFERROR(JU32/JV32-1,"-")</f>
        <v>0.1341841345073469</v>
      </c>
      <c r="JZ32" s="41"/>
      <c r="KA32" s="39">
        <f>KA17/(KA12*1000000)</f>
        <v>3598.7452582454266</v>
      </c>
      <c r="KB32" s="39">
        <f t="shared" ref="KB32:KC32" si="738">KB17/(KB12*1000000)</f>
        <v>4366.859554643258</v>
      </c>
      <c r="KC32" s="39">
        <f t="shared" si="738"/>
        <v>3444.9721362435539</v>
      </c>
      <c r="KD32" s="85">
        <f>KA32-KC32</f>
        <v>153.77312200187271</v>
      </c>
      <c r="KE32" s="41">
        <f>IFERROR(KA32/KB32-1,"-")</f>
        <v>-0.17589626750901566</v>
      </c>
      <c r="KF32" s="41"/>
      <c r="KG32" s="39">
        <f>KG17/(KG12*1000000)</f>
        <v>3232.0804415304374</v>
      </c>
      <c r="KH32" s="39">
        <f t="shared" ref="KH32:KI32" si="739">KH17/(KH12*1000000)</f>
        <v>3854.5385403553846</v>
      </c>
      <c r="KI32" s="39">
        <f t="shared" si="739"/>
        <v>3444.9721362435539</v>
      </c>
      <c r="KJ32" s="39">
        <f t="shared" ref="KJ32" si="740">KJ17/(KJ12*1000000)</f>
        <v>3254.0974477526038</v>
      </c>
      <c r="KK32" s="85">
        <f>KG32-KI32</f>
        <v>-212.89169471311652</v>
      </c>
      <c r="KL32" s="85">
        <f>KG32-KJ32</f>
        <v>-22.017006222166401</v>
      </c>
      <c r="KM32" s="41">
        <f>IFERROR(KG32/KH32-1,"-")</f>
        <v>-0.16148706059313578</v>
      </c>
      <c r="KN32" s="41"/>
      <c r="KO32" s="39">
        <f>KO17/(KO12*1000000)</f>
        <v>3649.2051712063781</v>
      </c>
      <c r="KP32" s="39">
        <f t="shared" ref="KP32:KR33" si="741">KP17/(KP12*1000000)</f>
        <v>4571.8228816861447</v>
      </c>
      <c r="KQ32" s="39">
        <f t="shared" si="741"/>
        <v>3444.9721362435539</v>
      </c>
      <c r="KR32" s="39">
        <f t="shared" si="741"/>
        <v>3254.0974477526038</v>
      </c>
      <c r="KS32" s="85">
        <f>KO32-KQ32</f>
        <v>204.23303496282415</v>
      </c>
      <c r="KT32" s="85">
        <f>KO32-KR32</f>
        <v>395.10772345377427</v>
      </c>
      <c r="KU32" s="41">
        <f>IFERROR(KO32/KP32-1,"-")</f>
        <v>-0.20180521738398882</v>
      </c>
      <c r="KV32" s="41"/>
      <c r="KW32" s="39">
        <f>KW17/(KW12*1000000)</f>
        <v>3737.9423514623559</v>
      </c>
      <c r="KX32" s="39">
        <f t="shared" ref="KX32:KZ32" si="742">KX17/(KX12*1000000)</f>
        <v>3909.1514901781129</v>
      </c>
      <c r="KY32" s="39">
        <f t="shared" si="742"/>
        <v>3444.9721362435539</v>
      </c>
      <c r="KZ32" s="39">
        <f t="shared" si="742"/>
        <v>3254.0974477526038</v>
      </c>
      <c r="LA32" s="85">
        <f>KW32-KY32</f>
        <v>292.97021521880197</v>
      </c>
      <c r="LB32" s="85">
        <f>KW32-KZ32</f>
        <v>483.84490370975209</v>
      </c>
      <c r="LC32" s="41">
        <f>IFERROR(KW32/KX32-1,"-")</f>
        <v>-4.3797007904637697E-2</v>
      </c>
      <c r="LD32" s="41"/>
      <c r="LE32" s="39">
        <f>LE17/(LE12*1000000)</f>
        <v>29176.809092047126</v>
      </c>
      <c r="LF32" s="39">
        <f t="shared" ref="LF32:LH32" si="743">LF17/(LF12*1000000)</f>
        <v>3444.9721362435539</v>
      </c>
      <c r="LG32" s="39">
        <f t="shared" si="743"/>
        <v>3444.9721362435539</v>
      </c>
      <c r="LH32" s="39">
        <f t="shared" si="743"/>
        <v>3254.0974477526038</v>
      </c>
      <c r="LI32" s="85">
        <f>LE32-LG32</f>
        <v>25731.83695580357</v>
      </c>
      <c r="LJ32" s="85">
        <f>LE32-LH32</f>
        <v>25922.711644294523</v>
      </c>
      <c r="LK32" s="41">
        <f>IFERROR(LE32/LF32-1,"-")</f>
        <v>7.4693889930447828</v>
      </c>
      <c r="LL32" s="39">
        <v>3122.6886453878428</v>
      </c>
      <c r="LM32" s="39">
        <v>3444.9721362435539</v>
      </c>
      <c r="LN32" s="39">
        <v>3444.9721362435503</v>
      </c>
      <c r="LO32" s="39">
        <v>3649.2051712063826</v>
      </c>
      <c r="LP32" s="45">
        <f>LL32-LN32</f>
        <v>-322.28349085570744</v>
      </c>
      <c r="LQ32" s="45">
        <f>LL32-LO32</f>
        <v>-526.51652581853978</v>
      </c>
      <c r="LR32" s="46">
        <f>IFERROR(LL32/LM32-1,"-")</f>
        <v>-9.3551842543241448E-2</v>
      </c>
      <c r="LS32" s="41"/>
      <c r="LT32" s="39">
        <f>LT17/(LT12*1000000)</f>
        <v>12450.141466095258</v>
      </c>
      <c r="LU32" s="39">
        <f t="shared" ref="LU32:LW32" si="744">LU17/(LU12*1000000)</f>
        <v>3297.7054114401512</v>
      </c>
      <c r="LV32" s="39">
        <f t="shared" si="744"/>
        <v>3444.9721362435539</v>
      </c>
      <c r="LW32" s="39">
        <f t="shared" si="744"/>
        <v>3571.8706152814007</v>
      </c>
      <c r="LX32" s="85">
        <f>LT32-LV32</f>
        <v>9005.1693298517039</v>
      </c>
      <c r="LY32" s="85">
        <f>LT32-LW32</f>
        <v>8878.2708508138567</v>
      </c>
      <c r="LZ32" s="41">
        <f>IFERROR(LT32/LU32-1,"-")</f>
        <v>2.77539528634188</v>
      </c>
      <c r="MA32" s="41"/>
      <c r="MB32" s="39">
        <f>MB17/(MB12*1000000)</f>
        <v>13784.393156038544</v>
      </c>
      <c r="MC32" s="39">
        <f t="shared" ref="MC32:ME32" si="745">MC17/(MC12*1000000)</f>
        <v>3429.9548731677373</v>
      </c>
      <c r="MD32" s="39">
        <f t="shared" si="745"/>
        <v>3444.9721362435539</v>
      </c>
      <c r="ME32" s="39">
        <f t="shared" si="745"/>
        <v>3571.8706152814007</v>
      </c>
      <c r="MF32" s="85">
        <f>MB32-MD32</f>
        <v>10339.421019794991</v>
      </c>
      <c r="MG32" s="85">
        <f>MB32-ME32</f>
        <v>10212.522540757143</v>
      </c>
      <c r="MH32" s="41">
        <f>IFERROR(MB32/MC32-1,"-")</f>
        <v>3.0188263886130837</v>
      </c>
      <c r="MI32" s="41"/>
      <c r="MJ32" s="39">
        <f>MJ17/(MJ12*1000000)</f>
        <v>14247.181704895127</v>
      </c>
      <c r="MK32" s="39">
        <f t="shared" ref="MK32:MM32" si="746">MK17/(MK12*1000000)</f>
        <v>3429.9548731677373</v>
      </c>
      <c r="ML32" s="39">
        <f t="shared" si="746"/>
        <v>3444.9721362435539</v>
      </c>
      <c r="MM32" s="39">
        <f t="shared" si="746"/>
        <v>3571.8706152814002</v>
      </c>
      <c r="MN32" s="85">
        <f>MJ32-ML32</f>
        <v>10802.209568651573</v>
      </c>
      <c r="MO32" s="85">
        <f>MJ32-MM32</f>
        <v>10675.311089613726</v>
      </c>
      <c r="MP32" s="41">
        <f>IFERROR(MJ32/MK32-1,"-")</f>
        <v>3.153751938939398</v>
      </c>
      <c r="MQ32" s="41"/>
      <c r="MR32" s="39">
        <f>MR17/(MR12*1000000)</f>
        <v>15675.449835144882</v>
      </c>
      <c r="MS32" s="39">
        <f t="shared" ref="MS32:MU32" si="747">MS17/(MS12*1000000)</f>
        <v>4079.6865836254219</v>
      </c>
      <c r="MT32" s="39">
        <f t="shared" si="747"/>
        <v>3444.9721362435539</v>
      </c>
      <c r="MU32" s="39">
        <f t="shared" si="747"/>
        <v>3571.8706152814007</v>
      </c>
      <c r="MV32" s="85">
        <f>MR32-MT32</f>
        <v>12230.477698901328</v>
      </c>
      <c r="MW32" s="85">
        <f>MR32-MU32</f>
        <v>12103.579219863481</v>
      </c>
      <c r="MX32" s="41">
        <f>IFERROR(MR32/MS32-1,"-")</f>
        <v>2.8423171765353752</v>
      </c>
      <c r="MY32" s="41"/>
      <c r="MZ32" s="39">
        <f>MZ17/(MZ12*1000000)</f>
        <v>15250.925542809629</v>
      </c>
      <c r="NA32" s="39">
        <f t="shared" ref="NA32:NB32" si="748">NA17/(NA12*1000000)</f>
        <v>3837.6175057816031</v>
      </c>
      <c r="NB32" s="39">
        <f t="shared" si="748"/>
        <v>3571.8706152814002</v>
      </c>
      <c r="NC32" s="85">
        <f>MZ32-NB32</f>
        <v>11679.054927528228</v>
      </c>
      <c r="ND32" s="41">
        <f>IFERROR(MZ32/NA32-1,"-")</f>
        <v>2.9740608645424373</v>
      </c>
      <c r="NE32" s="41"/>
      <c r="NF32" s="39">
        <f>NF17/(NF12*1000000)</f>
        <v>2932.7121793574088</v>
      </c>
      <c r="NG32" s="39">
        <f t="shared" ref="NG32:NH32" si="749">NG17/(NG12*1000000)</f>
        <v>3254.0974477526038</v>
      </c>
      <c r="NH32" s="39">
        <f t="shared" si="749"/>
        <v>3571.8706152814007</v>
      </c>
      <c r="NI32" s="85">
        <f>NF32-NH32</f>
        <v>-639.15843592399187</v>
      </c>
      <c r="NJ32" s="41">
        <f>IFERROR(NF32/NG32-1,"-")</f>
        <v>-9.8763258800733E-2</v>
      </c>
      <c r="NK32" s="41"/>
      <c r="NL32" s="39">
        <f>NL17/(NL12*1000000)</f>
        <v>3225.1628027372972</v>
      </c>
      <c r="NM32" s="39">
        <f t="shared" ref="NM32:NN32" si="750">NM17/(NM12*1000000)</f>
        <v>3598.7452582454266</v>
      </c>
      <c r="NN32" s="39">
        <f t="shared" si="750"/>
        <v>3571.8706152814002</v>
      </c>
      <c r="NO32" s="85">
        <f>NL32-NN32</f>
        <v>-346.70781254410304</v>
      </c>
      <c r="NP32" s="41">
        <f>IFERROR(NL32/NM32-1,"-")</f>
        <v>-0.10380908586185122</v>
      </c>
      <c r="NQ32" s="41"/>
      <c r="NR32" s="39">
        <f>NR17/(NR12*1000000)</f>
        <v>3589.8394411532813</v>
      </c>
      <c r="NS32" s="39">
        <f t="shared" ref="NS32:NT32" si="751">NS17/(NS12*1000000)</f>
        <v>3232.0804415304374</v>
      </c>
      <c r="NT32" s="39">
        <f t="shared" si="751"/>
        <v>3571.8706152814002</v>
      </c>
      <c r="NU32" s="39">
        <f t="shared" ref="NU32" si="752">NU17/(NU12*1000000)</f>
        <v>3168.7503604079552</v>
      </c>
      <c r="NV32" s="85">
        <f>NR32-NT32</f>
        <v>17.968825871881108</v>
      </c>
      <c r="NW32" s="41">
        <f>IFERROR(NR32/NS32-1,"-")</f>
        <v>0.11069000481109303</v>
      </c>
      <c r="NX32" s="41"/>
      <c r="NY32" s="39">
        <f>NY17/(NY12*1000000)</f>
        <v>3498.4102545144378</v>
      </c>
      <c r="NZ32" s="39">
        <f t="shared" ref="NZ32:OB33" si="753">NZ17/(NZ12*1000000)</f>
        <v>3649.2051712063781</v>
      </c>
      <c r="OA32" s="39">
        <f t="shared" si="753"/>
        <v>3571.8706152814002</v>
      </c>
      <c r="OB32" s="39">
        <f t="shared" si="753"/>
        <v>3168.7503604079552</v>
      </c>
      <c r="OC32" s="85">
        <f>NY32-OA32</f>
        <v>-73.460360766962367</v>
      </c>
      <c r="OD32" s="41">
        <f>IFERROR(NY32/NZ32-1,"-")</f>
        <v>-4.1322674285833472E-2</v>
      </c>
      <c r="OE32" s="41"/>
      <c r="OF32" s="39">
        <f>OF17/(OF12*1000000)</f>
        <v>4355.7759890566294</v>
      </c>
      <c r="OG32" s="39">
        <f t="shared" ref="OG32:OI32" si="754">OG17/(OG12*1000000)</f>
        <v>3737.9423514623559</v>
      </c>
      <c r="OH32" s="39">
        <f t="shared" si="754"/>
        <v>3571.8706152814011</v>
      </c>
      <c r="OI32" s="39">
        <f t="shared" si="754"/>
        <v>3168.7503604079552</v>
      </c>
      <c r="OJ32" s="85">
        <f>OF32-OH32</f>
        <v>783.90537377522833</v>
      </c>
      <c r="OK32" s="41">
        <f>IFERROR(OF32/OG32-1,"-")</f>
        <v>0.16528709634929628</v>
      </c>
      <c r="OL32" s="41"/>
      <c r="OM32" s="39">
        <f>OM17/(OM12*1000000)</f>
        <v>4723.2714655319051</v>
      </c>
      <c r="ON32" s="39">
        <f t="shared" ref="ON32:OP32" si="755">ON17/(ON12*1000000)</f>
        <v>29176.809092047126</v>
      </c>
      <c r="OO32" s="39">
        <f t="shared" si="755"/>
        <v>3571.8706152814007</v>
      </c>
      <c r="OP32" s="39">
        <f t="shared" si="755"/>
        <v>3168.7503604079552</v>
      </c>
      <c r="OQ32" s="85">
        <f>OM32-OO32</f>
        <v>1151.4008502505044</v>
      </c>
      <c r="OR32" s="41">
        <f>IFERROR(OM32/ON32-1,"-")</f>
        <v>-0.8381155577832069</v>
      </c>
      <c r="OS32" s="41"/>
      <c r="OT32" s="39">
        <v>4504.9587854377187</v>
      </c>
      <c r="OU32" s="39">
        <v>3122.6886453878428</v>
      </c>
      <c r="OV32" s="39">
        <v>3571.8706152814007</v>
      </c>
      <c r="OW32" s="39">
        <v>3292.8201823736035</v>
      </c>
      <c r="OX32" s="85">
        <v>933.08817015631803</v>
      </c>
      <c r="OY32" s="41">
        <v>0.44265384641900329</v>
      </c>
      <c r="OZ32" s="42"/>
      <c r="PA32" s="39">
        <f>PA17/(PA12*1000000)</f>
        <v>4789.3749773894579</v>
      </c>
      <c r="PB32" s="39">
        <f t="shared" ref="PB32:PD32" si="756">PB17/(PB12*1000000)</f>
        <v>12450.141466095258</v>
      </c>
      <c r="PC32" s="39">
        <f t="shared" si="756"/>
        <v>3571.8706152814007</v>
      </c>
      <c r="PD32" s="39">
        <f t="shared" si="756"/>
        <v>3759.0200848537415</v>
      </c>
      <c r="PE32" s="85">
        <f>PA32-PC32</f>
        <v>1217.5043621080572</v>
      </c>
      <c r="PF32" s="41">
        <f>IFERROR(PA32/PB32-1,"-")</f>
        <v>-0.6153156178640955</v>
      </c>
      <c r="PG32" s="41"/>
      <c r="PH32" s="39">
        <f>PH17/(PH12*1000000)</f>
        <v>4925.3464811321019</v>
      </c>
      <c r="PI32" s="39">
        <f t="shared" ref="PI32:PK32" si="757">PI17/(PI12*1000000)</f>
        <v>13784.393156038544</v>
      </c>
      <c r="PJ32" s="39">
        <f t="shared" si="757"/>
        <v>3571.8706152814007</v>
      </c>
      <c r="PK32" s="39">
        <f t="shared" si="757"/>
        <v>3759.0200848537415</v>
      </c>
      <c r="PL32" s="85">
        <f>PH32-PJ32</f>
        <v>1353.4758658507012</v>
      </c>
      <c r="PM32" s="41">
        <f>IFERROR(PH32/PI32-1,"-")</f>
        <v>-0.64268673815542976</v>
      </c>
      <c r="PN32" s="41"/>
      <c r="PO32" s="39">
        <f>PO17/(PO12*1000000)</f>
        <v>5162.1282320673117</v>
      </c>
      <c r="PP32" s="39">
        <f t="shared" ref="PP32:PR32" si="758">PP17/(PP12*1000000)</f>
        <v>14247.181704895127</v>
      </c>
      <c r="PQ32" s="39">
        <f t="shared" si="758"/>
        <v>3571.8706152814007</v>
      </c>
      <c r="PR32" s="39">
        <f t="shared" si="758"/>
        <v>3759.0200848537411</v>
      </c>
      <c r="PS32" s="85">
        <f>PO32-PQ32</f>
        <v>1590.2576167859111</v>
      </c>
      <c r="PT32" s="41">
        <f>IFERROR(PO32/PP32-1,"-")</f>
        <v>-0.63767372811047407</v>
      </c>
      <c r="PU32" s="41"/>
      <c r="PV32" s="39">
        <f>PV17/(PV12*1000000)</f>
        <v>5176.5368238541741</v>
      </c>
      <c r="PW32" s="39">
        <f t="shared" ref="PW32:PY32" si="759">PW17/(PW12*1000000)</f>
        <v>15675.449835144882</v>
      </c>
      <c r="PX32" s="39">
        <f t="shared" si="759"/>
        <v>3571.8706152814007</v>
      </c>
      <c r="PY32" s="39">
        <f t="shared" si="759"/>
        <v>3759.0200848537415</v>
      </c>
      <c r="PZ32" s="85">
        <f>PV32-PX32</f>
        <v>1604.6662085727735</v>
      </c>
      <c r="QA32" s="41">
        <f>IFERROR(PV32/PW32-1,"-")</f>
        <v>-0.66976789321552954</v>
      </c>
      <c r="QB32" s="41"/>
      <c r="QC32" s="39">
        <f>QC17/(QC12*1000000)</f>
        <v>4906.6351438750962</v>
      </c>
      <c r="QD32" s="39">
        <f t="shared" ref="QD32:QE32" si="760">QD17/(QD12*1000000)</f>
        <v>15250.925542809629</v>
      </c>
      <c r="QE32" s="39">
        <f t="shared" si="760"/>
        <v>3759.0200848537411</v>
      </c>
      <c r="QF32" s="85">
        <f>QC32-QE32</f>
        <v>1147.6150590213551</v>
      </c>
      <c r="QG32" s="41">
        <f>IFERROR(QC32/QD32-1,"-")</f>
        <v>-0.67827295923109188</v>
      </c>
      <c r="QH32" s="41"/>
      <c r="QI32" s="39">
        <f>QI17/(QI12*1000000)</f>
        <v>4934.9630614074104</v>
      </c>
      <c r="QJ32" s="39">
        <f t="shared" ref="QJ32:QK32" si="761">QJ17/(QJ12*1000000)</f>
        <v>2932.7121793574088</v>
      </c>
      <c r="QK32" s="39">
        <f t="shared" si="761"/>
        <v>3759.0200848537415</v>
      </c>
      <c r="QL32" s="85">
        <f>QI32-QK32</f>
        <v>1175.9429765536688</v>
      </c>
      <c r="QM32" s="41">
        <f>IFERROR(QI32/QJ32-1,"-")</f>
        <v>0.68273010087499197</v>
      </c>
      <c r="QN32" s="41"/>
      <c r="QO32" s="41"/>
      <c r="QP32" s="161">
        <f>+QP17/'[174]Budget data splité 2015 2106'!$DJ$240</f>
        <v>1691.6577202653841</v>
      </c>
      <c r="QQ32" s="171"/>
      <c r="QR32" s="171"/>
      <c r="QS32" s="54"/>
      <c r="QT32" s="54"/>
      <c r="QV32" s="43" t="e">
        <f t="shared" si="685"/>
        <v>#DIV/0!</v>
      </c>
      <c r="QW32" s="43" t="e">
        <f t="shared" si="685"/>
        <v>#DIV/0!</v>
      </c>
      <c r="QX32" s="43" t="e">
        <f t="shared" si="685"/>
        <v>#DIV/0!</v>
      </c>
      <c r="QY32" s="45" t="e">
        <f>QV32-QX32</f>
        <v>#DIV/0!</v>
      </c>
      <c r="QZ32" s="46" t="str">
        <f>IFERROR(QV32/QW32-1,"-")</f>
        <v>-</v>
      </c>
      <c r="RB32" s="43" t="e">
        <f>(RB17/2)/((RB12*1000000)/2)</f>
        <v>#DIV/0!</v>
      </c>
      <c r="RC32" s="43"/>
      <c r="RD32" s="43"/>
      <c r="RE32" s="43"/>
      <c r="RF32" s="47">
        <v>4194.0615789012045</v>
      </c>
      <c r="RG32" s="48" t="e">
        <f>RB32/$Y32-1</f>
        <v>#DIV/0!</v>
      </c>
    </row>
    <row r="33" spans="1:475" ht="14.5" x14ac:dyDescent="0.3">
      <c r="A33" s="49" t="s">
        <v>15</v>
      </c>
      <c r="B33" s="50"/>
      <c r="C33" s="2"/>
      <c r="D33" s="54"/>
      <c r="E33" s="51">
        <f>E18/(E13*1000000)</f>
        <v>1250.0869253712494</v>
      </c>
      <c r="F33" s="51">
        <f t="shared" ref="F33:G33" si="762">F18/(F13*1000000)</f>
        <v>1379.8077977690264</v>
      </c>
      <c r="G33" s="51">
        <f t="shared" si="762"/>
        <v>1348.576650900239</v>
      </c>
      <c r="H33" s="89">
        <f>E33-G33</f>
        <v>-98.489725528989538</v>
      </c>
      <c r="I33" s="53">
        <f>IFERROR(E33/F33-1,"-")</f>
        <v>-9.4013726120057539E-2</v>
      </c>
      <c r="J33" s="54"/>
      <c r="K33" s="51">
        <f>K18/(K13*1000000)</f>
        <v>1229.062298840043</v>
      </c>
      <c r="L33" s="51">
        <f t="shared" ref="L33:M34" si="763">L18/(L13*1000000)</f>
        <v>1477.7339670291865</v>
      </c>
      <c r="M33" s="51">
        <f t="shared" si="763"/>
        <v>1348.5766509002392</v>
      </c>
      <c r="N33" s="89">
        <f>K33-M33</f>
        <v>-119.51435206019619</v>
      </c>
      <c r="O33" s="53">
        <f>IFERROR(K33/L33-1,"-")</f>
        <v>-0.16827905004381072</v>
      </c>
      <c r="P33" s="54"/>
      <c r="Q33" s="51">
        <f>Q18/(Q13*1000000)</f>
        <v>1200.4092806744918</v>
      </c>
      <c r="R33" s="51">
        <f t="shared" ref="R33:S33" si="764">R18/(R13*1000000)</f>
        <v>1318.859530692612</v>
      </c>
      <c r="S33" s="51">
        <f t="shared" si="764"/>
        <v>1348.576650900239</v>
      </c>
      <c r="T33" s="89">
        <f>Q33-S33</f>
        <v>-148.16737022574716</v>
      </c>
      <c r="U33" s="53">
        <f>IFERROR(Q33/R33-1,"-")</f>
        <v>-8.9812635281874886E-2</v>
      </c>
      <c r="V33" s="54"/>
      <c r="W33" s="51">
        <f>W18/(W13*1000000)</f>
        <v>836.72372968327159</v>
      </c>
      <c r="X33" s="51">
        <f t="shared" ref="X33:Y34" si="765">X18/(X13*1000000)</f>
        <v>1435.8629400074119</v>
      </c>
      <c r="Y33" s="51">
        <f t="shared" si="765"/>
        <v>1348.576650900239</v>
      </c>
      <c r="Z33" s="89">
        <f>W33-Y33</f>
        <v>-511.85292121696739</v>
      </c>
      <c r="AA33" s="53">
        <f>IFERROR(W33/X33-1,"-")</f>
        <v>-0.41726768873987896</v>
      </c>
      <c r="AB33" s="54"/>
      <c r="AC33" s="51">
        <f>AC18/(AC13*1000000)</f>
        <v>1088.790990879409</v>
      </c>
      <c r="AD33" s="51">
        <f t="shared" ref="AD33:AE33" si="766">AD18/(AD13*1000000)</f>
        <v>1382.5237241412262</v>
      </c>
      <c r="AE33" s="51">
        <f t="shared" si="766"/>
        <v>1348.576650900239</v>
      </c>
      <c r="AF33" s="89">
        <f>AC33-AE33</f>
        <v>-259.78566002082994</v>
      </c>
      <c r="AG33" s="53">
        <f>IFERROR(AC33/AD33-1,"-")</f>
        <v>-0.21246126061545412</v>
      </c>
      <c r="AH33" s="54"/>
      <c r="AI33" s="51">
        <f>AI18/(AI13*1000000)</f>
        <v>1079.1757660453791</v>
      </c>
      <c r="AJ33" s="51" t="e">
        <f t="shared" ref="AJ33:AK34" si="767">AJ18/(AJ13*1000000)</f>
        <v>#REF!</v>
      </c>
      <c r="AK33" s="51">
        <f t="shared" si="767"/>
        <v>1348.576650900239</v>
      </c>
      <c r="AL33" s="51">
        <f t="shared" ref="AL33" si="768">AL18/(AL13*1000000)</f>
        <v>1080.1489962609942</v>
      </c>
      <c r="AM33" s="89">
        <f>AI33-AK33</f>
        <v>-269.4008848548599</v>
      </c>
      <c r="AN33" s="53" t="str">
        <f>IFERROR(AI33/AJ33-1,"-")</f>
        <v>-</v>
      </c>
      <c r="AO33" s="54"/>
      <c r="AP33" s="51">
        <f>AP18/(AP13*1000000)</f>
        <v>1096.6158165953814</v>
      </c>
      <c r="AQ33" s="51" t="e">
        <f t="shared" ref="AQ33:AS33" si="769">AQ18/(AQ13*1000000)</f>
        <v>#REF!</v>
      </c>
      <c r="AR33" s="51">
        <f t="shared" si="769"/>
        <v>1348.576650900239</v>
      </c>
      <c r="AS33" s="51">
        <f t="shared" si="769"/>
        <v>1088.790990879409</v>
      </c>
      <c r="AT33" s="89">
        <f>AP33-AR33</f>
        <v>-251.9608343048576</v>
      </c>
      <c r="AU33" s="53" t="str">
        <f>IFERROR(AP33/AQ33-1,"-")</f>
        <v>-</v>
      </c>
      <c r="AV33" s="54"/>
      <c r="AW33" s="51">
        <f>AW18/(AW13*1000000)</f>
        <v>1126.4807406822863</v>
      </c>
      <c r="AX33" s="51" t="e">
        <f t="shared" ref="AX33:AZ34" si="770">AX18/(AX13*1000000)</f>
        <v>#REF!</v>
      </c>
      <c r="AY33" s="51">
        <f t="shared" si="770"/>
        <v>1348.576650900239</v>
      </c>
      <c r="AZ33" s="51">
        <f t="shared" si="770"/>
        <v>1066.9436150766815</v>
      </c>
      <c r="BA33" s="89">
        <f>AW33-AY33</f>
        <v>-222.09591021795268</v>
      </c>
      <c r="BB33" s="53" t="str">
        <f>IFERROR(AW33/AX33-1,"-")</f>
        <v>-</v>
      </c>
      <c r="BC33" s="54"/>
      <c r="BD33" s="51">
        <f>BD18/(BD13*1000000)</f>
        <v>1089.9779951933606</v>
      </c>
      <c r="BE33" s="51" t="e">
        <f t="shared" ref="BE33:BG33" si="771">BE18/(BE13*1000000)</f>
        <v>#REF!</v>
      </c>
      <c r="BF33" s="51">
        <f t="shared" si="771"/>
        <v>1348.576650900239</v>
      </c>
      <c r="BG33" s="51">
        <f t="shared" si="771"/>
        <v>1093.1398938213722</v>
      </c>
      <c r="BH33" s="89">
        <f>BD33-BF33</f>
        <v>-258.59865570687839</v>
      </c>
      <c r="BI33" s="53" t="str">
        <f>IFERROR(BD33/BE33-1,"-")</f>
        <v>-</v>
      </c>
      <c r="BJ33" s="54"/>
      <c r="BK33" s="54"/>
      <c r="BL33" s="54"/>
      <c r="BM33" s="54"/>
      <c r="BN33" s="51">
        <f>BN18/(BN13*1000000)</f>
        <v>1035.9131705766035</v>
      </c>
      <c r="BO33" s="51" t="e">
        <f t="shared" ref="BO33:BQ34" si="772">BO18/(BO13*1000000)</f>
        <v>#REF!</v>
      </c>
      <c r="BP33" s="51">
        <f t="shared" si="772"/>
        <v>1348.576650900239</v>
      </c>
      <c r="BQ33" s="51">
        <f t="shared" si="772"/>
        <v>1091.4060662075344</v>
      </c>
      <c r="BR33" s="89">
        <f>BN33-BP33</f>
        <v>-312.66348032363544</v>
      </c>
      <c r="BS33" s="53" t="str">
        <f>IFERROR(BN33/BO33-1,"-")</f>
        <v>-</v>
      </c>
      <c r="BT33" s="54"/>
      <c r="BU33" s="51">
        <f>BU18/(BU13*1000000)</f>
        <v>1075.691917877758</v>
      </c>
      <c r="BV33" s="51" t="e">
        <f t="shared" ref="BV33:BX33" si="773">BV18/(BV13*1000000)</f>
        <v>#REF!</v>
      </c>
      <c r="BW33" s="51">
        <f t="shared" si="773"/>
        <v>1348.576650900239</v>
      </c>
      <c r="BX33" s="51">
        <f t="shared" si="773"/>
        <v>1089.6749886151822</v>
      </c>
      <c r="BY33" s="89">
        <f>BU33-BW33</f>
        <v>-272.88473302248099</v>
      </c>
      <c r="BZ33" s="53" t="str">
        <f>IFERROR(BU33/BV33-1,"-")</f>
        <v>-</v>
      </c>
      <c r="CA33" s="54"/>
      <c r="CB33" s="51">
        <f>CB18/(CB13*1000000)</f>
        <v>1075.691917877758</v>
      </c>
      <c r="CC33" s="51" t="e">
        <f t="shared" ref="CC33:CE34" si="774">CC18/(CC13*1000000)</f>
        <v>#REF!</v>
      </c>
      <c r="CD33" s="51">
        <f t="shared" si="774"/>
        <v>1348.576650900239</v>
      </c>
      <c r="CE33" s="51">
        <f t="shared" si="774"/>
        <v>1089.6749886151822</v>
      </c>
      <c r="CF33" s="89">
        <f>CB33-CD33</f>
        <v>-272.88473302248099</v>
      </c>
      <c r="CG33" s="53" t="str">
        <f>IFERROR(CB33/CC33-1,"-")</f>
        <v>-</v>
      </c>
      <c r="CH33" s="54"/>
      <c r="CI33" s="54"/>
      <c r="CJ33" s="55">
        <f t="shared" si="698"/>
        <v>1250.0869253712494</v>
      </c>
      <c r="CK33" s="56" t="e">
        <f t="shared" si="698"/>
        <v>#REF!</v>
      </c>
      <c r="CL33" s="56" t="e">
        <f>(CL18)/((CL13*1000000))</f>
        <v>#REF!</v>
      </c>
      <c r="CM33" s="57" t="e">
        <f t="shared" si="52"/>
        <v>#REF!</v>
      </c>
      <c r="CN33" s="58" t="str">
        <f t="shared" si="699"/>
        <v>-</v>
      </c>
      <c r="CP33" s="55">
        <f t="shared" si="700"/>
        <v>1250.0869253712497</v>
      </c>
      <c r="CQ33" s="55"/>
      <c r="CR33" s="55"/>
      <c r="CS33" s="55"/>
      <c r="CT33" s="59"/>
      <c r="CU33" s="60" t="e">
        <f t="shared" si="701"/>
        <v>#DIV/0!</v>
      </c>
      <c r="CV33" s="60" t="e">
        <f t="shared" si="629"/>
        <v>#DIV/0!</v>
      </c>
      <c r="CW33" s="60" t="e">
        <f t="shared" si="629"/>
        <v>#DIV/0!</v>
      </c>
      <c r="CX33" s="60" t="e">
        <f t="shared" si="629"/>
        <v>#DIV/0!</v>
      </c>
      <c r="CY33" s="51">
        <f>CY18/(CY13*1000000)</f>
        <v>1074.6033684231836</v>
      </c>
      <c r="CZ33" s="51" t="e">
        <f t="shared" ref="CZ33:DB33" si="775">CZ18/(CZ13*1000000)</f>
        <v>#REF!</v>
      </c>
      <c r="DA33" s="51">
        <f t="shared" si="775"/>
        <v>1348.576650900239</v>
      </c>
      <c r="DB33" s="51">
        <f t="shared" si="775"/>
        <v>1087.9466566825101</v>
      </c>
      <c r="DC33" s="89">
        <f>CY33-DA33</f>
        <v>-273.97328247705536</v>
      </c>
      <c r="DD33" s="53" t="str">
        <f>IFERROR(CY33/CZ33-1,"-")</f>
        <v>-</v>
      </c>
      <c r="DF33" s="51">
        <f>DF18/(DF13*1000000)</f>
        <v>996.29466599313389</v>
      </c>
      <c r="DG33" s="51">
        <f t="shared" ref="DG33:DH34" si="776">DG18/(DG13*1000000)</f>
        <v>1250.0869253712494</v>
      </c>
      <c r="DH33" s="51">
        <f t="shared" si="776"/>
        <v>1086.2210660546314</v>
      </c>
      <c r="DI33" s="89">
        <f>DF33-DH33</f>
        <v>-89.926400061497475</v>
      </c>
      <c r="DJ33" s="53">
        <f>IFERROR(DF33/DG33-1,"-")</f>
        <v>-0.20301968945299109</v>
      </c>
      <c r="DK33" s="54"/>
      <c r="DL33" s="51">
        <f>DL18/(DL13*1000000)</f>
        <v>953.96366974527893</v>
      </c>
      <c r="DM33" s="51">
        <f t="shared" ref="DM33:DN33" si="777">DM18/(DM13*1000000)</f>
        <v>1477.7339670291865</v>
      </c>
      <c r="DN33" s="51">
        <f t="shared" si="777"/>
        <v>1084.4982123835664</v>
      </c>
      <c r="DO33" s="89">
        <f>DL33-DN33</f>
        <v>-130.53454263828746</v>
      </c>
      <c r="DP33" s="53">
        <f>IFERROR(DL33/DM33-1,"-")</f>
        <v>-0.35444153614258944</v>
      </c>
      <c r="DQ33" s="54"/>
      <c r="DR33" s="51">
        <f>DR18/(DR13*1000000)</f>
        <v>1010.7100755991685</v>
      </c>
      <c r="DS33" s="51">
        <f t="shared" ref="DS33:DT34" si="778">DS18/(DS13*1000000)</f>
        <v>836.72372968327159</v>
      </c>
      <c r="DT33" s="51">
        <f t="shared" si="778"/>
        <v>1081.0606985544302</v>
      </c>
      <c r="DU33" s="51">
        <f t="shared" ref="DU33" si="779">DU18/(DU13*1000000)</f>
        <v>1053.7809459530829</v>
      </c>
      <c r="DV33" s="89">
        <f>DR33-DT33</f>
        <v>-70.35062295526177</v>
      </c>
      <c r="DW33" s="53">
        <f>IFERROR(DR33/DS33-1,"-")</f>
        <v>0.20793762593748433</v>
      </c>
      <c r="DX33" s="54"/>
      <c r="DY33" s="54"/>
      <c r="DZ33" s="51">
        <f>DZ18/(DZ13*1000000)</f>
        <v>958.02589098593296</v>
      </c>
      <c r="EA33" s="51">
        <f t="shared" ref="EA33:EB33" si="780">EA18/(EA13*1000000)</f>
        <v>1088.790990879409</v>
      </c>
      <c r="EB33" s="51">
        <f t="shared" si="780"/>
        <v>1079.3460297348377</v>
      </c>
      <c r="EC33" s="51">
        <f t="shared" ref="EC33" si="781">EC18/(EC13*1000000)</f>
        <v>1049.3823489580427</v>
      </c>
      <c r="ED33" s="89">
        <f>DZ33-EB33</f>
        <v>-121.3201387489047</v>
      </c>
      <c r="EE33" s="89">
        <f t="shared" ref="EE33:EE34" si="782">DZ33-EC33</f>
        <v>-91.356457972109752</v>
      </c>
      <c r="EF33" s="53">
        <f>IFERROR(DZ33/EA33-1,"-")</f>
        <v>-0.12010119571972022</v>
      </c>
      <c r="EG33" s="54"/>
      <c r="EH33" s="51">
        <f>EH18/(EH13*1000000)</f>
        <v>971.47408570237644</v>
      </c>
      <c r="EI33" s="51" t="e">
        <f t="shared" ref="EI33:EJ34" si="783">EI18/(EI13*1000000)</f>
        <v>#REF!</v>
      </c>
      <c r="EJ33" s="51">
        <f t="shared" si="783"/>
        <v>1077.6340805489945</v>
      </c>
      <c r="EK33" s="51">
        <f t="shared" si="638"/>
        <v>1045.3491244855193</v>
      </c>
      <c r="EL33" s="89">
        <f>EH33-EJ33</f>
        <v>-106.15999484661802</v>
      </c>
      <c r="EM33" s="89">
        <f t="shared" ref="EM33:EM34" si="784">EH33-EK33</f>
        <v>-73.875038783142827</v>
      </c>
      <c r="EN33" s="53" t="str">
        <f>IFERROR(EH33/EI33-1,"-")</f>
        <v>-</v>
      </c>
      <c r="EO33" s="54"/>
      <c r="EP33" s="51">
        <f>EP18/(EP13*1000000)</f>
        <v>886.12906393311459</v>
      </c>
      <c r="EQ33" s="51">
        <f t="shared" ref="EQ33:ER33" si="785">EQ18/(EQ13*1000000)</f>
        <v>1096.6158165953814</v>
      </c>
      <c r="ER33" s="51">
        <f t="shared" si="785"/>
        <v>1075.9248466832933</v>
      </c>
      <c r="ES33" s="51">
        <f t="shared" si="640"/>
        <v>30634.111153941914</v>
      </c>
      <c r="ET33" s="89">
        <f>EP33-ER33</f>
        <v>-189.79578275017866</v>
      </c>
      <c r="EU33" s="89">
        <f t="shared" ref="EU33:EU34" si="786">EP33-ES33</f>
        <v>-29747.982090008802</v>
      </c>
      <c r="EV33" s="53">
        <f>IFERROR(EP33/EQ33-1,"-")</f>
        <v>-0.19194210905671272</v>
      </c>
      <c r="EW33" s="54"/>
      <c r="EX33" s="51">
        <f>EX18/(EX13*1000000)</f>
        <v>851.98917834555118</v>
      </c>
      <c r="EY33" s="51">
        <f t="shared" ref="EY33:EZ34" si="787">EY18/(EY13*1000000)</f>
        <v>1126.4807406822863</v>
      </c>
      <c r="EZ33" s="51">
        <f t="shared" si="787"/>
        <v>1074.218323830969</v>
      </c>
      <c r="FA33" s="51">
        <f t="shared" si="642"/>
        <v>938.46004488775395</v>
      </c>
      <c r="FB33" s="89">
        <f>EX33-EZ33</f>
        <v>-222.2291454854178</v>
      </c>
      <c r="FC33" s="89">
        <f t="shared" ref="FC33:FC34" si="788">EX33-FA33</f>
        <v>-86.470866542202771</v>
      </c>
      <c r="FD33" s="53">
        <f>IFERROR(EX33/EY33-1,"-")</f>
        <v>-0.24367177566700449</v>
      </c>
      <c r="FE33" s="54"/>
      <c r="FF33" s="51">
        <f>FF18/(FF13*1000000)</f>
        <v>818.63545014547401</v>
      </c>
      <c r="FG33" s="51">
        <f t="shared" ref="FG33:FH33" si="789">FG18/(FG13*1000000)</f>
        <v>1089.9779951933606</v>
      </c>
      <c r="FH33" s="51">
        <f t="shared" si="789"/>
        <v>1072.5145076920871</v>
      </c>
      <c r="FI33" s="51">
        <f t="shared" si="644"/>
        <v>926.93567162584532</v>
      </c>
      <c r="FJ33" s="89">
        <f>FF33-FH33</f>
        <v>-253.87905754661313</v>
      </c>
      <c r="FK33" s="89">
        <f t="shared" ref="FK33:FK34" si="790">FF33-FI33</f>
        <v>-108.30022148037131</v>
      </c>
      <c r="FL33" s="53">
        <f>IFERROR(FF33/FG33-1,"-")</f>
        <v>-0.24894314036105913</v>
      </c>
      <c r="FM33" s="54"/>
      <c r="FN33" s="51">
        <f>FN18/(FN13*1000000)</f>
        <v>822.24297225355758</v>
      </c>
      <c r="FO33" s="51">
        <f t="shared" ref="FO33:FP34" si="791">FO18/(FO13*1000000)</f>
        <v>1035.9131705766035</v>
      </c>
      <c r="FP33" s="51">
        <f t="shared" si="791"/>
        <v>1072.5145076920871</v>
      </c>
      <c r="FQ33" s="51">
        <f t="shared" si="646"/>
        <v>862.43203190571694</v>
      </c>
      <c r="FR33" s="89">
        <f>FN33-FP33</f>
        <v>-250.27153543852955</v>
      </c>
      <c r="FS33" s="89">
        <f t="shared" ref="FS33:FS34" si="792">FN33-FQ33</f>
        <v>-40.189059652159358</v>
      </c>
      <c r="FT33" s="53">
        <f>IFERROR(FN33/FO33-1,"-")</f>
        <v>-0.2062626525002228</v>
      </c>
      <c r="FU33" s="54"/>
      <c r="FV33" s="51">
        <f>FV18/(FV13*1000000)</f>
        <v>803.05193632658882</v>
      </c>
      <c r="FW33" s="51">
        <f t="shared" ref="FW33:FX33" si="793">FW18/(FW13*1000000)</f>
        <v>1075.691917877758</v>
      </c>
      <c r="FX33" s="51">
        <f t="shared" si="793"/>
        <v>1069.1149783890025</v>
      </c>
      <c r="FY33" s="51">
        <f t="shared" si="648"/>
        <v>854.67469213378877</v>
      </c>
      <c r="FZ33" s="89">
        <f>FV33-FX33</f>
        <v>-266.06304206241373</v>
      </c>
      <c r="GA33" s="89">
        <f t="shared" ref="GA33:GA34" si="794">FV33-FY33</f>
        <v>-51.622755807199951</v>
      </c>
      <c r="GB33" s="53">
        <f>IFERROR(FV33/FW33-1,"-")</f>
        <v>-0.25345545227211796</v>
      </c>
      <c r="GC33" s="54"/>
      <c r="GD33" s="51">
        <f>GD18/(GD13*1000000)</f>
        <v>799.84549205940914</v>
      </c>
      <c r="GE33" s="51">
        <f t="shared" ref="GE33:GF34" si="795">GE18/(GE13*1000000)</f>
        <v>1074.6033684231836</v>
      </c>
      <c r="GF33" s="51">
        <f t="shared" si="795"/>
        <v>1067.4192566589884</v>
      </c>
      <c r="GG33" s="51">
        <f t="shared" si="650"/>
        <v>846.98712750716004</v>
      </c>
      <c r="GH33" s="89">
        <f>GD33-GF33</f>
        <v>-267.57376459957925</v>
      </c>
      <c r="GI33" s="89">
        <f t="shared" ref="GI33:GI34" si="796">GD33-GG33</f>
        <v>-47.1416354477509</v>
      </c>
      <c r="GJ33" s="53">
        <f>IFERROR(GD33/GE33-1,"-")</f>
        <v>-0.25568305891962695</v>
      </c>
      <c r="GK33" s="54"/>
      <c r="GL33" s="51">
        <f>GL18/(GL13*1000000)</f>
        <v>767.02608843313214</v>
      </c>
      <c r="GM33" s="51">
        <f t="shared" ref="GM33:GN33" si="797">GM18/(GM13*1000000)</f>
        <v>996.29466599313389</v>
      </c>
      <c r="GN33" s="51">
        <f t="shared" si="797"/>
        <v>839.36871041752113</v>
      </c>
      <c r="GO33" s="89">
        <f>GL33-GN33</f>
        <v>-72.342621984388984</v>
      </c>
      <c r="GP33" s="53">
        <f>IFERROR(GL33/GM33-1,"-")</f>
        <v>-0.23012125366691638</v>
      </c>
      <c r="GQ33" s="51">
        <v>740.48050672493673</v>
      </c>
      <c r="GR33" s="51">
        <v>953.96366974527893</v>
      </c>
      <c r="GS33" s="51">
        <v>831.81881890172713</v>
      </c>
      <c r="GT33" s="89">
        <v>-91.338312176790396</v>
      </c>
      <c r="GU33" s="53">
        <v>-0.22378542264334345</v>
      </c>
      <c r="GV33" s="54"/>
      <c r="GW33" s="51">
        <f>GW18/(GW13*1000000)</f>
        <v>1034.4002827996371</v>
      </c>
      <c r="GX33" s="51">
        <f t="shared" ref="GX33:GY34" si="798">GX18/(GX13*1000000)</f>
        <v>978.90055152078855</v>
      </c>
      <c r="GY33" s="51">
        <f t="shared" si="798"/>
        <v>824.33683659102121</v>
      </c>
      <c r="GZ33" s="89">
        <f>GW33-GY33</f>
        <v>210.06344620861591</v>
      </c>
      <c r="HA33" s="53">
        <f>IFERROR(GW33/GX33-1,"-")</f>
        <v>5.6695985299656915E-2</v>
      </c>
      <c r="HB33" s="54"/>
      <c r="HC33" s="51">
        <f>HC18/(HC13*1000000)</f>
        <v>946.23509457985494</v>
      </c>
      <c r="HD33" s="51">
        <f t="shared" ref="HD33:HE33" si="799">HD18/(HD13*1000000)</f>
        <v>1010.7100755991685</v>
      </c>
      <c r="HE33" s="51">
        <f t="shared" si="799"/>
        <v>816.92215266071457</v>
      </c>
      <c r="HF33" s="51">
        <f t="shared" ref="HF33" si="800">HF18/(HF13*1000000)</f>
        <v>980.46603489701215</v>
      </c>
      <c r="HG33" s="89">
        <f>HC33-HE33</f>
        <v>129.31294191914037</v>
      </c>
      <c r="HH33" s="89">
        <f>HC33-HF33</f>
        <v>-34.230940317157206</v>
      </c>
      <c r="HI33" s="53">
        <f>IFERROR(HC33/HD33-1,"-")</f>
        <v>-6.3791766378792136E-2</v>
      </c>
      <c r="HJ33" s="54"/>
      <c r="HK33" s="51">
        <f>HK18/(HK13*1000000)</f>
        <v>1071.4460526749103</v>
      </c>
      <c r="HL33" s="51">
        <f t="shared" ref="HL33:HM34" si="801">HL18/(HL13*1000000)</f>
        <v>958.02589098593296</v>
      </c>
      <c r="HM33" s="51">
        <f t="shared" si="801"/>
        <v>809.57416178031906</v>
      </c>
      <c r="HN33" s="51">
        <f t="shared" ref="HN33" si="802">HN18/(HN13*1000000)</f>
        <v>980.46603489701215</v>
      </c>
      <c r="HO33" s="89">
        <f>HK33-HM33</f>
        <v>261.87189089459127</v>
      </c>
      <c r="HP33" s="89">
        <f>HK33-HN33</f>
        <v>90.980017777898183</v>
      </c>
      <c r="HQ33" s="53">
        <f>IFERROR(HK33/HL33-1,"-")</f>
        <v>0.11838945351701646</v>
      </c>
      <c r="HR33" s="54"/>
      <c r="HS33" s="51">
        <f>HS18/(HS13*1000000)</f>
        <v>944.34552054314122</v>
      </c>
      <c r="HT33" s="51">
        <f t="shared" ref="HT33:HU33" si="803">HT18/(HT13*1000000)</f>
        <v>971.47408570237644</v>
      </c>
      <c r="HU33" s="51">
        <f t="shared" si="803"/>
        <v>802.2922640641284</v>
      </c>
      <c r="HV33" s="51">
        <f t="shared" si="724"/>
        <v>940.19581187416634</v>
      </c>
      <c r="HW33" s="89">
        <f>HS33-HU33</f>
        <v>142.05325647901282</v>
      </c>
      <c r="HX33" s="89">
        <f>HS33-HV33</f>
        <v>4.1497086689748812</v>
      </c>
      <c r="HY33" s="53">
        <f>IFERROR(HS33/HT33-1,"-")</f>
        <v>-2.7925155759169096E-2</v>
      </c>
      <c r="HZ33" s="54"/>
      <c r="IA33" s="51">
        <f>IA18/(IA13*1000000)</f>
        <v>901.28047321188421</v>
      </c>
      <c r="IB33" s="51">
        <f t="shared" ref="IB33:ID34" si="804">IB18/(IB13*1000000)</f>
        <v>886.12906393311459</v>
      </c>
      <c r="IC33" s="51">
        <f t="shared" si="804"/>
        <v>795.07586502224376</v>
      </c>
      <c r="ID33" s="51">
        <f t="shared" si="804"/>
        <v>937.19064042947957</v>
      </c>
      <c r="IE33" s="89">
        <f>IA33-IC33</f>
        <v>106.20460818964045</v>
      </c>
      <c r="IF33" s="89">
        <f>IA33-ID33</f>
        <v>-35.910167217595358</v>
      </c>
      <c r="IG33" s="53">
        <f>IFERROR(IA33/IB33-1,"-")</f>
        <v>1.7098422673915703E-2</v>
      </c>
      <c r="IH33" s="54"/>
      <c r="II33" s="51">
        <f>II18/(II13*1000000)</f>
        <v>882.90077548093961</v>
      </c>
      <c r="IJ33" s="51">
        <f t="shared" ref="IJ33:IL33" si="805">IJ18/(IJ13*1000000)</f>
        <v>818.63545014547401</v>
      </c>
      <c r="IK33" s="51">
        <f t="shared" si="805"/>
        <v>780.83721169006913</v>
      </c>
      <c r="IL33" s="51">
        <f t="shared" si="805"/>
        <v>851.83297044031212</v>
      </c>
      <c r="IM33" s="89">
        <f>II33-IK33</f>
        <v>102.06356379087049</v>
      </c>
      <c r="IN33" s="89">
        <f>II33-IL33</f>
        <v>31.067805040627491</v>
      </c>
      <c r="IO33" s="53">
        <f>IFERROR(II33/IJ33-1,"-")</f>
        <v>7.8502983622374733E-2</v>
      </c>
      <c r="IP33" s="54"/>
      <c r="IQ33" s="51">
        <f>IQ18/(IQ13*1000000)</f>
        <v>853.17267491473706</v>
      </c>
      <c r="IR33" s="51">
        <f t="shared" ref="IR33:IT34" si="806">IR18/(IR13*1000000)</f>
        <v>822.24297225355758</v>
      </c>
      <c r="IS33" s="51">
        <f t="shared" si="806"/>
        <v>773.81379496439365</v>
      </c>
      <c r="IT33" s="51">
        <f t="shared" si="806"/>
        <v>828.13604396452956</v>
      </c>
      <c r="IU33" s="89">
        <f>IQ33-IS33</f>
        <v>79.358879950343407</v>
      </c>
      <c r="IV33" s="89">
        <f>IQ33-IT33</f>
        <v>25.036630950207496</v>
      </c>
      <c r="IW33" s="53">
        <f>IFERROR(IQ33/IR33-1,"-")</f>
        <v>3.7616256635686574E-2</v>
      </c>
      <c r="IX33" s="54"/>
      <c r="IY33" s="51">
        <f>IY18/(IY13*1000000)</f>
        <v>853.17267491473706</v>
      </c>
      <c r="IZ33" s="51">
        <f t="shared" ref="IZ33:JB33" si="807">IZ18/(IZ13*1000000)</f>
        <v>803.05193632658882</v>
      </c>
      <c r="JA33" s="51">
        <f t="shared" si="807"/>
        <v>766.85355194735291</v>
      </c>
      <c r="JB33" s="51">
        <f t="shared" si="807"/>
        <v>805.09833630732408</v>
      </c>
      <c r="JC33" s="89">
        <f>IY33-JA33</f>
        <v>86.319122967384146</v>
      </c>
      <c r="JD33" s="89">
        <f>IY33-JB33</f>
        <v>48.074338607412983</v>
      </c>
      <c r="JE33" s="53">
        <f>IFERROR(IY33/IZ33-1,"-")</f>
        <v>6.2412823281911445E-2</v>
      </c>
      <c r="JF33" s="54"/>
      <c r="JG33" s="51">
        <f>JG18/(JG13*1000000)</f>
        <v>820.2156627421798</v>
      </c>
      <c r="JH33" s="51">
        <f t="shared" ref="JH33:JJ34" si="808">JH18/(JH13*1000000)</f>
        <v>799.84549205940914</v>
      </c>
      <c r="JI33" s="51">
        <f t="shared" si="808"/>
        <v>759.95591440875103</v>
      </c>
      <c r="JJ33" s="51">
        <f t="shared" si="808"/>
        <v>782.70150882671135</v>
      </c>
      <c r="JK33" s="89">
        <f>JG33-JI33</f>
        <v>60.259748333428774</v>
      </c>
      <c r="JL33" s="89">
        <f>JG33-JJ33</f>
        <v>37.514153915468455</v>
      </c>
      <c r="JM33" s="53">
        <f>IFERROR(JG33/JH33-1,"-")</f>
        <v>2.5467632042686539E-2</v>
      </c>
      <c r="JN33" s="54"/>
      <c r="JO33" s="51">
        <f>JO18/(JO13*1000000)</f>
        <v>823.33404731127735</v>
      </c>
      <c r="JP33" s="51">
        <f t="shared" ref="JP33:JQ33" si="809">JP18/(JP13*1000000)</f>
        <v>767.02608843313214</v>
      </c>
      <c r="JQ33" s="51">
        <f t="shared" si="809"/>
        <v>851.83297044031224</v>
      </c>
      <c r="JR33" s="89">
        <f>JO33-JQ33</f>
        <v>-28.498923129034893</v>
      </c>
      <c r="JS33" s="53">
        <f>IFERROR(JO33/JP33-1,"-")</f>
        <v>7.3410747987946667E-2</v>
      </c>
      <c r="JT33" s="53"/>
      <c r="JU33" s="51">
        <f>JU18/(JU13*1000000)</f>
        <v>785.00501256995722</v>
      </c>
      <c r="JV33" s="51">
        <f t="shared" ref="JV33:JW34" si="810">JV18/(JV13*1000000)</f>
        <v>740.48050672493673</v>
      </c>
      <c r="JW33" s="51">
        <f t="shared" si="810"/>
        <v>851.98736713685821</v>
      </c>
      <c r="JX33" s="89">
        <f>JU33-JW33</f>
        <v>-66.982354566900995</v>
      </c>
      <c r="JY33" s="53">
        <f>IFERROR(JU33/JV33-1,"-")</f>
        <v>6.0129207238617921E-2</v>
      </c>
      <c r="JZ33" s="53"/>
      <c r="KA33" s="51">
        <f>KA18/(KA13*1000000)</f>
        <v>827.43682215135243</v>
      </c>
      <c r="KB33" s="51">
        <f t="shared" ref="KB33:KC33" si="811">KB18/(KB13*1000000)</f>
        <v>1034.4002827996371</v>
      </c>
      <c r="KC33" s="51">
        <f t="shared" si="811"/>
        <v>852.1417918181628</v>
      </c>
      <c r="KD33" s="89">
        <f>KA33-KC33</f>
        <v>-24.704969666810371</v>
      </c>
      <c r="KE33" s="53">
        <f>IFERROR(KA33/KB33-1,"-")</f>
        <v>-0.20008063038046697</v>
      </c>
      <c r="KF33" s="53"/>
      <c r="KG33" s="51">
        <f>KG18/(KG13*1000000)</f>
        <v>788.09600325076588</v>
      </c>
      <c r="KH33" s="51">
        <f t="shared" ref="KH33:KI34" si="812">KH18/(KH13*1000000)</f>
        <v>946.23509457985494</v>
      </c>
      <c r="KI33" s="51">
        <f t="shared" si="812"/>
        <v>852.29624448929803</v>
      </c>
      <c r="KJ33" s="51">
        <f t="shared" ref="KJ33" si="813">KJ18/(KJ13*1000000)</f>
        <v>785.28960630841766</v>
      </c>
      <c r="KK33" s="89">
        <f>KG33-KI33</f>
        <v>-64.200241238532158</v>
      </c>
      <c r="KL33" s="89">
        <f>KG33-KJ33</f>
        <v>2.8063969423482149</v>
      </c>
      <c r="KM33" s="53">
        <f>IFERROR(KG33/KH33-1,"-")</f>
        <v>-0.16712452564370972</v>
      </c>
      <c r="KN33" s="53"/>
      <c r="KO33" s="51">
        <f>KO18/(KO13*1000000)</f>
        <v>847.39148186500847</v>
      </c>
      <c r="KP33" s="51">
        <f t="shared" ref="KP33:KQ33" si="814">KP18/(KP13*1000000)</f>
        <v>1071.4460526749103</v>
      </c>
      <c r="KQ33" s="51">
        <f t="shared" si="814"/>
        <v>852.45072515533718</v>
      </c>
      <c r="KR33" s="51">
        <f t="shared" si="741"/>
        <v>785.43194186627159</v>
      </c>
      <c r="KS33" s="89">
        <f>KO33-KQ33</f>
        <v>-5.059243290328709</v>
      </c>
      <c r="KT33" s="89">
        <f>KO33-KR33</f>
        <v>61.959539998736886</v>
      </c>
      <c r="KU33" s="53">
        <f>IFERROR(KO33/KP33-1,"-")</f>
        <v>-0.20911418755105793</v>
      </c>
      <c r="KV33" s="53"/>
      <c r="KW33" s="51">
        <f>KW18/(KW13*1000000)</f>
        <v>840.96551560036494</v>
      </c>
      <c r="KX33" s="51">
        <f t="shared" ref="KX33:KZ34" si="815">KX18/(KX13*1000000)</f>
        <v>944.34552054314122</v>
      </c>
      <c r="KY33" s="51">
        <f t="shared" si="815"/>
        <v>852.60523382135477</v>
      </c>
      <c r="KZ33" s="51">
        <f t="shared" si="815"/>
        <v>785.57430322277469</v>
      </c>
      <c r="LA33" s="89">
        <f>KW33-KY33</f>
        <v>-11.639718220989835</v>
      </c>
      <c r="LB33" s="89">
        <f>KW33-KZ33</f>
        <v>55.39121237759025</v>
      </c>
      <c r="LC33" s="53">
        <f>IFERROR(KW33/KX33-1,"-")</f>
        <v>-0.10947264819270508</v>
      </c>
      <c r="LD33" s="53"/>
      <c r="LE33" s="51">
        <f>LE18/(LE13*1000000)</f>
        <v>606.53704108742056</v>
      </c>
      <c r="LF33" s="51">
        <f t="shared" ref="LF33:LH33" si="816">LF18/(LF13*1000000)</f>
        <v>901.28047321188421</v>
      </c>
      <c r="LG33" s="51">
        <f t="shared" si="816"/>
        <v>852.7597704924251</v>
      </c>
      <c r="LH33" s="51">
        <f t="shared" si="816"/>
        <v>785.71669038260302</v>
      </c>
      <c r="LI33" s="89">
        <f>LE33-LG33</f>
        <v>-246.22272940500454</v>
      </c>
      <c r="LJ33" s="89">
        <f>LE33-LH33</f>
        <v>-179.17964929518246</v>
      </c>
      <c r="LK33" s="53">
        <f>IFERROR(LE33/LF33-1,"-")</f>
        <v>-0.32702742474170043</v>
      </c>
      <c r="LL33" s="51">
        <v>756.32247580918988</v>
      </c>
      <c r="LM33" s="51">
        <v>901.28047321188421</v>
      </c>
      <c r="LN33" s="51">
        <v>852.91433517362668</v>
      </c>
      <c r="LO33" s="51">
        <v>813.90786467217856</v>
      </c>
      <c r="LP33" s="57">
        <f>LL33-LN33</f>
        <v>-96.5918593644368</v>
      </c>
      <c r="LQ33" s="57">
        <f>LL33-LO33</f>
        <v>-57.58538886298868</v>
      </c>
      <c r="LR33" s="58">
        <f>IFERROR(LL33/LM33-1,"-")</f>
        <v>-0.16083561300968718</v>
      </c>
      <c r="LS33" s="53"/>
      <c r="LT33" s="51">
        <f>LT18/(LT13*1000000)</f>
        <v>1011.1833798962566</v>
      </c>
      <c r="LU33" s="51">
        <f t="shared" ref="LU33:LW34" si="817">LU18/(LU13*1000000)</f>
        <v>882.90077548093961</v>
      </c>
      <c r="LV33" s="51">
        <f t="shared" si="817"/>
        <v>853.06892787003039</v>
      </c>
      <c r="LW33" s="51">
        <f t="shared" si="817"/>
        <v>830.22444546286727</v>
      </c>
      <c r="LX33" s="89">
        <f>LT33-LV33</f>
        <v>158.11445202622622</v>
      </c>
      <c r="LY33" s="89">
        <f>LT33-LW33</f>
        <v>180.95893443338935</v>
      </c>
      <c r="LZ33" s="53">
        <f>IFERROR(LT33/LU33-1,"-")</f>
        <v>0.14529673999373038</v>
      </c>
      <c r="MA33" s="53"/>
      <c r="MB33" s="51">
        <f>MB18/(MB13*1000000)</f>
        <v>944.61624763818702</v>
      </c>
      <c r="MC33" s="51">
        <f t="shared" ref="MC33:ME33" si="818">MC18/(MC13*1000000)</f>
        <v>853.17267491473706</v>
      </c>
      <c r="MD33" s="51">
        <f t="shared" si="818"/>
        <v>853.22354858671997</v>
      </c>
      <c r="ME33" s="51">
        <f t="shared" si="818"/>
        <v>819.14207469114638</v>
      </c>
      <c r="MF33" s="89">
        <f>MB33-MD33</f>
        <v>91.392699051467048</v>
      </c>
      <c r="MG33" s="89">
        <f>MB33-ME33</f>
        <v>125.47417294704064</v>
      </c>
      <c r="MH33" s="53">
        <f>IFERROR(MB33/MC33-1,"-")</f>
        <v>0.10718061584964444</v>
      </c>
      <c r="MI33" s="53"/>
      <c r="MJ33" s="51">
        <f>MJ18/(MJ13*1000000)</f>
        <v>954.35872275951647</v>
      </c>
      <c r="MK33" s="51">
        <f t="shared" ref="MK33:MM34" si="819">MK18/(MK13*1000000)</f>
        <v>853.17267491473706</v>
      </c>
      <c r="ML33" s="51">
        <f t="shared" si="819"/>
        <v>853.3781973287721</v>
      </c>
      <c r="MM33" s="51">
        <f t="shared" si="819"/>
        <v>808.20763854432482</v>
      </c>
      <c r="MN33" s="89">
        <f>MJ33-ML33</f>
        <v>100.98052543074436</v>
      </c>
      <c r="MO33" s="89">
        <f>MJ33-MM33</f>
        <v>146.15108421519164</v>
      </c>
      <c r="MP33" s="53">
        <f>IFERROR(MJ33/MK33-1,"-")</f>
        <v>0.11859972877693448</v>
      </c>
      <c r="MQ33" s="53"/>
      <c r="MR33" s="51">
        <f>MR18/(MR13*1000000)</f>
        <v>970.65735544830488</v>
      </c>
      <c r="MS33" s="51">
        <f t="shared" ref="MS33:MU33" si="820">MS18/(MS13*1000000)</f>
        <v>820.2156627421798</v>
      </c>
      <c r="MT33" s="51">
        <f t="shared" si="820"/>
        <v>853.53287410126654</v>
      </c>
      <c r="MU33" s="51">
        <f t="shared" si="820"/>
        <v>797.41916229572269</v>
      </c>
      <c r="MV33" s="89">
        <f>MR33-MT33</f>
        <v>117.12448134703834</v>
      </c>
      <c r="MW33" s="89">
        <f>MR33-MU33</f>
        <v>173.2381931525822</v>
      </c>
      <c r="MX33" s="53">
        <f>IFERROR(MR33/MS33-1,"-")</f>
        <v>0.1834172395625342</v>
      </c>
      <c r="MY33" s="53"/>
      <c r="MZ33" s="51">
        <f>MZ18/(MZ13*1000000)</f>
        <v>935.8811787563294</v>
      </c>
      <c r="NA33" s="51">
        <f t="shared" ref="NA33:NB34" si="821">NA18/(NA13*1000000)</f>
        <v>823.33404731127735</v>
      </c>
      <c r="NB33" s="51">
        <f t="shared" si="821"/>
        <v>786.77469757858296</v>
      </c>
      <c r="NC33" s="89">
        <f>MZ33-NB33</f>
        <v>149.10648117774645</v>
      </c>
      <c r="ND33" s="53">
        <f>IFERROR(MZ33/NA33-1,"-")</f>
        <v>0.13669680224277347</v>
      </c>
      <c r="NE33" s="53"/>
      <c r="NF33" s="51">
        <f>NF18/(NF13*1000000)</f>
        <v>1000.7503648740204</v>
      </c>
      <c r="NG33" s="51">
        <f t="shared" ref="NG33:NH33" si="822">NG18/(NG13*1000000)</f>
        <v>785.00501256995722</v>
      </c>
      <c r="NH33" s="51">
        <f t="shared" si="822"/>
        <v>776.27232203420442</v>
      </c>
      <c r="NI33" s="89">
        <f>NF33-NH33</f>
        <v>224.478042839816</v>
      </c>
      <c r="NJ33" s="53">
        <f>IFERROR(NF33/NG33-1,"-")</f>
        <v>0.27483308876940016</v>
      </c>
      <c r="NK33" s="53"/>
      <c r="NL33" s="51">
        <f>NL18/(NL13*1000000)</f>
        <v>979.94772369504085</v>
      </c>
      <c r="NM33" s="51">
        <f t="shared" ref="NM33:NN34" si="823">NM18/(NM13*1000000)</f>
        <v>827.43682215135243</v>
      </c>
      <c r="NN33" s="51">
        <f t="shared" si="823"/>
        <v>765.91013896476773</v>
      </c>
      <c r="NO33" s="89">
        <f>NL33-NN33</f>
        <v>214.03758473027312</v>
      </c>
      <c r="NP33" s="53">
        <f>IFERROR(NL33/NM33-1,"-")</f>
        <v>0.18431727651079988</v>
      </c>
      <c r="NQ33" s="53"/>
      <c r="NR33" s="51">
        <f>NR18/(NR13*1000000)</f>
        <v>1018.0018295110917</v>
      </c>
      <c r="NS33" s="51">
        <f t="shared" ref="NS33:NT33" si="824">NS18/(NS13*1000000)</f>
        <v>788.09600325076588</v>
      </c>
      <c r="NT33" s="51">
        <f t="shared" si="824"/>
        <v>755.68627699079809</v>
      </c>
      <c r="NU33" s="51">
        <f t="shared" ref="NU33" si="825">NU18/(NU13*1000000)</f>
        <v>1010.1516529961735</v>
      </c>
      <c r="NV33" s="89">
        <f>NR33-NT33</f>
        <v>262.31555252029364</v>
      </c>
      <c r="NW33" s="53">
        <f>IFERROR(NR33/NS33-1,"-")</f>
        <v>0.29172312169076142</v>
      </c>
      <c r="NX33" s="53"/>
      <c r="NY33" s="51">
        <f>NY18/(NY13*1000000)</f>
        <v>1012.754062264788</v>
      </c>
      <c r="NZ33" s="51">
        <f t="shared" ref="NZ33:OA34" si="826">NZ18/(NZ13*1000000)</f>
        <v>847.39148186500847</v>
      </c>
      <c r="OA33" s="51">
        <f t="shared" si="826"/>
        <v>745.59888971319958</v>
      </c>
      <c r="OB33" s="51">
        <f t="shared" si="753"/>
        <v>1008.4879732804028</v>
      </c>
      <c r="OC33" s="89">
        <f>NY33-OA33</f>
        <v>267.15517255158841</v>
      </c>
      <c r="OD33" s="53">
        <f>IFERROR(NY33/NZ33-1,"-")</f>
        <v>0.19514307606188819</v>
      </c>
      <c r="OE33" s="53"/>
      <c r="OF33" s="51">
        <f>OF18/(OF13*1000000)</f>
        <v>982.09979866871606</v>
      </c>
      <c r="OG33" s="51">
        <f t="shared" ref="OG33:OI33" si="827">OG18/(OG13*1000000)</f>
        <v>840.96551560036494</v>
      </c>
      <c r="OH33" s="51">
        <f t="shared" si="827"/>
        <v>735.64615537980092</v>
      </c>
      <c r="OI33" s="51">
        <f t="shared" si="827"/>
        <v>1006.8270335791523</v>
      </c>
      <c r="OJ33" s="89">
        <f>OF33-OH33</f>
        <v>246.45364328891515</v>
      </c>
      <c r="OK33" s="53">
        <f>IFERROR(OF33/OG33-1,"-")</f>
        <v>0.16782410271317172</v>
      </c>
      <c r="OL33" s="53"/>
      <c r="OM33" s="51">
        <f>OM18/(OM13*1000000)</f>
        <v>1096.7680119305144</v>
      </c>
      <c r="ON33" s="51">
        <f t="shared" ref="ON33:OP34" si="828">ON18/(ON13*1000000)</f>
        <v>606.53704108742056</v>
      </c>
      <c r="OO33" s="51">
        <f t="shared" si="828"/>
        <v>725.82627655635258</v>
      </c>
      <c r="OP33" s="51">
        <f t="shared" si="828"/>
        <v>1005.1688293797265</v>
      </c>
      <c r="OQ33" s="89">
        <f>OM33-OO33</f>
        <v>370.94173537416179</v>
      </c>
      <c r="OR33" s="53">
        <f>IFERROR(OM33/ON33-1,"-")</f>
        <v>0.80824572554413288</v>
      </c>
      <c r="OS33" s="53"/>
      <c r="OT33" s="51">
        <v>986.76651245589142</v>
      </c>
      <c r="OU33" s="51">
        <v>756.32247580918988</v>
      </c>
      <c r="OV33" s="51">
        <v>716.13747980191522</v>
      </c>
      <c r="OW33" s="51">
        <v>960.2501584232914</v>
      </c>
      <c r="OX33" s="89">
        <v>270.6290326539762</v>
      </c>
      <c r="OY33" s="53">
        <v>0.30469018707945872</v>
      </c>
      <c r="OZ33" s="54"/>
      <c r="PA33" s="51">
        <f>PA18/(PA13*1000000)</f>
        <v>1010.8400049577523</v>
      </c>
      <c r="PB33" s="51">
        <f t="shared" ref="PB33:PD33" si="829">PB18/(PB13*1000000)</f>
        <v>1011.1833798962566</v>
      </c>
      <c r="PC33" s="51">
        <f t="shared" si="829"/>
        <v>706.57801534858197</v>
      </c>
      <c r="PD33" s="51">
        <f t="shared" si="829"/>
        <v>1073.3982028758294</v>
      </c>
      <c r="PE33" s="89">
        <f>PA33-PC33</f>
        <v>304.26198960917031</v>
      </c>
      <c r="PF33" s="53">
        <f>IFERROR(PA33/PB33-1,"-")</f>
        <v>-3.3957731637124233E-4</v>
      </c>
      <c r="PG33" s="53"/>
      <c r="PH33" s="51">
        <f>PH18/(PH13*1000000)</f>
        <v>1060.8372829032314</v>
      </c>
      <c r="PI33" s="51">
        <f t="shared" ref="PI33:PK34" si="830">PI18/(PI13*1000000)</f>
        <v>944.61624763818702</v>
      </c>
      <c r="PJ33" s="51">
        <f t="shared" si="830"/>
        <v>697.146156785475</v>
      </c>
      <c r="PK33" s="51">
        <f t="shared" si="830"/>
        <v>1061.9007023314493</v>
      </c>
      <c r="PL33" s="89">
        <f>PH33-PJ33</f>
        <v>363.69112611775643</v>
      </c>
      <c r="PM33" s="53">
        <f>IFERROR(PH33/PI33-1,"-")</f>
        <v>0.12303518551118553</v>
      </c>
      <c r="PN33" s="53"/>
      <c r="PO33" s="51">
        <f>PO18/(PO13*1000000)</f>
        <v>1114.1010569997727</v>
      </c>
      <c r="PP33" s="51">
        <f t="shared" ref="PP33:PR33" si="831">PP18/(PP13*1000000)</f>
        <v>954.35872275951647</v>
      </c>
      <c r="PQ33" s="51">
        <f t="shared" si="831"/>
        <v>687.84020074696116</v>
      </c>
      <c r="PR33" s="51">
        <f t="shared" si="831"/>
        <v>1050.5263550757684</v>
      </c>
      <c r="PS33" s="89">
        <f>PO33-PQ33</f>
        <v>426.26085625281155</v>
      </c>
      <c r="PT33" s="53">
        <f>IFERROR(PO33/PP33-1,"-")</f>
        <v>0.16738185593186938</v>
      </c>
      <c r="PU33" s="53"/>
      <c r="PV33" s="51">
        <f>PV18/(PV13*1000000)</f>
        <v>1085.921125036715</v>
      </c>
      <c r="PW33" s="51">
        <f t="shared" ref="PW33:PY34" si="832">PW18/(PW13*1000000)</f>
        <v>970.65735544830488</v>
      </c>
      <c r="PX33" s="51">
        <f t="shared" si="832"/>
        <v>678.6584666050295</v>
      </c>
      <c r="PY33" s="51">
        <f t="shared" si="832"/>
        <v>1039.2738419757752</v>
      </c>
      <c r="PZ33" s="89">
        <f>PV33-PX33</f>
        <v>407.26265843168551</v>
      </c>
      <c r="QA33" s="53">
        <f>IFERROR(PV33/PW33-1,"-")</f>
        <v>0.11874815447638043</v>
      </c>
      <c r="QB33" s="53"/>
      <c r="QC33" s="51">
        <f>QC18/(QC13*1000000)</f>
        <v>963.84656240638344</v>
      </c>
      <c r="QD33" s="51">
        <f t="shared" ref="QD33:QE33" si="833">QD18/(QD13*1000000)</f>
        <v>935.8811787563294</v>
      </c>
      <c r="QE33" s="51">
        <f t="shared" si="833"/>
        <v>1028.1418580281006</v>
      </c>
      <c r="QF33" s="89">
        <f>QC33-QE33</f>
        <v>-64.295295621717173</v>
      </c>
      <c r="QG33" s="53">
        <f>IFERROR(QC33/QD33-1,"-")</f>
        <v>2.9881339944475283E-2</v>
      </c>
      <c r="QH33" s="53"/>
      <c r="QI33" s="51">
        <f>QI18/(QI13*1000000)</f>
        <v>1141.4709356603298</v>
      </c>
      <c r="QJ33" s="51">
        <f t="shared" ref="QJ33:QK34" si="834">QJ18/(QJ13*1000000)</f>
        <v>1000.7503648740204</v>
      </c>
      <c r="QK33" s="51">
        <f t="shared" si="834"/>
        <v>1017.1291122076705</v>
      </c>
      <c r="QL33" s="89">
        <f>QI33-QK33</f>
        <v>124.34182345265936</v>
      </c>
      <c r="QM33" s="53">
        <f>IFERROR(QI33/QJ33-1,"-")</f>
        <v>0.14061505818588826</v>
      </c>
      <c r="QN33" s="53"/>
      <c r="QO33" s="53"/>
      <c r="QP33" s="162">
        <f>+QP18/'[174]Budget data splité 2015 2106'!$DJ$241</f>
        <v>639.16191434786128</v>
      </c>
      <c r="QQ33" s="171"/>
      <c r="QR33" s="171"/>
      <c r="QS33" s="54"/>
      <c r="QT33" s="54"/>
      <c r="QV33" s="55" t="e">
        <f t="shared" si="685"/>
        <v>#DIV/0!</v>
      </c>
      <c r="QW33" s="55" t="e">
        <f>QW18/(QW13*1000000)</f>
        <v>#DIV/0!</v>
      </c>
      <c r="QX33" s="55" t="e">
        <f t="shared" si="685"/>
        <v>#DIV/0!</v>
      </c>
      <c r="QY33" s="57" t="e">
        <f>QV33-QX33</f>
        <v>#DIV/0!</v>
      </c>
      <c r="QZ33" s="58" t="str">
        <f>IFERROR(QV33/QW33-1,"-")</f>
        <v>-</v>
      </c>
      <c r="RB33" s="55" t="e">
        <f>(RB18/2)/((RB13*1000000)/2)</f>
        <v>#DIV/0!</v>
      </c>
      <c r="RC33" s="55"/>
      <c r="RD33" s="55"/>
      <c r="RE33" s="55"/>
      <c r="RF33" s="59">
        <v>1345.3843435566703</v>
      </c>
      <c r="RG33" s="60" t="e">
        <f>RB33/$Y33-1</f>
        <v>#DIV/0!</v>
      </c>
    </row>
    <row r="34" spans="1:475" ht="15" thickBot="1" x14ac:dyDescent="0.35">
      <c r="A34" s="189" t="s">
        <v>16</v>
      </c>
      <c r="B34" s="190"/>
      <c r="C34" s="2"/>
      <c r="D34" s="65"/>
      <c r="E34" s="61">
        <f>E19/(E14*1000000)</f>
        <v>665.08665911444359</v>
      </c>
      <c r="F34" s="61">
        <f t="shared" ref="F34" si="835">F19/(F14*1000000)</f>
        <v>808.06222192029281</v>
      </c>
      <c r="G34" s="61">
        <f>G19/(G14*1000000)</f>
        <v>727.15515325186232</v>
      </c>
      <c r="H34" s="92">
        <f>E34-G34</f>
        <v>-62.068494137418725</v>
      </c>
      <c r="I34" s="64">
        <f>IFERROR(E34/F34-1,"-")</f>
        <v>-0.17693632857390573</v>
      </c>
      <c r="J34" s="65"/>
      <c r="K34" s="61">
        <f>K19/(K14*1000000)</f>
        <v>613.7126918154089</v>
      </c>
      <c r="L34" s="61">
        <f t="shared" si="763"/>
        <v>801.75162849485866</v>
      </c>
      <c r="M34" s="61">
        <f>M19/(M14*1000000)</f>
        <v>727.15515325186232</v>
      </c>
      <c r="N34" s="92">
        <f>K34-M34</f>
        <v>-113.44246143645341</v>
      </c>
      <c r="O34" s="64">
        <f>IFERROR(K34/L34-1,"-")</f>
        <v>-0.23453514778941986</v>
      </c>
      <c r="P34" s="65"/>
      <c r="Q34" s="61">
        <f>Q19/(Q14*1000000)</f>
        <v>599.40526336071446</v>
      </c>
      <c r="R34" s="61">
        <f t="shared" ref="R34" si="836">R19/(R14*1000000)</f>
        <v>692.65175699156396</v>
      </c>
      <c r="S34" s="61">
        <f>S19/(S14*1000000)</f>
        <v>727.15515325186232</v>
      </c>
      <c r="T34" s="92">
        <f>Q34-S34</f>
        <v>-127.74988989114786</v>
      </c>
      <c r="U34" s="64">
        <f>IFERROR(Q34/R34-1,"-")</f>
        <v>-0.1346224746990502</v>
      </c>
      <c r="V34" s="65"/>
      <c r="W34" s="61">
        <f>W19/(W14*1000000)</f>
        <v>406.0120574812039</v>
      </c>
      <c r="X34" s="61">
        <f t="shared" si="765"/>
        <v>764.92386141294241</v>
      </c>
      <c r="Y34" s="61">
        <f>Y19/(Y14*1000000)</f>
        <v>727.15515325186232</v>
      </c>
      <c r="Z34" s="92">
        <f>W34-Y34</f>
        <v>-321.14309577065842</v>
      </c>
      <c r="AA34" s="64">
        <f>IFERROR(W34/X34-1,"-")</f>
        <v>-0.46921245634665953</v>
      </c>
      <c r="AB34" s="65"/>
      <c r="AC34" s="61">
        <f>AC19/(AC14*1000000)</f>
        <v>495.35292214660643</v>
      </c>
      <c r="AD34" s="61">
        <f t="shared" ref="AD34" si="837">AD19/(AD14*1000000)</f>
        <v>739.41577127761775</v>
      </c>
      <c r="AE34" s="61">
        <f>AE19/(AE14*1000000)</f>
        <v>727.1551532518622</v>
      </c>
      <c r="AF34" s="92">
        <f>AC34-AE34</f>
        <v>-231.80223110525577</v>
      </c>
      <c r="AG34" s="64">
        <f>IFERROR(AC34/AD34-1,"-")</f>
        <v>-0.33007525483166433</v>
      </c>
      <c r="AH34" s="65"/>
      <c r="AI34" s="61">
        <f>AI19/(AI14*1000000)</f>
        <v>493.46900098404944</v>
      </c>
      <c r="AJ34" s="61" t="e">
        <f t="shared" si="767"/>
        <v>#REF!</v>
      </c>
      <c r="AK34" s="61">
        <f>AK19/(AK14*1000000)</f>
        <v>727.15515325186232</v>
      </c>
      <c r="AL34" s="61">
        <f>AL19/(AL14*1000000)</f>
        <v>524.13180217105935</v>
      </c>
      <c r="AM34" s="92">
        <f>AI34-AK34</f>
        <v>-233.68615226781287</v>
      </c>
      <c r="AN34" s="64" t="str">
        <f>IFERROR(AI34/AJ34-1,"-")</f>
        <v>-</v>
      </c>
      <c r="AO34" s="65"/>
      <c r="AP34" s="61">
        <f>AP19/(AP14*1000000)</f>
        <v>543.06813087536511</v>
      </c>
      <c r="AQ34" s="61" t="e">
        <f t="shared" ref="AQ34" si="838">AQ19/(AQ14*1000000)</f>
        <v>#REF!</v>
      </c>
      <c r="AR34" s="61">
        <f>AR19/(AR14*1000000)</f>
        <v>727.15515325186232</v>
      </c>
      <c r="AS34" s="61">
        <f>AS19/(AS14*1000000)</f>
        <v>495.35292214660637</v>
      </c>
      <c r="AT34" s="92">
        <f>AP34-AR34</f>
        <v>-184.0870223764972</v>
      </c>
      <c r="AU34" s="64" t="str">
        <f>IFERROR(AP34/AQ34-1,"-")</f>
        <v>-</v>
      </c>
      <c r="AV34" s="65"/>
      <c r="AW34" s="61">
        <f>AW19/(AW14*1000000)</f>
        <v>567.09865118526625</v>
      </c>
      <c r="AX34" s="61" t="e">
        <f t="shared" si="770"/>
        <v>#REF!</v>
      </c>
      <c r="AY34" s="61">
        <f>AY19/(AY14*1000000)</f>
        <v>727.15515325186232</v>
      </c>
      <c r="AZ34" s="61">
        <f>AZ19/(AZ14*1000000)</f>
        <v>469.68255555910815</v>
      </c>
      <c r="BA34" s="92">
        <f>AW34-AY34</f>
        <v>-160.05650206659607</v>
      </c>
      <c r="BB34" s="64" t="str">
        <f>IFERROR(AW34/AX34-1,"-")</f>
        <v>-</v>
      </c>
      <c r="BC34" s="65"/>
      <c r="BD34" s="61">
        <f>BD19/(BD14*1000000)</f>
        <v>550.02044028758269</v>
      </c>
      <c r="BE34" s="61" t="e">
        <f t="shared" ref="BE34" si="839">BE19/(BE14*1000000)</f>
        <v>#REF!</v>
      </c>
      <c r="BF34" s="61">
        <f>BF19/(BF14*1000000)</f>
        <v>727.15515325186232</v>
      </c>
      <c r="BG34" s="61">
        <f>BG19/(BG14*1000000)</f>
        <v>545.4091947038894</v>
      </c>
      <c r="BH34" s="92">
        <f>BD34-BF34</f>
        <v>-177.13471296427963</v>
      </c>
      <c r="BI34" s="64" t="str">
        <f>IFERROR(BD34/BE34-1,"-")</f>
        <v>-</v>
      </c>
      <c r="BJ34" s="65"/>
      <c r="BK34" s="65"/>
      <c r="BL34" s="65"/>
      <c r="BM34" s="65"/>
      <c r="BN34" s="61">
        <f>BN19/(BN14*1000000)</f>
        <v>557.43252527872653</v>
      </c>
      <c r="BO34" s="61" t="e">
        <f t="shared" si="772"/>
        <v>#REF!</v>
      </c>
      <c r="BP34" s="61">
        <f>BP19/(BP14*1000000)</f>
        <v>727.15515325186232</v>
      </c>
      <c r="BQ34" s="61">
        <f>BQ19/(BQ14*1000000)</f>
        <v>539.69070986311397</v>
      </c>
      <c r="BR34" s="92">
        <f>BN34-BP34</f>
        <v>-169.72262797313579</v>
      </c>
      <c r="BS34" s="64" t="str">
        <f>IFERROR(BN34/BO34-1,"-")</f>
        <v>-</v>
      </c>
      <c r="BT34" s="54"/>
      <c r="BU34" s="61">
        <f>BU19/(BU14*1000000)</f>
        <v>550.69262124544957</v>
      </c>
      <c r="BV34" s="61" t="e">
        <f t="shared" ref="BV34" si="840">BV19/(BV14*1000000)</f>
        <v>#REF!</v>
      </c>
      <c r="BW34" s="61">
        <f>BW19/(BW14*1000000)</f>
        <v>727.15515325186232</v>
      </c>
      <c r="BX34" s="61">
        <f>BX19/(BX14*1000000)</f>
        <v>534.03218196694399</v>
      </c>
      <c r="BY34" s="92">
        <f>BU34-BW34</f>
        <v>-176.46253200641274</v>
      </c>
      <c r="BZ34" s="64" t="str">
        <f>IFERROR(BU34/BV34-1,"-")</f>
        <v>-</v>
      </c>
      <c r="CA34" s="54"/>
      <c r="CB34" s="61">
        <f>CB19/(CB14*1000000)</f>
        <v>550.69262124544957</v>
      </c>
      <c r="CC34" s="61" t="e">
        <f t="shared" si="774"/>
        <v>#REF!</v>
      </c>
      <c r="CD34" s="61">
        <f>CD19/(CD14*1000000)</f>
        <v>727.15515325186232</v>
      </c>
      <c r="CE34" s="61">
        <f>CE19/(CE14*1000000)</f>
        <v>534.03218196694399</v>
      </c>
      <c r="CF34" s="92">
        <f>CB34-CD34</f>
        <v>-176.46253200641274</v>
      </c>
      <c r="CG34" s="64" t="str">
        <f>IFERROR(CB34/CC34-1,"-")</f>
        <v>-</v>
      </c>
      <c r="CH34" s="54"/>
      <c r="CI34" s="54"/>
      <c r="CJ34" s="66">
        <f t="shared" si="698"/>
        <v>665.08665911444359</v>
      </c>
      <c r="CK34" s="67" t="e">
        <f t="shared" si="698"/>
        <v>#REF!</v>
      </c>
      <c r="CL34" s="67" t="e">
        <f>(CL19)/((CL14*1000000))</f>
        <v>#REF!</v>
      </c>
      <c r="CM34" s="68" t="e">
        <f t="shared" si="52"/>
        <v>#REF!</v>
      </c>
      <c r="CN34" s="69" t="str">
        <f t="shared" si="699"/>
        <v>-</v>
      </c>
      <c r="CP34" s="66">
        <f t="shared" si="700"/>
        <v>665.08665911444371</v>
      </c>
      <c r="CQ34" s="66"/>
      <c r="CR34" s="66"/>
      <c r="CS34" s="66"/>
      <c r="CT34" s="70"/>
      <c r="CU34" s="71" t="e">
        <f t="shared" si="701"/>
        <v>#DIV/0!</v>
      </c>
      <c r="CV34" s="71" t="e">
        <f t="shared" si="629"/>
        <v>#DIV/0!</v>
      </c>
      <c r="CW34" s="71" t="e">
        <f t="shared" si="629"/>
        <v>#DIV/0!</v>
      </c>
      <c r="CX34" s="71" t="e">
        <f t="shared" si="629"/>
        <v>#DIV/0!</v>
      </c>
      <c r="CY34" s="61">
        <f>CY19/(CY14*1000000)</f>
        <v>567.97796279555553</v>
      </c>
      <c r="CZ34" s="61" t="e">
        <f t="shared" ref="CZ34" si="841">CZ19/(CZ14*1000000)</f>
        <v>#REF!</v>
      </c>
      <c r="DA34" s="61">
        <f>DA19/(DA14*1000000)</f>
        <v>727.15515325186232</v>
      </c>
      <c r="DB34" s="61">
        <f>DB19/(DB14*1000000)</f>
        <v>528.43298238116836</v>
      </c>
      <c r="DC34" s="92">
        <f>CY34-DA34</f>
        <v>-159.17719045630679</v>
      </c>
      <c r="DD34" s="64" t="str">
        <f>IFERROR(CY34/CZ34-1,"-")</f>
        <v>-</v>
      </c>
      <c r="DF34" s="61">
        <f>DF19/(DF14*1000000)</f>
        <v>473.55854600050804</v>
      </c>
      <c r="DG34" s="61">
        <f t="shared" si="776"/>
        <v>665.08665911444359</v>
      </c>
      <c r="DH34" s="61">
        <f>DH19/(DH14*1000000)</f>
        <v>522.89248906265527</v>
      </c>
      <c r="DI34" s="92">
        <f>DF34-DH34</f>
        <v>-49.333943062147227</v>
      </c>
      <c r="DJ34" s="64">
        <f>IFERROR(DF34/DG34-1,"-")</f>
        <v>-0.28797467290796863</v>
      </c>
      <c r="DK34" s="54"/>
      <c r="DL34" s="61">
        <f>DL19/(DL14*1000000)</f>
        <v>440.75471218959837</v>
      </c>
      <c r="DM34" s="61">
        <f t="shared" ref="DM34" si="842">DM19/(DM14*1000000)</f>
        <v>801.75162849485866</v>
      </c>
      <c r="DN34" s="61">
        <f>DN19/(DN14*1000000)</f>
        <v>517.41008649024627</v>
      </c>
      <c r="DO34" s="92">
        <f>DL34-DN34</f>
        <v>-76.655374300647907</v>
      </c>
      <c r="DP34" s="64">
        <f>IFERROR(DL34/DM34-1,"-")</f>
        <v>-0.45026028445114064</v>
      </c>
      <c r="DQ34" s="54"/>
      <c r="DR34" s="61">
        <f>DR19/(DR14*1000000)</f>
        <v>478.73719432697862</v>
      </c>
      <c r="DS34" s="61">
        <f t="shared" si="778"/>
        <v>406.0120574812039</v>
      </c>
      <c r="DT34" s="61">
        <f>DT19/(DT14*1000000)</f>
        <v>506.61712369940176</v>
      </c>
      <c r="DU34" s="61">
        <f>DU19/(DU14*1000000)</f>
        <v>398.20877850317561</v>
      </c>
      <c r="DV34" s="92">
        <f>DR34-DT34</f>
        <v>-27.879929372423135</v>
      </c>
      <c r="DW34" s="64">
        <f>IFERROR(DR34/DS34-1,"-")</f>
        <v>0.1791206332564188</v>
      </c>
      <c r="DX34" s="54"/>
      <c r="DY34" s="54"/>
      <c r="DZ34" s="61">
        <f>DZ19/(DZ14*1000000)</f>
        <v>460.43842031758311</v>
      </c>
      <c r="EA34" s="61">
        <f t="shared" ref="EA34" si="843">EA19/(EA14*1000000)</f>
        <v>495.35292214660643</v>
      </c>
      <c r="EB34" s="61">
        <f>EB19/(EB14*1000000)</f>
        <v>501.30536443666108</v>
      </c>
      <c r="EC34" s="61">
        <f>EC19/(EC14*1000000)</f>
        <v>385.63376916444787</v>
      </c>
      <c r="ED34" s="92">
        <f>DZ34-EB34</f>
        <v>-40.866944119077971</v>
      </c>
      <c r="EE34" s="92">
        <f t="shared" si="782"/>
        <v>74.804651153135239</v>
      </c>
      <c r="EF34" s="64">
        <f>IFERROR(DZ34/EA34-1,"-")</f>
        <v>-7.0484093800681991E-2</v>
      </c>
      <c r="EG34" s="54"/>
      <c r="EH34" s="61">
        <f>EH19/(EH14*1000000)</f>
        <v>431.178596230408</v>
      </c>
      <c r="EI34" s="61" t="e">
        <f t="shared" si="783"/>
        <v>#REF!</v>
      </c>
      <c r="EJ34" s="61">
        <f>EJ19/(EJ14*1000000)</f>
        <v>496.04929769820637</v>
      </c>
      <c r="EK34" s="61">
        <f>EK19/(EK14*1000000)</f>
        <v>373.57987816852295</v>
      </c>
      <c r="EL34" s="92">
        <f>EH34-EJ34</f>
        <v>-64.870701467798369</v>
      </c>
      <c r="EM34" s="92">
        <f t="shared" si="784"/>
        <v>57.598718061885052</v>
      </c>
      <c r="EN34" s="64" t="str">
        <f>IFERROR(EH34/EI34-1,"-")</f>
        <v>-</v>
      </c>
      <c r="EO34" s="54"/>
      <c r="EP34" s="61">
        <f>EP19/(EP14*1000000)</f>
        <v>411.4911212058023</v>
      </c>
      <c r="EQ34" s="61">
        <f t="shared" ref="EQ34" si="844">EQ19/(EQ14*1000000)</f>
        <v>543.06813087536511</v>
      </c>
      <c r="ER34" s="61">
        <f>ER19/(ER14*1000000)</f>
        <v>490.84833956125277</v>
      </c>
      <c r="ES34" s="61">
        <f>ES19/(ES14*1000000)</f>
        <v>459.23939871398466</v>
      </c>
      <c r="ET34" s="92">
        <f>EP34-ER34</f>
        <v>-79.35721835545047</v>
      </c>
      <c r="EU34" s="92">
        <f t="shared" si="786"/>
        <v>-47.748277508182355</v>
      </c>
      <c r="EV34" s="64">
        <f>IFERROR(EP34/EQ34-1,"-")</f>
        <v>-0.24228453519722359</v>
      </c>
      <c r="EW34" s="54"/>
      <c r="EX34" s="61">
        <f>EX19/(EX14*1000000)</f>
        <v>378.01596704201557</v>
      </c>
      <c r="EY34" s="61">
        <f t="shared" si="787"/>
        <v>567.09865118526625</v>
      </c>
      <c r="EZ34" s="61">
        <f>EZ19/(EZ14*1000000)</f>
        <v>485.70191222530599</v>
      </c>
      <c r="FA34" s="61">
        <f>FA19/(FA14*1000000)</f>
        <v>454.99605109233386</v>
      </c>
      <c r="FB34" s="92">
        <f>EX34-EZ34</f>
        <v>-107.68594518329041</v>
      </c>
      <c r="FC34" s="92">
        <f t="shared" si="788"/>
        <v>-76.980084050318283</v>
      </c>
      <c r="FD34" s="64">
        <f>IFERROR(EX34/EY34-1,"-")</f>
        <v>-0.33342114947383117</v>
      </c>
      <c r="FE34" s="54"/>
      <c r="FF34" s="61">
        <f>FF19/(FF14*1000000)</f>
        <v>379.12996944036507</v>
      </c>
      <c r="FG34" s="61">
        <f t="shared" ref="FG34" si="845">FG19/(FG14*1000000)</f>
        <v>550.02044028758269</v>
      </c>
      <c r="FH34" s="61">
        <f>FH19/(FH14*1000000)</f>
        <v>480.60944394797161</v>
      </c>
      <c r="FI34" s="61">
        <f>FI19/(FI14*1000000)</f>
        <v>448.95745875109685</v>
      </c>
      <c r="FJ34" s="92">
        <f>FF34-FH34</f>
        <v>-101.47947450760654</v>
      </c>
      <c r="FK34" s="92">
        <f t="shared" si="790"/>
        <v>-69.827489310731778</v>
      </c>
      <c r="FL34" s="64">
        <f>IFERROR(FF34/FG34-1,"-")</f>
        <v>-0.31069840015012196</v>
      </c>
      <c r="FM34" s="54"/>
      <c r="FN34" s="61">
        <f>FN19/(FN14*1000000)</f>
        <v>381.7361942990691</v>
      </c>
      <c r="FO34" s="61">
        <f t="shared" si="791"/>
        <v>557.43252527872653</v>
      </c>
      <c r="FP34" s="61">
        <f>FP19/(FP14*1000000)</f>
        <v>480.60944394797161</v>
      </c>
      <c r="FQ34" s="61">
        <f>FQ19/(FQ14*1000000)</f>
        <v>407.36236489930121</v>
      </c>
      <c r="FR34" s="92">
        <f>FN34-FP34</f>
        <v>-98.873249648902515</v>
      </c>
      <c r="FS34" s="92">
        <f t="shared" si="792"/>
        <v>-25.626170600232115</v>
      </c>
      <c r="FT34" s="64">
        <f>IFERROR(FN34/FO34-1,"-")</f>
        <v>-0.31518851701702555</v>
      </c>
      <c r="FU34" s="54"/>
      <c r="FV34" s="61">
        <f>FV19/(FV14*1000000)</f>
        <v>385.04325458320847</v>
      </c>
      <c r="FW34" s="61">
        <f t="shared" ref="FW34" si="846">FW19/(FW14*1000000)</f>
        <v>550.69262124544957</v>
      </c>
      <c r="FX34" s="61">
        <f>FX19/(FX14*1000000)</f>
        <v>470.58412750962117</v>
      </c>
      <c r="FY34" s="61">
        <f>FY19/(FY14*1000000)</f>
        <v>405.99533929417271</v>
      </c>
      <c r="FZ34" s="92">
        <f>FV34-FX34</f>
        <v>-85.540872926412703</v>
      </c>
      <c r="GA34" s="92">
        <f t="shared" si="794"/>
        <v>-20.952084710964243</v>
      </c>
      <c r="GB34" s="64">
        <f>IFERROR(FV34/FW34-1,"-")</f>
        <v>-0.30080186345625537</v>
      </c>
      <c r="GC34" s="54"/>
      <c r="GD34" s="61">
        <f>GD19/(GD14*1000000)</f>
        <v>394.82980900605492</v>
      </c>
      <c r="GE34" s="61">
        <f t="shared" si="795"/>
        <v>567.97796279555553</v>
      </c>
      <c r="GF34" s="61">
        <f>GF19/(GF14*1000000)</f>
        <v>465.65016558597904</v>
      </c>
      <c r="GG34" s="61">
        <f>GG19/(GG14*1000000)</f>
        <v>404.63290115015042</v>
      </c>
      <c r="GH34" s="92">
        <f>GD34-GF34</f>
        <v>-70.820356579924123</v>
      </c>
      <c r="GI34" s="92">
        <f t="shared" si="796"/>
        <v>-9.8030921440955012</v>
      </c>
      <c r="GJ34" s="64">
        <f>IFERROR(GD34/GE34-1,"-")</f>
        <v>-0.30485012646841991</v>
      </c>
      <c r="GK34" s="54"/>
      <c r="GL34" s="61">
        <f>GL19/(GL14*1000000)</f>
        <v>392.5491230937983</v>
      </c>
      <c r="GM34" s="61">
        <f t="shared" ref="GM34" si="847">GM19/(GM14*1000000)</f>
        <v>473.55854600050804</v>
      </c>
      <c r="GN34" s="61">
        <f>GN19/(GN14*1000000)</f>
        <v>1326.3393126798235</v>
      </c>
      <c r="GO34" s="92">
        <f>GL34-GN34</f>
        <v>-933.79018958602524</v>
      </c>
      <c r="GP34" s="64">
        <f>IFERROR(GL34/GM34-1,"-")</f>
        <v>-0.17106527501379487</v>
      </c>
      <c r="GQ34" s="61">
        <v>373.69693539378596</v>
      </c>
      <c r="GR34" s="61">
        <v>440.75471218959837</v>
      </c>
      <c r="GS34" s="61">
        <v>1372.0141471214267</v>
      </c>
      <c r="GT34" s="92">
        <v>-998.31721172764082</v>
      </c>
      <c r="GU34" s="64">
        <v>-0.15214307400749083</v>
      </c>
      <c r="GV34" s="54"/>
      <c r="GW34" s="61">
        <f>GW19/(GW14*1000000)</f>
        <v>510.11704254013006</v>
      </c>
      <c r="GX34" s="61">
        <f t="shared" si="798"/>
        <v>466.57381228112774</v>
      </c>
      <c r="GY34" s="61">
        <f>GY19/(GY14*1000000)</f>
        <v>400.57295779694743</v>
      </c>
      <c r="GZ34" s="92">
        <f>GW34-GY34</f>
        <v>109.54408474318262</v>
      </c>
      <c r="HA34" s="64">
        <f>IFERROR(GW34/GX34-1,"-")</f>
        <v>9.332549130032608E-2</v>
      </c>
      <c r="HB34" s="54"/>
      <c r="HC34" s="61">
        <f>HC19/(HC14*1000000)</f>
        <v>441.2022361277252</v>
      </c>
      <c r="HD34" s="61">
        <f t="shared" ref="HD34" si="848">HD19/(HD14*1000000)</f>
        <v>478.73719432697862</v>
      </c>
      <c r="HE34" s="61">
        <f>HE19/(HE14*1000000)</f>
        <v>399.22871606718962</v>
      </c>
      <c r="HF34" s="61">
        <f>HF19/(HF14*1000000)</f>
        <v>496.83584108743656</v>
      </c>
      <c r="HG34" s="92">
        <f>HC34-HE34</f>
        <v>41.973520060535577</v>
      </c>
      <c r="HH34" s="92">
        <f t="shared" si="720"/>
        <v>-55.633604959711363</v>
      </c>
      <c r="HI34" s="64">
        <f>IFERROR(HC34/HD34-1,"-")</f>
        <v>-7.8404098624551333E-2</v>
      </c>
      <c r="HJ34" s="54"/>
      <c r="HK34" s="61">
        <f>HK19/(HK14*1000000)</f>
        <v>483.94731761477141</v>
      </c>
      <c r="HL34" s="61">
        <f t="shared" si="801"/>
        <v>460.43842031758311</v>
      </c>
      <c r="HM34" s="61">
        <f>HM19/(HM14*1000000)</f>
        <v>397.88898534046598</v>
      </c>
      <c r="HN34" s="61">
        <f>HN19/(HN14*1000000)</f>
        <v>496.83584108743651</v>
      </c>
      <c r="HO34" s="92">
        <f>HK34-HM34</f>
        <v>86.058332274305428</v>
      </c>
      <c r="HP34" s="92">
        <f t="shared" si="723"/>
        <v>-12.888523472665099</v>
      </c>
      <c r="HQ34" s="64">
        <f>IFERROR(HK34/HL34-1,"-")</f>
        <v>5.1057636069929302E-2</v>
      </c>
      <c r="HR34" s="54"/>
      <c r="HS34" s="61">
        <f>HS19/(HS14*1000000)</f>
        <v>415.5545759757141</v>
      </c>
      <c r="HT34" s="61">
        <f t="shared" ref="HT34" si="849">HT19/(HT14*1000000)</f>
        <v>431.178596230408</v>
      </c>
      <c r="HU34" s="61">
        <f>HU19/(HU14*1000000)</f>
        <v>396.55375047876379</v>
      </c>
      <c r="HV34" s="61">
        <f>HV19/(HV14*1000000)</f>
        <v>437.05186621028611</v>
      </c>
      <c r="HW34" s="92">
        <f>HS34-HU34</f>
        <v>19.000825496950313</v>
      </c>
      <c r="HX34" s="92">
        <f t="shared" ref="HX34" si="850">HS34-HV34</f>
        <v>-21.497290234572006</v>
      </c>
      <c r="HY34" s="64">
        <f>IFERROR(HS34/HT34-1,"-")</f>
        <v>-3.6235611858490557E-2</v>
      </c>
      <c r="HZ34" s="54"/>
      <c r="IA34" s="61">
        <f>IA19/(IA14*1000000)</f>
        <v>390.88142363806554</v>
      </c>
      <c r="IB34" s="61">
        <f t="shared" si="804"/>
        <v>411.4911212058023</v>
      </c>
      <c r="IC34" s="61">
        <f>IC19/(IC14*1000000)</f>
        <v>395.22299639487045</v>
      </c>
      <c r="ID34" s="61">
        <f>ID19/(ID14*1000000)</f>
        <v>434.99134516710376</v>
      </c>
      <c r="IE34" s="92">
        <f>IA34-IC34</f>
        <v>-4.3415727568049078</v>
      </c>
      <c r="IF34" s="92">
        <f t="shared" ref="IF34" si="851">IA34-ID34</f>
        <v>-44.109921529038218</v>
      </c>
      <c r="IG34" s="64">
        <f>IFERROR(IA34/IB34-1,"-")</f>
        <v>-5.0085400402671287E-2</v>
      </c>
      <c r="IH34" s="54"/>
      <c r="II34" s="61">
        <f>II19/(II14*1000000)</f>
        <v>392.50327465202508</v>
      </c>
      <c r="IJ34" s="61">
        <f t="shared" ref="IJ34" si="852">IJ19/(IJ14*1000000)</f>
        <v>379.12996944036507</v>
      </c>
      <c r="IK34" s="61">
        <f>IK19/(IK14*1000000)</f>
        <v>392.57487046463825</v>
      </c>
      <c r="IL34" s="61">
        <f>IL19/(IL14*1000000)</f>
        <v>345.63159713388052</v>
      </c>
      <c r="IM34" s="92">
        <f>II34-IK34</f>
        <v>-7.1595812613168164E-2</v>
      </c>
      <c r="IN34" s="92">
        <f t="shared" ref="IN34" si="853">II34-IL34</f>
        <v>46.871677518144566</v>
      </c>
      <c r="IO34" s="64">
        <f>IFERROR(II34/IJ34-1,"-")</f>
        <v>3.5273669426345799E-2</v>
      </c>
      <c r="IP34" s="54"/>
      <c r="IQ34" s="61">
        <f>IQ19/(IQ14*1000000)</f>
        <v>376.34397622453417</v>
      </c>
      <c r="IR34" s="61">
        <f t="shared" si="806"/>
        <v>381.7361942990691</v>
      </c>
      <c r="IS34" s="61">
        <f>IS19/(IS14*1000000)</f>
        <v>391.25746869634332</v>
      </c>
      <c r="IT34" s="61">
        <f>IT19/(IT14*1000000)</f>
        <v>325.01068692808968</v>
      </c>
      <c r="IU34" s="92">
        <f>IQ34-IS34</f>
        <v>-14.91349247180915</v>
      </c>
      <c r="IV34" s="92">
        <f t="shared" ref="IV34" si="854">IQ34-IT34</f>
        <v>51.333289296444491</v>
      </c>
      <c r="IW34" s="64">
        <f>IFERROR(IQ34/IR34-1,"-")</f>
        <v>-1.4125509068994457E-2</v>
      </c>
      <c r="IX34" s="54"/>
      <c r="IY34" s="61">
        <f>IY19/(IY14*1000000)</f>
        <v>376.34397622453417</v>
      </c>
      <c r="IZ34" s="61">
        <f t="shared" ref="IZ34" si="855">IZ19/(IZ14*1000000)</f>
        <v>385.04325458320847</v>
      </c>
      <c r="JA34" s="61">
        <f>JA19/(JA14*1000000)</f>
        <v>389.944487861607</v>
      </c>
      <c r="JB34" s="61">
        <f>JB19/(JB14*1000000)</f>
        <v>305.62005179333232</v>
      </c>
      <c r="JC34" s="92">
        <f>IY34-JA34</f>
        <v>-13.600511637072827</v>
      </c>
      <c r="JD34" s="92">
        <f t="shared" ref="JD34" si="856">IY34-JB34</f>
        <v>70.723924431201851</v>
      </c>
      <c r="JE34" s="64">
        <f>IFERROR(IY34/IZ34-1,"-")</f>
        <v>-2.2592989891722315E-2</v>
      </c>
      <c r="JF34" s="54"/>
      <c r="JG34" s="61">
        <f>JG19/(JG14*1000000)</f>
        <v>390.25511031194821</v>
      </c>
      <c r="JH34" s="61">
        <f t="shared" si="808"/>
        <v>394.82980900605492</v>
      </c>
      <c r="JI34" s="61">
        <f>JI19/(JI14*1000000)</f>
        <v>388.63591312467156</v>
      </c>
      <c r="JJ34" s="61">
        <f>JJ19/(JJ14*1000000)</f>
        <v>287.38629163546602</v>
      </c>
      <c r="JK34" s="92">
        <f>JG34-JI34</f>
        <v>1.6191971872766544</v>
      </c>
      <c r="JL34" s="92">
        <f t="shared" ref="JL34" si="857">JG34-JJ34</f>
        <v>102.86881867648219</v>
      </c>
      <c r="JM34" s="64">
        <f>IFERROR(JG34/JH34-1,"-")</f>
        <v>-1.1586507882024089E-2</v>
      </c>
      <c r="JN34" s="54"/>
      <c r="JO34" s="61">
        <f>JO19/(JO14*1000000)</f>
        <v>410.58785495712362</v>
      </c>
      <c r="JP34" s="61">
        <f t="shared" ref="JP34" si="858">JP19/(JP14*1000000)</f>
        <v>392.5491230937983</v>
      </c>
      <c r="JQ34" s="61">
        <f>JQ19/(JQ14*1000000)</f>
        <v>345.63159713388052</v>
      </c>
      <c r="JR34" s="92">
        <f>JO34-JQ34</f>
        <v>64.956257823243106</v>
      </c>
      <c r="JS34" s="64">
        <f>IFERROR(JO34/JP34-1,"-")</f>
        <v>4.5952801323708492E-2</v>
      </c>
      <c r="JT34" s="64"/>
      <c r="JU34" s="61">
        <f>JU19/(JU14*1000000)</f>
        <v>390.81177312694285</v>
      </c>
      <c r="JV34" s="61">
        <f t="shared" si="810"/>
        <v>600.82596943020906</v>
      </c>
      <c r="JW34" s="61">
        <f>JW19/(JW14*1000000)</f>
        <v>345.74858275612257</v>
      </c>
      <c r="JX34" s="92">
        <f>JU34-JW34</f>
        <v>45.06319037082028</v>
      </c>
      <c r="JY34" s="64">
        <f>IFERROR(JU34/JV34-1,"-")</f>
        <v>-0.34954247484081347</v>
      </c>
      <c r="JZ34" s="64"/>
      <c r="KA34" s="61">
        <f>KA19/(KA14*1000000)</f>
        <v>405.9943688087414</v>
      </c>
      <c r="KB34" s="61">
        <f t="shared" ref="KB34" si="859">KB19/(KB14*1000000)</f>
        <v>510.11704254013006</v>
      </c>
      <c r="KC34" s="61">
        <f>KC19/(KC14*1000000)</f>
        <v>345.86560797438511</v>
      </c>
      <c r="KD34" s="92">
        <f>KA34-KC34</f>
        <v>60.128760834356285</v>
      </c>
      <c r="KE34" s="64">
        <f>IFERROR(KA34/KB34-1,"-")</f>
        <v>-0.20411526188756479</v>
      </c>
      <c r="KF34" s="64"/>
      <c r="KG34" s="61">
        <f>KG19/(KG14*1000000)</f>
        <v>392.92949589626812</v>
      </c>
      <c r="KH34" s="61">
        <f t="shared" si="812"/>
        <v>441.2022361277252</v>
      </c>
      <c r="KI34" s="61">
        <f>KI19/(KI14*1000000)</f>
        <v>345.98267280207023</v>
      </c>
      <c r="KJ34" s="61">
        <f>KJ19/(KJ14*1000000)</f>
        <v>391.07637333209453</v>
      </c>
      <c r="KK34" s="92">
        <f>KG34-KI34</f>
        <v>46.946823094197896</v>
      </c>
      <c r="KL34" s="92">
        <f t="shared" ref="KL34" si="860">KG34-KJ34</f>
        <v>1.8531225641735887</v>
      </c>
      <c r="KM34" s="64">
        <f>IFERROR(KG34/KH34-1,"-")</f>
        <v>-0.10941182133420202</v>
      </c>
      <c r="KN34" s="64"/>
      <c r="KO34" s="61">
        <f>KO19/(KO14*1000000)</f>
        <v>432.01631340971466</v>
      </c>
      <c r="KP34" s="61">
        <f t="shared" ref="KP34" si="861">KP19/(KP14*1000000)</f>
        <v>483.94731761477141</v>
      </c>
      <c r="KQ34" s="61">
        <f>KQ19/(KQ14*1000000)</f>
        <v>346.09977725258443</v>
      </c>
      <c r="KR34" s="61">
        <f>KR19/(KR14*1000000)</f>
        <v>391.20874060770763</v>
      </c>
      <c r="KS34" s="92">
        <f>KO34-KQ34</f>
        <v>85.916536157130224</v>
      </c>
      <c r="KT34" s="92">
        <f t="shared" ref="KT34" si="862">KO34-KR34</f>
        <v>40.80757280200703</v>
      </c>
      <c r="KU34" s="64">
        <f>IFERROR(KO34/KP34-1,"-")</f>
        <v>-0.10730714339116254</v>
      </c>
      <c r="KV34" s="64"/>
      <c r="KW34" s="61">
        <f>KW19/(KW14*1000000)</f>
        <v>421.38546719984737</v>
      </c>
      <c r="KX34" s="61">
        <f t="shared" si="815"/>
        <v>415.44552150395259</v>
      </c>
      <c r="KY34" s="61">
        <f>KY19/(KY14*1000000)</f>
        <v>346.21692133933885</v>
      </c>
      <c r="KZ34" s="61">
        <f>KZ19/(KZ14*1000000)</f>
        <v>391.34115268555593</v>
      </c>
      <c r="LA34" s="92">
        <f>KW34-KY34</f>
        <v>75.168545860508516</v>
      </c>
      <c r="LB34" s="92">
        <f t="shared" ref="LB34" si="863">KW34-KZ34</f>
        <v>30.044314514291443</v>
      </c>
      <c r="LC34" s="64">
        <f>IFERROR(KW34/KX34-1,"-")</f>
        <v>1.4297772844900525E-2</v>
      </c>
      <c r="LD34" s="64"/>
      <c r="LE34" s="61">
        <f>LE19/(LE14*1000000)</f>
        <v>282.81898356675276</v>
      </c>
      <c r="LF34" s="61">
        <f t="shared" ref="LF34" si="864">LF19/(LF14*1000000)</f>
        <v>390.88142363806554</v>
      </c>
      <c r="LG34" s="61">
        <f>LG19/(LG14*1000000)</f>
        <v>346.33410507574916</v>
      </c>
      <c r="LH34" s="61">
        <f>LH19/(LH14*1000000)</f>
        <v>391.47360958080355</v>
      </c>
      <c r="LI34" s="92">
        <f>LE34-LG34</f>
        <v>-63.515121508996401</v>
      </c>
      <c r="LJ34" s="92">
        <f t="shared" ref="LJ34" si="865">LE34-LH34</f>
        <v>-108.65462601405079</v>
      </c>
      <c r="LK34" s="64">
        <f>IFERROR(LE34/LF34-1,"-")</f>
        <v>-0.27645836700434401</v>
      </c>
      <c r="LL34" s="61">
        <v>380.48135558338248</v>
      </c>
      <c r="LM34" s="61">
        <v>390.88142363806554</v>
      </c>
      <c r="LN34" s="61">
        <v>346.4513284752357</v>
      </c>
      <c r="LO34" s="61">
        <v>421.09330925517241</v>
      </c>
      <c r="LP34" s="68">
        <f>LL34-LN34</f>
        <v>34.030027108146783</v>
      </c>
      <c r="LQ34" s="68">
        <f>LL34-LO34</f>
        <v>-40.611953671789934</v>
      </c>
      <c r="LR34" s="69">
        <f>IFERROR(LL34/LM34-1,"-")</f>
        <v>-2.6606708392243661E-2</v>
      </c>
      <c r="LS34" s="64"/>
      <c r="LT34" s="61">
        <f>LT19/(LT14*1000000)</f>
        <v>337.98012119732522</v>
      </c>
      <c r="LU34" s="61">
        <f t="shared" si="817"/>
        <v>392.50327465202508</v>
      </c>
      <c r="LV34" s="61">
        <f>LV19/(LV14*1000000)</f>
        <v>346.5685915512226</v>
      </c>
      <c r="LW34" s="61">
        <f>LW19/(LW14*1000000)</f>
        <v>365.67359395833887</v>
      </c>
      <c r="LX34" s="92">
        <f>LT34-LV34</f>
        <v>-8.5884703538973781</v>
      </c>
      <c r="LY34" s="92">
        <f t="shared" ref="LY34" si="866">LT34-LW34</f>
        <v>-27.693472761013652</v>
      </c>
      <c r="LZ34" s="64">
        <f>IFERROR(LT34/LU34-1,"-")</f>
        <v>-0.13891133393227739</v>
      </c>
      <c r="MA34" s="64"/>
      <c r="MB34" s="61">
        <f>MB19/(MB14*1000000)</f>
        <v>327.16356237029282</v>
      </c>
      <c r="MC34" s="61">
        <f t="shared" ref="MC34" si="867">MC19/(MC14*1000000)</f>
        <v>376.34397622453417</v>
      </c>
      <c r="MD34" s="61">
        <f>MD19/(MD14*1000000)</f>
        <v>346.68589431713974</v>
      </c>
      <c r="ME34" s="61">
        <f>ME19/(ME14*1000000)</f>
        <v>362.56537920488586</v>
      </c>
      <c r="MF34" s="92">
        <f>MB34-MD34</f>
        <v>-19.522331946846919</v>
      </c>
      <c r="MG34" s="92">
        <f t="shared" ref="MG34" si="868">MB34-ME34</f>
        <v>-35.401816834593035</v>
      </c>
      <c r="MH34" s="64">
        <f>IFERROR(MB34/MC34-1,"-")</f>
        <v>-0.13067942350935713</v>
      </c>
      <c r="MI34" s="64"/>
      <c r="MJ34" s="61">
        <f>MJ19/(MJ14*1000000)</f>
        <v>324.23819045132819</v>
      </c>
      <c r="MK34" s="61">
        <f t="shared" si="819"/>
        <v>376.34397622453417</v>
      </c>
      <c r="ML34" s="61">
        <f>ML19/(ML14*1000000)</f>
        <v>346.80323678642083</v>
      </c>
      <c r="MM34" s="61">
        <f>MM19/(MM14*1000000)</f>
        <v>359.48358418507848</v>
      </c>
      <c r="MN34" s="92">
        <f>MJ34-ML34</f>
        <v>-22.565046335092632</v>
      </c>
      <c r="MO34" s="92">
        <f t="shared" ref="MO34" si="869">MJ34-MM34</f>
        <v>-35.245393733750291</v>
      </c>
      <c r="MP34" s="64">
        <f>IFERROR(MJ34/MK34-1,"-")</f>
        <v>-0.13845255687610281</v>
      </c>
      <c r="MQ34" s="64"/>
      <c r="MR34" s="61">
        <f>MR19/(MR14*1000000)</f>
        <v>334.18514822601401</v>
      </c>
      <c r="MS34" s="61">
        <f t="shared" ref="MS34" si="870">MS19/(MS14*1000000)</f>
        <v>390.25511031194821</v>
      </c>
      <c r="MT34" s="61">
        <f>MT19/(MT14*1000000)</f>
        <v>346.92061897250397</v>
      </c>
      <c r="MU34" s="61">
        <f>MU19/(MU14*1000000)</f>
        <v>356.4279843319606</v>
      </c>
      <c r="MV34" s="92">
        <f>MR34-MT34</f>
        <v>-12.735470746489966</v>
      </c>
      <c r="MW34" s="92">
        <f t="shared" ref="MW34" si="871">MR34-MU34</f>
        <v>-22.242836105946594</v>
      </c>
      <c r="MX34" s="64">
        <f>IFERROR(MR34/MS34-1,"-")</f>
        <v>-0.14367515146980392</v>
      </c>
      <c r="MY34" s="64"/>
      <c r="MZ34" s="61">
        <f>MZ19/(MZ14*1000000)</f>
        <v>328.73803747106473</v>
      </c>
      <c r="NA34" s="61">
        <f t="shared" si="821"/>
        <v>410.58785495712362</v>
      </c>
      <c r="NB34" s="61">
        <f>NB19/(NB14*1000000)</f>
        <v>353.39835698738852</v>
      </c>
      <c r="NC34" s="92">
        <f>MZ34-NB34</f>
        <v>-24.660319516323796</v>
      </c>
      <c r="ND34" s="64">
        <f>IFERROR(MZ34/NA34-1,"-")</f>
        <v>-0.1993478776779849</v>
      </c>
      <c r="NE34" s="64"/>
      <c r="NF34" s="61">
        <f>NF19/(NF14*1000000)</f>
        <v>354.31615115589807</v>
      </c>
      <c r="NG34" s="61">
        <f t="shared" ref="NG34" si="872">NG19/(NG14*1000000)</f>
        <v>390.81177312694285</v>
      </c>
      <c r="NH34" s="61">
        <f>NH19/(NH14*1000000)</f>
        <v>350.39448138580656</v>
      </c>
      <c r="NI34" s="92">
        <f>NF34-NH34</f>
        <v>3.921669770091512</v>
      </c>
      <c r="NJ34" s="64">
        <f>IFERROR(NF34/NG34-1,"-")</f>
        <v>-9.3384141626640105E-2</v>
      </c>
      <c r="NK34" s="64"/>
      <c r="NL34" s="61">
        <f>NL19/(NL14*1000000)</f>
        <v>355.57429336952356</v>
      </c>
      <c r="NM34" s="61">
        <f t="shared" si="823"/>
        <v>405.9943688087414</v>
      </c>
      <c r="NN34" s="61">
        <f>NN19/(NN14*1000000)</f>
        <v>347.41613863815945</v>
      </c>
      <c r="NO34" s="92">
        <f>NL34-NN34</f>
        <v>8.1581547313641067</v>
      </c>
      <c r="NP34" s="64">
        <f>IFERROR(NL34/NM34-1,"-")</f>
        <v>-0.12418910042313935</v>
      </c>
      <c r="NQ34" s="64"/>
      <c r="NR34" s="61">
        <f>NR19/(NR14*1000000)</f>
        <v>359.97644273759209</v>
      </c>
      <c r="NS34" s="61">
        <f t="shared" ref="NS34" si="873">NS19/(NS14*1000000)</f>
        <v>392.92949589626812</v>
      </c>
      <c r="NT34" s="61">
        <f>NT19/(NT14*1000000)</f>
        <v>344.46311171594255</v>
      </c>
      <c r="NU34" s="61">
        <f>NU19/(NU14*1000000)</f>
        <v>368.99790126457521</v>
      </c>
      <c r="NV34" s="92">
        <f>NR34-NT34</f>
        <v>15.513331021649549</v>
      </c>
      <c r="NW34" s="64">
        <f>IFERROR(NR34/NS34-1,"-")</f>
        <v>-8.3865053407381485E-2</v>
      </c>
      <c r="NX34" s="64"/>
      <c r="NY34" s="61">
        <f>NY19/(NY14*1000000)</f>
        <v>362.11880422137438</v>
      </c>
      <c r="NZ34" s="61">
        <f t="shared" si="826"/>
        <v>432.01631340971466</v>
      </c>
      <c r="OA34" s="61">
        <f>OA19/(OA14*1000000)</f>
        <v>341.53518543538701</v>
      </c>
      <c r="OB34" s="61">
        <f>OB19/(OB14*1000000)</f>
        <v>370.98962196783367</v>
      </c>
      <c r="OC34" s="92">
        <f>NY34-OA34</f>
        <v>20.583618785987369</v>
      </c>
      <c r="OD34" s="64">
        <f>IFERROR(NY34/NZ34-1,"-")</f>
        <v>-0.16179368005034345</v>
      </c>
      <c r="OE34" s="64"/>
      <c r="OF34" s="61">
        <f>OF19/(OF14*1000000)</f>
        <v>346.33577470397006</v>
      </c>
      <c r="OG34" s="61">
        <f t="shared" ref="OG34" si="874">OG19/(OG14*1000000)</f>
        <v>421.38546719984737</v>
      </c>
      <c r="OH34" s="61">
        <f>OH19/(OH14*1000000)</f>
        <v>338.63214644177975</v>
      </c>
      <c r="OI34" s="61">
        <f>OI19/(OI14*1000000)</f>
        <v>372.99209327792806</v>
      </c>
      <c r="OJ34" s="92">
        <f>OF34-OH34</f>
        <v>7.7036282621903069</v>
      </c>
      <c r="OK34" s="64">
        <f>IFERROR(OF34/OG34-1,"-")</f>
        <v>-0.17810223260567282</v>
      </c>
      <c r="OL34" s="64"/>
      <c r="OM34" s="61">
        <f>OM19/(OM14*1000000)</f>
        <v>314.51675040200564</v>
      </c>
      <c r="ON34" s="61">
        <f t="shared" si="828"/>
        <v>282.81898356675276</v>
      </c>
      <c r="OO34" s="61">
        <f>OO19/(OO14*1000000)</f>
        <v>335.75378319391643</v>
      </c>
      <c r="OP34" s="61">
        <f>OP19/(OP14*1000000)</f>
        <v>375.0053732228476</v>
      </c>
      <c r="OQ34" s="92">
        <f>OM34-OO34</f>
        <v>-21.237032791910792</v>
      </c>
      <c r="OR34" s="64">
        <f>IFERROR(OM34/ON34-1,"-")</f>
        <v>0.11207793209458083</v>
      </c>
      <c r="OS34" s="64"/>
      <c r="OT34" s="61">
        <v>329.16856589637342</v>
      </c>
      <c r="OU34" s="61">
        <v>380.48135558338248</v>
      </c>
      <c r="OV34" s="61">
        <v>332.89988594868663</v>
      </c>
      <c r="OW34" s="61">
        <v>354.35102579565853</v>
      </c>
      <c r="OX34" s="92">
        <v>-3.7313200523132082</v>
      </c>
      <c r="OY34" s="64">
        <v>-0.13486282293210516</v>
      </c>
      <c r="OZ34" s="65"/>
      <c r="PA34" s="61">
        <f>PA19/(PA14*1000000)</f>
        <v>337.69045085327178</v>
      </c>
      <c r="PB34" s="61">
        <f t="shared" ref="PB34" si="875">PB19/(PB14*1000000)</f>
        <v>337.98012119732522</v>
      </c>
      <c r="PC34" s="61">
        <f>PC19/(PC14*1000000)</f>
        <v>330.07024674579026</v>
      </c>
      <c r="PD34" s="61">
        <f>PD19/(PD14*1000000)</f>
        <v>334.54262999794696</v>
      </c>
      <c r="PE34" s="92">
        <f>PA34-PC34</f>
        <v>7.620204107481527</v>
      </c>
      <c r="PF34" s="64">
        <f>IFERROR(PA34/PB34-1,"-")</f>
        <v>-8.5706325871248712E-4</v>
      </c>
      <c r="PG34" s="64"/>
      <c r="PH34" s="61">
        <f>PH19/(PH14*1000000)</f>
        <v>338.69153949263125</v>
      </c>
      <c r="PI34" s="61">
        <f t="shared" si="830"/>
        <v>327.16356237029282</v>
      </c>
      <c r="PJ34" s="61">
        <f>PJ19/(PJ14*1000000)</f>
        <v>327.26465939258367</v>
      </c>
      <c r="PK34" s="61">
        <f>PK19/(PK14*1000000)</f>
        <v>334.54262999794702</v>
      </c>
      <c r="PL34" s="92">
        <f>PH34-PJ34</f>
        <v>11.426880100047583</v>
      </c>
      <c r="PM34" s="64">
        <f>IFERROR(PH34/PI34-1,"-")</f>
        <v>3.5236127883002899E-2</v>
      </c>
      <c r="PN34" s="64"/>
      <c r="PO34" s="61">
        <f>PO19/(PO14*1000000)</f>
        <v>335.79756670118473</v>
      </c>
      <c r="PP34" s="61">
        <f t="shared" ref="PP34" si="876">PP19/(PP14*1000000)</f>
        <v>324.23819045132819</v>
      </c>
      <c r="PQ34" s="61">
        <f>PQ19/(PQ14*1000000)</f>
        <v>324.48291944905446</v>
      </c>
      <c r="PR34" s="61">
        <f>PR19/(PR14*1000000)</f>
        <v>334.54262999794702</v>
      </c>
      <c r="PS34" s="92">
        <f>PO34-PQ34</f>
        <v>11.314647252130271</v>
      </c>
      <c r="PT34" s="64">
        <f>IFERROR(PO34/PP34-1,"-")</f>
        <v>3.5650878244065876E-2</v>
      </c>
      <c r="PU34" s="64"/>
      <c r="PV34" s="61">
        <f>PV19/(PV14*1000000)</f>
        <v>313.97746250223759</v>
      </c>
      <c r="PW34" s="61">
        <f t="shared" si="832"/>
        <v>334.18514822601401</v>
      </c>
      <c r="PX34" s="61">
        <f>PX19/(PX14*1000000)</f>
        <v>321.72482421292443</v>
      </c>
      <c r="PY34" s="61">
        <f>PY19/(PY14*1000000)</f>
        <v>334.54262999794702</v>
      </c>
      <c r="PZ34" s="92">
        <f>PV34-PX34</f>
        <v>-7.747361710686846</v>
      </c>
      <c r="QA34" s="64">
        <f>IFERROR(PV34/PW34-1,"-")</f>
        <v>-6.0468533180025319E-2</v>
      </c>
      <c r="QB34" s="64"/>
      <c r="QC34" s="61">
        <f>QC19/(QC14*1000000)</f>
        <v>271.07974461646393</v>
      </c>
      <c r="QD34" s="61">
        <f t="shared" ref="QD34" si="877">QD19/(QD14*1000000)</f>
        <v>328.73803747106473</v>
      </c>
      <c r="QE34" s="61">
        <f>QE19/(QE14*1000000)</f>
        <v>331.32259006109996</v>
      </c>
      <c r="QF34" s="92">
        <f>QC34-QE34</f>
        <v>-60.242845444636032</v>
      </c>
      <c r="QG34" s="64">
        <f>IFERROR(QC34/QD34-1,"-")</f>
        <v>-0.17539282432345793</v>
      </c>
      <c r="QH34" s="64"/>
      <c r="QI34" s="61">
        <f>QI19/(QI14*1000000)</f>
        <v>284.47876833475999</v>
      </c>
      <c r="QJ34" s="61">
        <f t="shared" si="834"/>
        <v>354.31615115589807</v>
      </c>
      <c r="QK34" s="61">
        <f>QK19/(QK14*1000000)</f>
        <v>328.13354365471855</v>
      </c>
      <c r="QL34" s="92">
        <f>QI34-QK34</f>
        <v>-43.65477531995856</v>
      </c>
      <c r="QM34" s="64">
        <f>IFERROR(QI34/QJ34-1,"-")</f>
        <v>-0.1971047116912541</v>
      </c>
      <c r="QN34" s="64"/>
      <c r="QO34" s="64"/>
      <c r="QP34" s="163">
        <f>+QP19/'[174]Budget data splité 2015 2106'!$DJ$242</f>
        <v>529.61446766431197</v>
      </c>
      <c r="QQ34" s="171"/>
      <c r="QR34" s="171"/>
      <c r="QS34" s="54"/>
      <c r="QT34" s="54"/>
      <c r="QV34" s="66" t="e">
        <f t="shared" si="685"/>
        <v>#DIV/0!</v>
      </c>
      <c r="QW34" s="66" t="e">
        <f t="shared" si="685"/>
        <v>#DIV/0!</v>
      </c>
      <c r="QX34" s="66" t="e">
        <f t="shared" si="685"/>
        <v>#DIV/0!</v>
      </c>
      <c r="QY34" s="68" t="e">
        <f>QV34-QX34</f>
        <v>#DIV/0!</v>
      </c>
      <c r="QZ34" s="69" t="str">
        <f>IFERROR(QV34/QW34-1,"-")</f>
        <v>-</v>
      </c>
      <c r="RB34" s="66" t="e">
        <f>(RB19/2)/((RB14*1000000)/2)</f>
        <v>#DIV/0!</v>
      </c>
      <c r="RC34" s="66"/>
      <c r="RD34" s="66"/>
      <c r="RE34" s="66"/>
      <c r="RF34" s="70">
        <v>734.29081430244764</v>
      </c>
      <c r="RG34" s="71" t="e">
        <f>RB34/$Y34-1</f>
        <v>#DIV/0!</v>
      </c>
    </row>
    <row r="35" spans="1:475" ht="15" hidden="1" thickBot="1" x14ac:dyDescent="0.35">
      <c r="BO35" s="132" t="e">
        <f>AVERAGE(BN22,BD22,AW22)</f>
        <v>#REF!</v>
      </c>
      <c r="BV35" s="132">
        <f>AVERAGE(BU22,BK22,BD22)</f>
        <v>61.389515911412175</v>
      </c>
      <c r="CC35" s="132">
        <f>AVERAGE(CB22,BR22,BK22)</f>
        <v>18.669768902444901</v>
      </c>
      <c r="CZ35" s="132" t="e">
        <f>AVERAGE(CY22,CO22,#REF!)</f>
        <v>#REF!</v>
      </c>
      <c r="DG35" s="132" t="e">
        <f>AVERAGE(DF22,CV22,#REF!)</f>
        <v>#REF!</v>
      </c>
      <c r="DM35" s="132" t="e">
        <f>AVERAGE(DL22,DB22,#REF!)</f>
        <v>#REF!</v>
      </c>
      <c r="DS35" s="132" t="e">
        <f>AVERAGE(DR22,DH22,#REF!)</f>
        <v>#REF!</v>
      </c>
      <c r="EA35" s="132" t="e">
        <f>AVERAGE(DZ22,DO22,#REF!)</f>
        <v>#REF!</v>
      </c>
      <c r="EI35" s="132" t="e">
        <f>AVERAGE(EH22,DW22,#REF!)</f>
        <v>#REF!</v>
      </c>
      <c r="EQ35" s="132" t="e">
        <f>AVERAGE(EP22,EE22,#REF!)</f>
        <v>#REF!</v>
      </c>
      <c r="EY35" s="132" t="e">
        <f>AVERAGE(EX22,EM22,#REF!)</f>
        <v>#REF!</v>
      </c>
      <c r="FG35" s="132" t="e">
        <f>AVERAGE(FF22,EU22,#REF!)</f>
        <v>#REF!</v>
      </c>
      <c r="FO35" s="132" t="e">
        <f>AVERAGE(FN22,FC22,#REF!)</f>
        <v>#REF!</v>
      </c>
      <c r="FW35" s="132" t="e">
        <f>AVERAGE(FV22,FK22,#REF!)</f>
        <v>#REF!</v>
      </c>
      <c r="GE35" s="132" t="e">
        <f>AVERAGE(GD22,FS22,#REF!)</f>
        <v>#REF!</v>
      </c>
      <c r="GM35" s="132" t="e">
        <f>AVERAGE(GL22,GA22,#REF!)</f>
        <v>#REF!</v>
      </c>
      <c r="GX35" s="132" t="e">
        <f>AVERAGE(GW22,GG22,#REF!)</f>
        <v>#REF!</v>
      </c>
      <c r="HD35" s="132" t="e">
        <f>AVERAGE(HC22,GM22,#REF!)</f>
        <v>#REF!</v>
      </c>
      <c r="HH35" s="80">
        <f t="shared" si="720"/>
        <v>0</v>
      </c>
      <c r="HL35" s="132" t="e">
        <f>AVERAGE(HK22,GX22,#REF!)</f>
        <v>#REF!</v>
      </c>
      <c r="HT35" s="132" t="e">
        <f>AVERAGE(HS22,HF22,#REF!)</f>
        <v>#REF!</v>
      </c>
      <c r="IB35" s="132" t="e">
        <f>AVERAGE(IA22,HN22,#REF!)</f>
        <v>#REF!</v>
      </c>
      <c r="IJ35" s="132" t="e">
        <f>AVERAGE(II22,HV22,#REF!)</f>
        <v>#REF!</v>
      </c>
      <c r="IR35" s="132" t="e">
        <f>AVERAGE(IQ22,ID22,#REF!)</f>
        <v>#REF!</v>
      </c>
      <c r="IZ35" s="132" t="e">
        <f>AVERAGE(IY22,IL22,#REF!)</f>
        <v>#REF!</v>
      </c>
      <c r="JH35" s="132" t="e">
        <f>AVERAGE(JG22,IT22,#REF!)</f>
        <v>#REF!</v>
      </c>
      <c r="JP35" s="132" t="e">
        <f>AVERAGE(JO22,JB22,#REF!)</f>
        <v>#REF!</v>
      </c>
      <c r="JV35" s="132" t="e">
        <f>AVERAGE(JU22,JH22,#REF!)</f>
        <v>#REF!</v>
      </c>
      <c r="KB35" s="132" t="e">
        <f>AVERAGE(KA22,JN22,#REF!)</f>
        <v>#REF!</v>
      </c>
      <c r="KH35" s="132" t="e">
        <f>AVERAGE(KG22,JT22,#REF!)</f>
        <v>#REF!</v>
      </c>
      <c r="KP35" s="132" t="e">
        <f>AVERAGE(KO22,KB22,#REF!)</f>
        <v>#REF!</v>
      </c>
      <c r="KX35" s="132" t="e">
        <f>AVERAGE(KW22,KJ22,#REF!)</f>
        <v>#REF!</v>
      </c>
      <c r="LF35" s="132" t="e">
        <f>AVERAGE(LE22,KR22,#REF!)</f>
        <v>#REF!</v>
      </c>
      <c r="LU35" s="132" t="e">
        <f>AVERAGE(LT22,KZ22,#REF!)</f>
        <v>#REF!</v>
      </c>
      <c r="MC35" s="132" t="e">
        <f>AVERAGE(MB22,LH22,#REF!)</f>
        <v>#REF!</v>
      </c>
      <c r="MK35" s="132" t="e">
        <f>AVERAGE(MJ22,LW22,#REF!)</f>
        <v>#REF!</v>
      </c>
      <c r="MS35" s="132" t="e">
        <f>AVERAGE(MR22,ME22,#REF!)</f>
        <v>#REF!</v>
      </c>
      <c r="NA35" s="132" t="e">
        <f>AVERAGE(MZ22,MM22,#REF!)</f>
        <v>#REF!</v>
      </c>
      <c r="NG35" s="132" t="e">
        <f>AVERAGE(NF22,MS22,#REF!)</f>
        <v>#REF!</v>
      </c>
      <c r="NM35" s="132" t="e">
        <f>AVERAGE(NL22,MY22,#REF!)</f>
        <v>#REF!</v>
      </c>
      <c r="NS35" s="132" t="e">
        <f>AVERAGE(NR22,NE22,#REF!)</f>
        <v>#REF!</v>
      </c>
      <c r="NZ35" s="132" t="e">
        <f>AVERAGE(NY22,NL22,#REF!)</f>
        <v>#REF!</v>
      </c>
      <c r="OG35" s="132" t="e">
        <f>AVERAGE(OF22,NS22,#REF!)</f>
        <v>#REF!</v>
      </c>
      <c r="ON35" s="132" t="e">
        <f>AVERAGE(OM22,NZ22,#REF!)</f>
        <v>#REF!</v>
      </c>
      <c r="OU35" s="96" t="e">
        <v>#REF!</v>
      </c>
      <c r="PB35" s="132" t="e">
        <f>AVERAGE(PA22,OG22,#REF!)</f>
        <v>#REF!</v>
      </c>
      <c r="PI35" s="132" t="e">
        <f>AVERAGE(PH22,ON22,#REF!)</f>
        <v>#REF!</v>
      </c>
      <c r="PP35" s="132" t="e">
        <f>AVERAGE(PO22,OU22,#REF!)</f>
        <v>#REF!</v>
      </c>
      <c r="PW35" s="132" t="e">
        <f>AVERAGE(PV22,PB22,#REF!)</f>
        <v>#REF!</v>
      </c>
      <c r="QD35" s="132" t="e">
        <f>AVERAGE(QC22,PI22,#REF!)</f>
        <v>#REF!</v>
      </c>
      <c r="QJ35" s="132" t="e">
        <f>AVERAGE(QI22,PO22,#REF!)</f>
        <v>#REF!</v>
      </c>
    </row>
    <row r="36" spans="1:475" ht="15" hidden="1" thickBot="1" x14ac:dyDescent="0.35">
      <c r="BO36" s="132">
        <f>AVERAGE(BN23,BD23,AW23)</f>
        <v>1124.9886040489091</v>
      </c>
      <c r="BV36" s="132">
        <f>AVERAGE(BU23,BK23,BD23)</f>
        <v>1096.4213208975802</v>
      </c>
      <c r="CC36" s="132">
        <f>AVERAGE(CB23,BR23,BK23)</f>
        <v>334.79723560371156</v>
      </c>
      <c r="CZ36" s="132" t="e">
        <f>AVERAGE(CY23,CO23,#REF!)</f>
        <v>#REF!</v>
      </c>
      <c r="DG36" s="132" t="e">
        <f>AVERAGE(DF23,CV23,#REF!)</f>
        <v>#REF!</v>
      </c>
      <c r="DM36" s="132" t="e">
        <f>AVERAGE(DL23,DB23,#REF!)</f>
        <v>#REF!</v>
      </c>
      <c r="DS36" s="132" t="e">
        <f>AVERAGE(DR23,DH23,#REF!)</f>
        <v>#REF!</v>
      </c>
      <c r="EA36" s="132" t="e">
        <f>AVERAGE(DZ23,DO23,#REF!)</f>
        <v>#REF!</v>
      </c>
      <c r="EI36" s="132" t="e">
        <f>AVERAGE(EH23,DW23,#REF!)</f>
        <v>#REF!</v>
      </c>
      <c r="EQ36" s="132" t="e">
        <f>AVERAGE(EP23,EE23,#REF!)</f>
        <v>#REF!</v>
      </c>
      <c r="EY36" s="132" t="e">
        <f>AVERAGE(EX23,EM23,#REF!)</f>
        <v>#REF!</v>
      </c>
      <c r="FG36" s="132" t="e">
        <f>AVERAGE(FF23,EU23,#REF!)</f>
        <v>#REF!</v>
      </c>
      <c r="FO36" s="132" t="e">
        <f>AVERAGE(FN23,FC23,#REF!)</f>
        <v>#REF!</v>
      </c>
      <c r="FW36" s="132" t="e">
        <f>AVERAGE(FV23,FK23,#REF!)</f>
        <v>#REF!</v>
      </c>
      <c r="GE36" s="132" t="e">
        <f>AVERAGE(GD23,FS23,#REF!)</f>
        <v>#REF!</v>
      </c>
      <c r="GM36" s="132" t="e">
        <f>AVERAGE(GL23,GA23,#REF!)</f>
        <v>#REF!</v>
      </c>
      <c r="GX36" s="132" t="e">
        <f>AVERAGE(GW23,GG23,#REF!)</f>
        <v>#REF!</v>
      </c>
      <c r="HD36" s="132" t="e">
        <f>AVERAGE(HC23,GM23,#REF!)</f>
        <v>#REF!</v>
      </c>
      <c r="HH36" s="80">
        <f t="shared" si="720"/>
        <v>0</v>
      </c>
      <c r="HL36" s="132" t="e">
        <f>AVERAGE(HK23,GX23,#REF!)</f>
        <v>#REF!</v>
      </c>
      <c r="HT36" s="132" t="e">
        <f>AVERAGE(HS23,HF23,#REF!)</f>
        <v>#REF!</v>
      </c>
      <c r="IB36" s="132" t="e">
        <f>AVERAGE(IA23,HN23,#REF!)</f>
        <v>#REF!</v>
      </c>
      <c r="IJ36" s="132" t="e">
        <f>AVERAGE(II23,HV23,#REF!)</f>
        <v>#REF!</v>
      </c>
      <c r="IR36" s="132" t="e">
        <f>AVERAGE(IQ23,ID23,#REF!)</f>
        <v>#REF!</v>
      </c>
      <c r="IZ36" s="132" t="e">
        <f>AVERAGE(IY23,IL23,#REF!)</f>
        <v>#REF!</v>
      </c>
      <c r="JH36" s="132" t="e">
        <f>AVERAGE(JG23,IT23,#REF!)</f>
        <v>#REF!</v>
      </c>
      <c r="JP36" s="132" t="e">
        <f>AVERAGE(JO23,JB23,#REF!)</f>
        <v>#REF!</v>
      </c>
      <c r="JV36" s="132" t="e">
        <f>AVERAGE(JU23,JH23,#REF!)</f>
        <v>#REF!</v>
      </c>
      <c r="KB36" s="132" t="e">
        <f>AVERAGE(KA23,JN23,#REF!)</f>
        <v>#REF!</v>
      </c>
      <c r="KH36" s="132" t="e">
        <f>AVERAGE(KG23,JT23,#REF!)</f>
        <v>#REF!</v>
      </c>
      <c r="KP36" s="132" t="e">
        <f>AVERAGE(KO23,KB23,#REF!)</f>
        <v>#REF!</v>
      </c>
      <c r="KX36" s="132" t="e">
        <f>AVERAGE(KW23,KJ23,#REF!)</f>
        <v>#REF!</v>
      </c>
      <c r="LF36" s="132" t="e">
        <f>AVERAGE(LE23,KR23,#REF!)</f>
        <v>#REF!</v>
      </c>
      <c r="LM36" s="160"/>
      <c r="LN36" s="160"/>
      <c r="LU36" s="132" t="e">
        <f>AVERAGE(LT23,KZ23,#REF!)</f>
        <v>#REF!</v>
      </c>
      <c r="MC36" s="132" t="e">
        <f>AVERAGE(MB23,LH23,#REF!)</f>
        <v>#REF!</v>
      </c>
      <c r="MK36" s="132" t="e">
        <f>AVERAGE(MJ23,LW23,#REF!)</f>
        <v>#REF!</v>
      </c>
      <c r="MS36" s="132" t="e">
        <f>AVERAGE(MR23,ME23,#REF!)</f>
        <v>#REF!</v>
      </c>
      <c r="NA36" s="132" t="e">
        <f>AVERAGE(MZ23,MM23,#REF!)</f>
        <v>#REF!</v>
      </c>
      <c r="NG36" s="132" t="e">
        <f>AVERAGE(NF23,MS23,#REF!)</f>
        <v>#REF!</v>
      </c>
      <c r="NM36" s="132" t="e">
        <f>AVERAGE(NL23,MY23,#REF!)</f>
        <v>#REF!</v>
      </c>
      <c r="NS36" s="132" t="e">
        <f>AVERAGE(NR23,NE23,#REF!)</f>
        <v>#REF!</v>
      </c>
      <c r="NZ36" s="132" t="e">
        <f>AVERAGE(NY23,NL23,#REF!)</f>
        <v>#REF!</v>
      </c>
      <c r="OG36" s="132" t="e">
        <f>AVERAGE(OF23,NS23,#REF!)</f>
        <v>#REF!</v>
      </c>
      <c r="ON36" s="132" t="e">
        <f>AVERAGE(OM23,NZ23,#REF!)</f>
        <v>#REF!</v>
      </c>
      <c r="OU36" s="96" t="e">
        <v>#REF!</v>
      </c>
      <c r="PB36" s="132" t="e">
        <f>AVERAGE(PA23,OG23,#REF!)</f>
        <v>#REF!</v>
      </c>
      <c r="PI36" s="132" t="e">
        <f>AVERAGE(PH23,ON23,#REF!)</f>
        <v>#REF!</v>
      </c>
      <c r="PP36" s="132" t="e">
        <f>AVERAGE(PO23,OU23,#REF!)</f>
        <v>#REF!</v>
      </c>
      <c r="PW36" s="132" t="e">
        <f>AVERAGE(PV23,PB23,#REF!)</f>
        <v>#REF!</v>
      </c>
      <c r="QD36" s="132" t="e">
        <f>AVERAGE(QC23,PI23,#REF!)</f>
        <v>#REF!</v>
      </c>
      <c r="QJ36" s="132" t="e">
        <f>AVERAGE(QI23,PO23,#REF!)</f>
        <v>#REF!</v>
      </c>
    </row>
    <row r="37" spans="1:475" ht="15" hidden="1" thickBot="1" x14ac:dyDescent="0.35">
      <c r="BN37" s="112">
        <f>BN11*1000000</f>
        <v>1906829.9168825927</v>
      </c>
      <c r="BO37" s="132">
        <f>AVERAGE(BN24,BD24,AW24)</f>
        <v>2259.0952470138122</v>
      </c>
      <c r="BU37" s="112">
        <f>BU11*1000000</f>
        <v>1854006.2155447493</v>
      </c>
      <c r="BV37" s="132">
        <f>AVERAGE(BU24,BK24,BD24)</f>
        <v>2182.6042540112758</v>
      </c>
      <c r="CB37" s="112">
        <f>CB11*1000000</f>
        <v>1854006.2155447493</v>
      </c>
      <c r="CC37" s="132">
        <f>AVERAGE(CB24,BR24,BK24)</f>
        <v>-82.280343410589694</v>
      </c>
      <c r="CY37" s="112">
        <f>CY11*1000000</f>
        <v>1979023.8139529887</v>
      </c>
      <c r="CZ37" s="132" t="e">
        <f>AVERAGE(CY24,CO24,#REF!)</f>
        <v>#REF!</v>
      </c>
      <c r="DF37" s="112">
        <f>DF11*1000000</f>
        <v>2447660.1868627234</v>
      </c>
      <c r="DG37" s="132" t="e">
        <f>AVERAGE(DF24,CV24,#REF!)</f>
        <v>#REF!</v>
      </c>
      <c r="DL37" s="112">
        <f>DL11*1000000</f>
        <v>2452696.9641899797</v>
      </c>
      <c r="DM37" s="132" t="e">
        <f>AVERAGE(DL24,DB24,#REF!)</f>
        <v>#REF!</v>
      </c>
      <c r="DR37" s="112">
        <f>DR11*1000000</f>
        <v>2647918.2023518984</v>
      </c>
      <c r="DS37" s="132" t="e">
        <f>AVERAGE(DR24,DH24,#REF!)</f>
        <v>#REF!</v>
      </c>
      <c r="DZ37" s="112">
        <f>DZ11*1000000</f>
        <v>2885267.6161960787</v>
      </c>
      <c r="EA37" s="132" t="e">
        <f>AVERAGE(DZ24,DO24,#REF!)</f>
        <v>#REF!</v>
      </c>
      <c r="EH37" s="112">
        <f>EH11*1000000</f>
        <v>2908644.4327404648</v>
      </c>
      <c r="EI37" s="132" t="e">
        <f>AVERAGE(EH24,DW24,#REF!)</f>
        <v>#REF!</v>
      </c>
      <c r="EP37" s="112">
        <f>EP11*1000000</f>
        <v>3099580.074327006</v>
      </c>
      <c r="EQ37" s="132" t="e">
        <f>AVERAGE(EP24,EE24,#REF!)</f>
        <v>#REF!</v>
      </c>
      <c r="EX37" s="112">
        <f>EX11*1000000</f>
        <v>3449522.1069808933</v>
      </c>
      <c r="EY37" s="132" t="e">
        <f>AVERAGE(EX24,EM24,#REF!)</f>
        <v>#REF!</v>
      </c>
      <c r="FF37" s="112">
        <f>FF11*1000000</f>
        <v>3505755.4627275662</v>
      </c>
      <c r="FG37" s="132" t="e">
        <f>AVERAGE(FF24,EU24,#REF!)</f>
        <v>#REF!</v>
      </c>
      <c r="FN37" s="112">
        <f>FN11*1000000</f>
        <v>3489477.7712070323</v>
      </c>
      <c r="FO37" s="132" t="e">
        <f>AVERAGE(FN24,FC24,#REF!)</f>
        <v>#REF!</v>
      </c>
      <c r="FV37" s="112">
        <f>FV11*1000000</f>
        <v>3498835.8064150116</v>
      </c>
      <c r="FW37" s="132" t="e">
        <f>AVERAGE(FV24,FK24,#REF!)</f>
        <v>#REF!</v>
      </c>
      <c r="GD37" s="112">
        <f>GD11*1000000</f>
        <v>3723442.1154450653</v>
      </c>
      <c r="GE37" s="132" t="e">
        <f>AVERAGE(GD24,FS24,#REF!)</f>
        <v>#REF!</v>
      </c>
      <c r="GL37" s="112">
        <f>GL11*1000000</f>
        <v>3831149.5130252372</v>
      </c>
      <c r="GM37" s="132" t="e">
        <f>AVERAGE(GL24,GA24,#REF!)</f>
        <v>#REF!</v>
      </c>
      <c r="GW37" s="112">
        <f>GW11*1000000</f>
        <v>4303227.4390772665</v>
      </c>
      <c r="GX37" s="132" t="e">
        <f>AVERAGE(GW24,GG24,#REF!)</f>
        <v>#REF!</v>
      </c>
      <c r="HC37" s="112">
        <f>HC11*1000000</f>
        <v>4762696.2390915919</v>
      </c>
      <c r="HD37" s="132" t="e">
        <f>AVERAGE(HC24,GM24,#REF!)</f>
        <v>#REF!</v>
      </c>
      <c r="HH37" s="80">
        <f t="shared" si="720"/>
        <v>4762696.2390915919</v>
      </c>
      <c r="HK37" s="112">
        <f>HK11*1000000</f>
        <v>4762494.7953228178</v>
      </c>
      <c r="HL37" s="132" t="e">
        <f>AVERAGE(HK24,GX24,#REF!)</f>
        <v>#REF!</v>
      </c>
      <c r="HS37" s="112">
        <f>HS11*1000000</f>
        <v>5470204.2768379757</v>
      </c>
      <c r="HT37" s="132" t="e">
        <f>AVERAGE(HS24,HF24,#REF!)</f>
        <v>#REF!</v>
      </c>
      <c r="IA37" s="112">
        <f>IA11*1000000</f>
        <v>6183609.2147952095</v>
      </c>
      <c r="IB37" s="132" t="e">
        <f>AVERAGE(IA24,HN24,#REF!)</f>
        <v>#REF!</v>
      </c>
      <c r="II37" s="112">
        <f>II11*1000000</f>
        <v>6580886.1625952329</v>
      </c>
      <c r="IJ37" s="132" t="e">
        <f>AVERAGE(II24,HV24,#REF!)</f>
        <v>#REF!</v>
      </c>
      <c r="IQ37" s="112">
        <f>IQ11*1000000</f>
        <v>6840207.1361627365</v>
      </c>
      <c r="IR37" s="132" t="e">
        <f>AVERAGE(IQ24,ID24,#REF!)</f>
        <v>#REF!</v>
      </c>
      <c r="IY37" s="112">
        <f>IY11*1000000</f>
        <v>6840207.1361627365</v>
      </c>
      <c r="IZ37" s="132" t="e">
        <f>AVERAGE(IY24,IL24,#REF!)</f>
        <v>#REF!</v>
      </c>
      <c r="JG37" s="112">
        <f>JG11*1000000</f>
        <v>7155706.8363831164</v>
      </c>
      <c r="JH37" s="132" t="e">
        <f>AVERAGE(JG24,IT24,#REF!)</f>
        <v>#REF!</v>
      </c>
      <c r="JO37" s="112">
        <f>JO11*1000000</f>
        <v>7191864.4209971288</v>
      </c>
      <c r="JP37" s="132" t="e">
        <f>AVERAGE(JO24,JB24,#REF!)</f>
        <v>#REF!</v>
      </c>
      <c r="JU37" s="112">
        <f>JU11*1000000</f>
        <v>6928331.2246702891</v>
      </c>
      <c r="JV37" s="132" t="e">
        <f>AVERAGE(JU24,JH24,#REF!)</f>
        <v>#REF!</v>
      </c>
      <c r="KA37" s="112">
        <f>KA11*1000000</f>
        <v>7572282.1931921495</v>
      </c>
      <c r="KB37" s="132" t="e">
        <f>AVERAGE(KA24,JN24,#REF!)</f>
        <v>#REF!</v>
      </c>
      <c r="KG37" s="112">
        <f>KG11*1000000</f>
        <v>7379877.3426997019</v>
      </c>
      <c r="KH37" s="132" t="e">
        <f>AVERAGE(KG24,JT24,#REF!)</f>
        <v>#REF!</v>
      </c>
      <c r="KO37" s="112">
        <f>KO11*1000000</f>
        <v>7379992.6618662439</v>
      </c>
      <c r="KP37" s="132" t="e">
        <f>AVERAGE(KO24,KB24,#REF!)</f>
        <v>#REF!</v>
      </c>
      <c r="KW37" s="112">
        <f>KW11*1000000</f>
        <v>7380365.9550835779</v>
      </c>
      <c r="KX37" s="132" t="e">
        <f>AVERAGE(KW24,KJ24,#REF!)</f>
        <v>#REF!</v>
      </c>
      <c r="LE37" s="112">
        <f>LE11*1000000</f>
        <v>8530612.2777345981</v>
      </c>
      <c r="LF37" s="132" t="e">
        <f>AVERAGE(LE24,KR24,#REF!)</f>
        <v>#REF!</v>
      </c>
      <c r="LM37" s="160"/>
      <c r="LT37" s="112">
        <f>LT11*1000000</f>
        <v>8475272.549713131</v>
      </c>
      <c r="LU37" s="132" t="e">
        <f>AVERAGE(LT24,KZ24,#REF!)</f>
        <v>#REF!</v>
      </c>
      <c r="MB37" s="112">
        <f>MB11*1000000</f>
        <v>8841809.9199274108</v>
      </c>
      <c r="MC37" s="132" t="e">
        <f>AVERAGE(MB24,LH24,#REF!)</f>
        <v>#REF!</v>
      </c>
      <c r="MJ37" s="112">
        <f>MJ11*1000000</f>
        <v>8487197.2221613564</v>
      </c>
      <c r="MK37" s="132" t="e">
        <f>AVERAGE(MJ24,LW24,#REF!)</f>
        <v>#REF!</v>
      </c>
      <c r="MR37" s="112">
        <f>MR11*1000000</f>
        <v>8809829.011984935</v>
      </c>
      <c r="MS37" s="132" t="e">
        <f>AVERAGE(MR24,ME24,#REF!)</f>
        <v>#REF!</v>
      </c>
      <c r="MZ37" s="112">
        <f>MZ11*1000000</f>
        <v>8998972.485880062</v>
      </c>
      <c r="NA37" s="132" t="e">
        <f>AVERAGE(MZ24,MM24,#REF!)</f>
        <v>#REF!</v>
      </c>
      <c r="NF37" s="112">
        <f>NF11*1000000</f>
        <v>8630031.3768963479</v>
      </c>
      <c r="NG37" s="132" t="e">
        <f>AVERAGE(NF24,MS24,#REF!)</f>
        <v>#REF!</v>
      </c>
      <c r="NL37" s="112">
        <f>NL11*1000000</f>
        <v>9687782.6205066722</v>
      </c>
      <c r="NM37" s="132" t="e">
        <f>AVERAGE(NL24,MY24,#REF!)</f>
        <v>#REF!</v>
      </c>
      <c r="NR37" s="112">
        <f>NR11*1000000</f>
        <v>9363849.2237528581</v>
      </c>
      <c r="NS37" s="132" t="e">
        <f>AVERAGE(NR24,NE24,#REF!)</f>
        <v>#REF!</v>
      </c>
      <c r="NY37" s="112">
        <f>NY11*1000000</f>
        <v>9199982.9659005869</v>
      </c>
      <c r="NZ37" s="132" t="e">
        <f>AVERAGE(NY24,NL24,#REF!)</f>
        <v>#REF!</v>
      </c>
      <c r="OF37" s="112">
        <f>OF11*1000000</f>
        <v>8970192.0606529899</v>
      </c>
      <c r="OG37" s="132" t="e">
        <f>AVERAGE(OF24,NS24,#REF!)</f>
        <v>#REF!</v>
      </c>
      <c r="OM37" s="112">
        <f>OM11*1000000</f>
        <v>9512741.1152745802</v>
      </c>
      <c r="ON37" s="132" t="e">
        <f>AVERAGE(OM24,NZ24,#REF!)</f>
        <v>#REF!</v>
      </c>
      <c r="OT37" s="96">
        <v>9826946.8844906837</v>
      </c>
      <c r="OU37" s="96" t="e">
        <v>#REF!</v>
      </c>
      <c r="PA37" s="112">
        <f>PA11*1000000</f>
        <v>8994149.3910054248</v>
      </c>
      <c r="PB37" s="132" t="e">
        <f>AVERAGE(PA24,OG24,#REF!)</f>
        <v>#REF!</v>
      </c>
      <c r="PH37" s="112">
        <f>PH11*1000000</f>
        <v>9174248.3408700433</v>
      </c>
      <c r="PI37" s="132" t="e">
        <f>AVERAGE(PH24,ON24,#REF!)</f>
        <v>#REF!</v>
      </c>
      <c r="PO37" s="112">
        <f>PO11*1000000</f>
        <v>8593033.9712748788</v>
      </c>
      <c r="PP37" s="132" t="e">
        <f>AVERAGE(PO24,OU24,#REF!)</f>
        <v>#REF!</v>
      </c>
      <c r="PV37" s="112">
        <f>PV11*1000000</f>
        <v>9756067.7067398187</v>
      </c>
      <c r="PW37" s="132" t="e">
        <f>AVERAGE(PV24,PB24,#REF!)</f>
        <v>#REF!</v>
      </c>
      <c r="QC37" s="112">
        <f>QC11*1000000</f>
        <v>10889409.191641055</v>
      </c>
      <c r="QD37" s="132" t="e">
        <f>AVERAGE(QC24,PI24,#REF!)</f>
        <v>#REF!</v>
      </c>
      <c r="QI37" s="112">
        <f>QI11*1000000</f>
        <v>9581888.0832057074</v>
      </c>
      <c r="QJ37" s="132" t="e">
        <f>AVERAGE(QI24,PO24,#REF!)</f>
        <v>#REF!</v>
      </c>
    </row>
    <row r="38" spans="1:475" ht="15" hidden="1" thickBot="1" x14ac:dyDescent="0.35">
      <c r="BN38" s="112">
        <f t="shared" ref="BN38:BN39" si="878">BN12*1000000</f>
        <v>30344.473452638835</v>
      </c>
      <c r="BU38" s="112">
        <f t="shared" ref="BU38:BU39" si="879">BU12*1000000</f>
        <v>28507.291814112054</v>
      </c>
      <c r="CB38" s="112">
        <f t="shared" ref="CB38:CB39" si="880">CB12*1000000</f>
        <v>28507.291814112054</v>
      </c>
      <c r="CY38" s="112">
        <f t="shared" ref="CY38:CY39" si="881">CY12*1000000</f>
        <v>29062.086871329298</v>
      </c>
      <c r="DF38" s="112">
        <f t="shared" ref="DF38:DF39" si="882">DF12*1000000</f>
        <v>30319.1696370096</v>
      </c>
      <c r="DL38" s="112">
        <f t="shared" ref="DL38:DL39" si="883">DL12*1000000</f>
        <v>28862.190806851591</v>
      </c>
      <c r="DR38" s="112">
        <f t="shared" ref="DR38:DR39" si="884">DR12*1000000</f>
        <v>30069.966668259836</v>
      </c>
      <c r="DZ38" s="112">
        <f t="shared" ref="DZ38:DZ39" si="885">DZ12*1000000</f>
        <v>28945.838864195703</v>
      </c>
      <c r="EH38" s="112">
        <f t="shared" ref="EH38:EH39" si="886">EH12*1000000</f>
        <v>24925.317735216679</v>
      </c>
      <c r="EP38" s="112">
        <f t="shared" ref="EP38:EP39" si="887">EP12*1000000</f>
        <v>22667.958908141525</v>
      </c>
      <c r="EX38" s="112">
        <f t="shared" ref="EX38:EX39" si="888">EX12*1000000</f>
        <v>27177.774172032066</v>
      </c>
      <c r="FF38" s="112">
        <f t="shared" ref="FF38:FF39" si="889">FF12*1000000</f>
        <v>30265.086475452841</v>
      </c>
      <c r="FN38" s="112">
        <f t="shared" ref="FN38:FN39" si="890">FN12*1000000</f>
        <v>24967.94021568021</v>
      </c>
      <c r="FV38" s="112">
        <f t="shared" ref="FV38:FV39" si="891">FV12*1000000</f>
        <v>25314.335174076525</v>
      </c>
      <c r="GD38" s="112">
        <f t="shared" ref="GD38:GD39" si="892">GD12*1000000</f>
        <v>26986.81543263196</v>
      </c>
      <c r="GL38" s="112">
        <f t="shared" ref="GL38:GL39" si="893">GL12*1000000</f>
        <v>27666.812157874465</v>
      </c>
      <c r="GW38" s="112">
        <f t="shared" ref="GW38:GW39" si="894">GW12*1000000</f>
        <v>27928.151820119991</v>
      </c>
      <c r="HC38" s="112">
        <f t="shared" ref="HC38:HC39" si="895">HC12*1000000</f>
        <v>28961.456513117329</v>
      </c>
      <c r="HH38" s="80">
        <f t="shared" si="720"/>
        <v>28961.456513117329</v>
      </c>
      <c r="HK38" s="112">
        <f t="shared" ref="HK38:HK39" si="896">HK12*1000000</f>
        <v>26290.446746112793</v>
      </c>
      <c r="HS38" s="112">
        <f t="shared" ref="HS38:HS39" si="897">HS12*1000000</f>
        <v>29094.703256826957</v>
      </c>
      <c r="IA38" s="112">
        <f t="shared" ref="IA38:IA39" si="898">IA12*1000000</f>
        <v>31381.438666017515</v>
      </c>
      <c r="II38" s="112">
        <f t="shared" ref="II38:II39" si="899">II12*1000000</f>
        <v>31636.841192305685</v>
      </c>
      <c r="IQ38" s="112">
        <f t="shared" ref="IQ38:IQ39" si="900">IQ12*1000000</f>
        <v>29756.265810567736</v>
      </c>
      <c r="IY38" s="112">
        <f t="shared" ref="IY38:IY39" si="901">IY12*1000000</f>
        <v>29756.265810567736</v>
      </c>
      <c r="JG38" s="112">
        <f t="shared" ref="JG38:JG39" si="902">JG12*1000000</f>
        <v>29798.932733684796</v>
      </c>
      <c r="JO38" s="112">
        <f t="shared" ref="JO38:JO39" si="903">JO12*1000000</f>
        <v>31841.573344701785</v>
      </c>
      <c r="JU38" s="112">
        <f t="shared" ref="JU38:JU39" si="904">JU12*1000000</f>
        <v>32304.845387738013</v>
      </c>
      <c r="KA38" s="112">
        <f t="shared" ref="KA38:KA39" si="905">KA12*1000000</f>
        <v>33971.142614036624</v>
      </c>
      <c r="KG38" s="112">
        <f t="shared" ref="KG38:KG39" si="906">KG12*1000000</f>
        <v>34540.571702978479</v>
      </c>
      <c r="KO38" s="112">
        <f t="shared" ref="KO38:KO39" si="907">KO12*1000000</f>
        <v>31953.122207860131</v>
      </c>
      <c r="KW38" s="112">
        <f t="shared" ref="KW38:KW39" si="908">KW12*1000000</f>
        <v>31504.235691682967</v>
      </c>
      <c r="LE38" s="112">
        <f t="shared" ref="LE38:LE39" si="909">LE12*1000000</f>
        <v>35426.439766460178</v>
      </c>
      <c r="LT38" s="112">
        <f t="shared" ref="LT38:LT39" si="910">LT12*1000000</f>
        <v>30900.046036333606</v>
      </c>
      <c r="MB38" s="112">
        <f t="shared" ref="MB38:MB39" si="911">MB12*1000000</f>
        <v>27321.573255986423</v>
      </c>
      <c r="MJ38" s="112">
        <f t="shared" ref="MJ38:MJ39" si="912">MJ12*1000000</f>
        <v>26721.846196084509</v>
      </c>
      <c r="MR38" s="112">
        <f t="shared" ref="MR38:MR39" si="913">MR12*1000000</f>
        <v>27997.604083890368</v>
      </c>
      <c r="MZ38" s="112">
        <f t="shared" ref="MZ38:MZ39" si="914">MZ12*1000000</f>
        <v>29445.247852797853</v>
      </c>
      <c r="NF38" s="112">
        <f t="shared" ref="NF38:NF39" si="915">NF12*1000000</f>
        <v>29043.68381884522</v>
      </c>
      <c r="NL38" s="112">
        <f t="shared" ref="NL38:NL39" si="916">NL12*1000000</f>
        <v>27175.601491618574</v>
      </c>
      <c r="NR38" s="112">
        <f t="shared" ref="NR38:NR39" si="917">NR12*1000000</f>
        <v>22295.831240308537</v>
      </c>
      <c r="NY38" s="112">
        <f t="shared" ref="NY38:NY39" si="918">NY12*1000000</f>
        <v>21769.557489610299</v>
      </c>
      <c r="OF38" s="112">
        <f t="shared" ref="OF38:OF39" si="919">OF12*1000000</f>
        <v>15536.03325907904</v>
      </c>
      <c r="OM38" s="112">
        <f t="shared" ref="OM38:OM39" si="920">OM12*1000000</f>
        <v>14729.648160997507</v>
      </c>
      <c r="OT38" s="96">
        <v>15098.295957192577</v>
      </c>
      <c r="PA38" s="112">
        <f t="shared" ref="PA38:PA39" si="921">PA12*1000000</f>
        <v>12939.028508725913</v>
      </c>
      <c r="PH38" s="112">
        <f t="shared" ref="PH38:PH39" si="922">PH12*1000000</f>
        <v>12146.584342776338</v>
      </c>
      <c r="PO38" s="112">
        <f t="shared" ref="PO38:PO39" si="923">PO12*1000000</f>
        <v>10864.777484573648</v>
      </c>
      <c r="PV38" s="112">
        <f t="shared" ref="PV38:PV39" si="924">PV12*1000000</f>
        <v>11448.161908217138</v>
      </c>
      <c r="QC38" s="112">
        <f t="shared" ref="QC38:QC39" si="925">QC12*1000000</f>
        <v>11643.311118318888</v>
      </c>
      <c r="QI38" s="112">
        <f t="shared" ref="QI38:QI39" si="926">QI12*1000000</f>
        <v>10615.017587969296</v>
      </c>
    </row>
    <row r="39" spans="1:475" ht="15" hidden="1" thickBot="1" x14ac:dyDescent="0.35">
      <c r="E39" s="107"/>
      <c r="F39" s="107"/>
      <c r="K39" s="107"/>
      <c r="L39" s="107"/>
      <c r="BN39" s="112">
        <f t="shared" si="878"/>
        <v>735981.14288582548</v>
      </c>
      <c r="BU39" s="112">
        <f t="shared" si="879"/>
        <v>699880.14872438589</v>
      </c>
      <c r="CB39" s="112">
        <f t="shared" si="880"/>
        <v>699880.14872438589</v>
      </c>
      <c r="CY39" s="112">
        <f t="shared" si="881"/>
        <v>735224.38475125085</v>
      </c>
      <c r="DF39" s="112">
        <f t="shared" si="882"/>
        <v>816090.34798637487</v>
      </c>
      <c r="DL39" s="112">
        <f t="shared" si="883"/>
        <v>791219.45919172117</v>
      </c>
      <c r="DR39" s="112">
        <f t="shared" si="884"/>
        <v>795852.37143702491</v>
      </c>
      <c r="DZ39" s="112">
        <f t="shared" si="885"/>
        <v>856363.73439906794</v>
      </c>
      <c r="EH39" s="112">
        <f t="shared" si="886"/>
        <v>804096.99599378696</v>
      </c>
      <c r="EP39" s="112">
        <f t="shared" si="887"/>
        <v>860847.1172414053</v>
      </c>
      <c r="EX39" s="112">
        <f t="shared" si="888"/>
        <v>881886.59175788227</v>
      </c>
      <c r="FF39" s="112">
        <f t="shared" si="889"/>
        <v>900742.24335505755</v>
      </c>
      <c r="FN39" s="112">
        <f t="shared" si="890"/>
        <v>832756.91185563081</v>
      </c>
      <c r="FV39" s="112">
        <f t="shared" si="891"/>
        <v>836532.72547423677</v>
      </c>
      <c r="GD39" s="112">
        <f t="shared" si="892"/>
        <v>895703.38025772828</v>
      </c>
      <c r="GL39" s="112">
        <f t="shared" si="893"/>
        <v>925831.71113191079</v>
      </c>
      <c r="GW39" s="112">
        <f t="shared" si="894"/>
        <v>964494.60932786518</v>
      </c>
      <c r="HC39" s="112">
        <f t="shared" si="895"/>
        <v>985662.82578489499</v>
      </c>
      <c r="HH39" s="80">
        <f t="shared" si="720"/>
        <v>985662.82578489499</v>
      </c>
      <c r="HK39" s="112">
        <f t="shared" si="896"/>
        <v>933643.31715728715</v>
      </c>
      <c r="HS39" s="112">
        <f t="shared" si="897"/>
        <v>995074.55853052519</v>
      </c>
      <c r="IA39" s="112">
        <f t="shared" si="898"/>
        <v>1060112.380642372</v>
      </c>
      <c r="II39" s="112">
        <f t="shared" si="899"/>
        <v>1072674.9250289877</v>
      </c>
      <c r="IQ39" s="112">
        <f t="shared" si="900"/>
        <v>1050428.1475117614</v>
      </c>
      <c r="IY39" s="112">
        <f t="shared" si="901"/>
        <v>1050428.1475117614</v>
      </c>
      <c r="JG39" s="112">
        <f t="shared" si="902"/>
        <v>1104544.3709294698</v>
      </c>
      <c r="JO39" s="112">
        <f t="shared" si="903"/>
        <v>1165666.6158807664</v>
      </c>
      <c r="JU39" s="112">
        <f t="shared" si="904"/>
        <v>1112447.432826983</v>
      </c>
      <c r="KA39" s="112">
        <f t="shared" si="905"/>
        <v>1178402.0850253589</v>
      </c>
      <c r="KG39" s="112">
        <f t="shared" si="906"/>
        <v>1137208.9278313282</v>
      </c>
      <c r="KO39" s="112">
        <f t="shared" si="907"/>
        <v>1107242.6264699954</v>
      </c>
      <c r="KW39" s="112">
        <f t="shared" si="908"/>
        <v>1065921.9280075445</v>
      </c>
      <c r="LE39" s="112">
        <f t="shared" si="909"/>
        <v>1124220.3570773257</v>
      </c>
      <c r="LL39" s="107"/>
      <c r="LM39" s="107"/>
      <c r="LT39" s="112">
        <f t="shared" si="910"/>
        <v>1017132.8442974365</v>
      </c>
      <c r="MB39" s="112">
        <f t="shared" si="911"/>
        <v>1071421.0439339047</v>
      </c>
      <c r="MJ39" s="112">
        <f t="shared" si="912"/>
        <v>1008473.2601322766</v>
      </c>
      <c r="MR39" s="112">
        <f t="shared" si="913"/>
        <v>1047850.2308310627</v>
      </c>
      <c r="MZ39" s="112">
        <f t="shared" si="914"/>
        <v>1061035.8914231497</v>
      </c>
      <c r="NF39" s="112">
        <f t="shared" si="915"/>
        <v>982432.09394471324</v>
      </c>
      <c r="NL39" s="112">
        <f t="shared" si="916"/>
        <v>1051262.5789955191</v>
      </c>
      <c r="NR39" s="112">
        <f t="shared" si="917"/>
        <v>986338.37713773036</v>
      </c>
      <c r="NY39" s="112">
        <f t="shared" si="918"/>
        <v>920513.72116046003</v>
      </c>
      <c r="OF39" s="112">
        <f t="shared" si="919"/>
        <v>863257.54717493418</v>
      </c>
      <c r="OM39" s="112">
        <f t="shared" si="920"/>
        <v>788972.34760649037</v>
      </c>
      <c r="OT39" s="96">
        <v>804558.85099801805</v>
      </c>
      <c r="PA39" s="112">
        <f t="shared" si="921"/>
        <v>733205.79371933418</v>
      </c>
      <c r="PH39" s="112">
        <f t="shared" si="922"/>
        <v>721193.37598456128</v>
      </c>
      <c r="PO39" s="112">
        <f t="shared" si="923"/>
        <v>643016.66426692065</v>
      </c>
      <c r="PV39" s="112">
        <f t="shared" si="924"/>
        <v>698352.37433101714</v>
      </c>
      <c r="QC39" s="112">
        <f t="shared" si="925"/>
        <v>758795.69154740509</v>
      </c>
      <c r="QI39" s="112">
        <f t="shared" si="926"/>
        <v>589591.87431246589</v>
      </c>
    </row>
    <row r="40" spans="1:475" ht="15" hidden="1" thickBot="1" x14ac:dyDescent="0.35">
      <c r="E40" s="108"/>
      <c r="F40" s="107"/>
      <c r="K40" s="108"/>
      <c r="L40" s="107"/>
      <c r="BN40" s="112">
        <f>BN14*1000000</f>
        <v>1140504.3005441283</v>
      </c>
      <c r="BU40" s="112">
        <f>BU14*1000000</f>
        <v>1125618.7750062512</v>
      </c>
      <c r="CB40" s="112">
        <f>CB14*1000000</f>
        <v>1125618.7750062512</v>
      </c>
      <c r="CY40" s="112">
        <f>CY14*1000000</f>
        <v>1214737.3423304085</v>
      </c>
      <c r="DF40" s="112">
        <f>DF14*1000000</f>
        <v>1601250.669239339</v>
      </c>
      <c r="DL40" s="112">
        <f>DL14*1000000</f>
        <v>1632615.3141914071</v>
      </c>
      <c r="DR40" s="112">
        <f>DR14*1000000</f>
        <v>1821995.8642466136</v>
      </c>
      <c r="DZ40" s="112">
        <f>DZ14*1000000</f>
        <v>1999958.0429328152</v>
      </c>
      <c r="EH40" s="112">
        <f>EH14*1000000</f>
        <v>2079622.1190114608</v>
      </c>
      <c r="EP40" s="112">
        <f>EP14*1000000</f>
        <v>2216064.998177459</v>
      </c>
      <c r="EX40" s="112">
        <f>EX14*1000000</f>
        <v>2540457.7410509787</v>
      </c>
      <c r="FF40" s="112">
        <f>FF14*1000000</f>
        <v>2574748.1328970557</v>
      </c>
      <c r="FN40" s="112">
        <f>FN14*1000000</f>
        <v>2631752.9191357214</v>
      </c>
      <c r="FV40" s="112">
        <f>FV14*1000000</f>
        <v>2636988.7457666988</v>
      </c>
      <c r="GD40" s="112">
        <f>GD14*1000000</f>
        <v>2800751.9197547054</v>
      </c>
      <c r="GL40" s="112">
        <f>GL14*1000000</f>
        <v>2877650.9897354525</v>
      </c>
      <c r="GQ40" s="96">
        <v>1632615.3141914071</v>
      </c>
      <c r="GW40" s="112">
        <f>GW14*1000000</f>
        <v>3310804.6779292813</v>
      </c>
      <c r="HC40" s="112">
        <f>HC14*1000000</f>
        <v>3748071.9567935797</v>
      </c>
      <c r="HH40" s="80">
        <f t="shared" si="720"/>
        <v>3748071.9567935797</v>
      </c>
      <c r="HK40" s="112">
        <f>HK14*1000000</f>
        <v>3802561.0314194174</v>
      </c>
      <c r="HS40" s="112">
        <f>HS14*1000000</f>
        <v>4446035.0150506236</v>
      </c>
      <c r="IA40" s="112">
        <f>IA14*1000000</f>
        <v>5092115.3954868196</v>
      </c>
      <c r="II40" s="112">
        <f>II14*1000000</f>
        <v>5476574.3963739397</v>
      </c>
      <c r="IQ40" s="112">
        <f>IQ14*1000000</f>
        <v>5760022.7228404069</v>
      </c>
      <c r="IY40" s="112">
        <f>IY14*1000000</f>
        <v>5760022.7228404069</v>
      </c>
      <c r="JG40" s="112">
        <f>JG14*1000000</f>
        <v>6021363.5327199623</v>
      </c>
      <c r="JO40" s="112">
        <f>JO14*1000000</f>
        <v>5994356.23177166</v>
      </c>
      <c r="JU40" s="112">
        <f>JU14*1000000</f>
        <v>5783578.9464555671</v>
      </c>
      <c r="KA40" s="112">
        <f>KA14*1000000</f>
        <v>6359908.9655527538</v>
      </c>
      <c r="KG40" s="112">
        <f>KG14*1000000</f>
        <v>6208127.8431653958</v>
      </c>
      <c r="KO40" s="112">
        <f>KO14*1000000</f>
        <v>6240796.9131883886</v>
      </c>
      <c r="KW40" s="112">
        <f>KW14*1000000</f>
        <v>6282939.7913843505</v>
      </c>
      <c r="LE40" s="112">
        <f>LE14*1000000</f>
        <v>7370965.4808908124</v>
      </c>
      <c r="LL40" s="108"/>
      <c r="LM40" s="107"/>
      <c r="LT40" s="112">
        <f>LT14*1000000</f>
        <v>7427239.6593793603</v>
      </c>
      <c r="MB40" s="112">
        <f>MB14*1000000</f>
        <v>7743067.3027375191</v>
      </c>
      <c r="MJ40" s="112">
        <f>MJ14*1000000</f>
        <v>7452002.1158329947</v>
      </c>
      <c r="MR40" s="112">
        <f>MR14*1000000</f>
        <v>7733981.1770699807</v>
      </c>
      <c r="MZ40" s="112">
        <f>MZ14*1000000</f>
        <v>7908491.3466041153</v>
      </c>
      <c r="NF40" s="112">
        <f>NF14*1000000</f>
        <v>7618555.5991327902</v>
      </c>
      <c r="NL40" s="112">
        <f>NL14*1000000</f>
        <v>8609344.440019533</v>
      </c>
      <c r="NR40" s="112">
        <f>NR14*1000000</f>
        <v>8355215.0153748188</v>
      </c>
      <c r="NY40" s="112">
        <f>NY14*1000000</f>
        <v>8257699.6872505145</v>
      </c>
      <c r="OF40" s="112">
        <f>OF14*1000000</f>
        <v>8091398.4802189777</v>
      </c>
      <c r="OM40" s="112">
        <f>OM14*1000000</f>
        <v>8709039.1195070911</v>
      </c>
      <c r="OT40" s="96">
        <v>9007289.7375354711</v>
      </c>
      <c r="PA40" s="112">
        <f>PA14*1000000</f>
        <v>8248004.5687773665</v>
      </c>
      <c r="PH40" s="112">
        <f>PH14*1000000</f>
        <v>8440908.3805427067</v>
      </c>
      <c r="PO40" s="112">
        <f>PO14*1000000</f>
        <v>7939152.5295233848</v>
      </c>
      <c r="PV40" s="112">
        <f>PV14*1000000</f>
        <v>9046267.1705005839</v>
      </c>
      <c r="QC40" s="112">
        <f>QC14*1000000</f>
        <v>10118970.188975332</v>
      </c>
      <c r="QI40" s="112">
        <f>QI14*1000000</f>
        <v>8981681.1913052723</v>
      </c>
    </row>
    <row r="41" spans="1:475" ht="15" hidden="1" thickBot="1" x14ac:dyDescent="0.35">
      <c r="E41" s="108"/>
      <c r="F41" s="107"/>
      <c r="K41" s="108"/>
      <c r="L41" s="107"/>
      <c r="HH41" s="80">
        <f t="shared" si="720"/>
        <v>0</v>
      </c>
      <c r="LL41" s="108"/>
      <c r="LM41" s="107"/>
    </row>
    <row r="42" spans="1:475" ht="15" hidden="1" thickBot="1" x14ac:dyDescent="0.35">
      <c r="E42" s="107"/>
      <c r="F42" s="107"/>
      <c r="K42" s="107"/>
      <c r="L42" s="107"/>
      <c r="HH42" s="80">
        <f t="shared" si="720"/>
        <v>0</v>
      </c>
      <c r="LL42" s="107"/>
      <c r="LM42" s="107"/>
    </row>
    <row r="43" spans="1:475" ht="15" hidden="1" thickBot="1" x14ac:dyDescent="0.35">
      <c r="BN43" s="112">
        <v>1414248.9962232157</v>
      </c>
      <c r="BO43" s="112">
        <f>BN43-BQ7</f>
        <v>0</v>
      </c>
      <c r="HH43" s="80">
        <f t="shared" si="720"/>
        <v>0</v>
      </c>
    </row>
    <row r="44" spans="1:475" ht="15" hidden="1" thickBot="1" x14ac:dyDescent="0.35">
      <c r="BN44" s="112">
        <v>706589.51523867308</v>
      </c>
      <c r="BO44" s="112">
        <f t="shared" ref="BO44:BO45" si="927">BN44-BQ8</f>
        <v>0</v>
      </c>
      <c r="HH44" s="80">
        <f t="shared" si="720"/>
        <v>0</v>
      </c>
    </row>
    <row r="45" spans="1:475" ht="15" hidden="1" thickBot="1" x14ac:dyDescent="0.35">
      <c r="BN45" s="112">
        <v>262177.25685771223</v>
      </c>
      <c r="BO45" s="112">
        <f t="shared" si="927"/>
        <v>0</v>
      </c>
      <c r="HH45" s="80">
        <f t="shared" si="720"/>
        <v>0</v>
      </c>
    </row>
    <row r="46" spans="1:475" ht="15" hidden="1" thickBot="1" x14ac:dyDescent="0.35">
      <c r="HH46" s="80">
        <f t="shared" si="720"/>
        <v>0</v>
      </c>
    </row>
    <row r="62" spans="199:202" x14ac:dyDescent="0.3">
      <c r="GQ62" s="96">
        <v>6.7805171966028865E-7</v>
      </c>
      <c r="GR62" s="96">
        <v>2.8207993273099419E-4</v>
      </c>
      <c r="GT62" s="96">
        <v>-282.07964618584265</v>
      </c>
    </row>
  </sheetData>
  <mergeCells count="83">
    <mergeCell ref="QI2:QM2"/>
    <mergeCell ref="PV2:QA2"/>
    <mergeCell ref="A29:B29"/>
    <mergeCell ref="HC2:HI2"/>
    <mergeCell ref="JO2:JS2"/>
    <mergeCell ref="BU2:BZ2"/>
    <mergeCell ref="DL2:DP2"/>
    <mergeCell ref="CB2:CG2"/>
    <mergeCell ref="CJ2:CN2"/>
    <mergeCell ref="A6:B6"/>
    <mergeCell ref="K2:O2"/>
    <mergeCell ref="Q2:U2"/>
    <mergeCell ref="AW2:BB2"/>
    <mergeCell ref="BD2:BI2"/>
    <mergeCell ref="AI2:AN2"/>
    <mergeCell ref="AP2:AU2"/>
    <mergeCell ref="E2:I2"/>
    <mergeCell ref="AC2:AG2"/>
    <mergeCell ref="W2:AA2"/>
    <mergeCell ref="BN2:BS2"/>
    <mergeCell ref="LE2:LK2"/>
    <mergeCell ref="DF2:DJ2"/>
    <mergeCell ref="IA2:IG2"/>
    <mergeCell ref="KW2:LC2"/>
    <mergeCell ref="KO2:KU2"/>
    <mergeCell ref="HS2:HY2"/>
    <mergeCell ref="II2:IO2"/>
    <mergeCell ref="CP2:CX2"/>
    <mergeCell ref="GQ2:GU2"/>
    <mergeCell ref="HK2:HQ2"/>
    <mergeCell ref="A34:B34"/>
    <mergeCell ref="A26:B26"/>
    <mergeCell ref="A7:B7"/>
    <mergeCell ref="A9:B9"/>
    <mergeCell ref="A11:B11"/>
    <mergeCell ref="A12:B12"/>
    <mergeCell ref="A14:B14"/>
    <mergeCell ref="A16:B16"/>
    <mergeCell ref="A17:B17"/>
    <mergeCell ref="A19:B19"/>
    <mergeCell ref="A21:B21"/>
    <mergeCell ref="A22:B22"/>
    <mergeCell ref="A32:B32"/>
    <mergeCell ref="A24:B24"/>
    <mergeCell ref="A31:B31"/>
    <mergeCell ref="A27:B27"/>
    <mergeCell ref="QV2:QZ2"/>
    <mergeCell ref="RB2:RG2"/>
    <mergeCell ref="CY2:DD2"/>
    <mergeCell ref="DR2:DW2"/>
    <mergeCell ref="DZ2:EF2"/>
    <mergeCell ref="EH2:EN2"/>
    <mergeCell ref="EP2:EV2"/>
    <mergeCell ref="EX2:FD2"/>
    <mergeCell ref="FF2:FL2"/>
    <mergeCell ref="FN2:FT2"/>
    <mergeCell ref="FV2:GB2"/>
    <mergeCell ref="GD2:GJ2"/>
    <mergeCell ref="GL2:GP2"/>
    <mergeCell ref="GW2:HA2"/>
    <mergeCell ref="IQ2:IW2"/>
    <mergeCell ref="KG2:KM2"/>
    <mergeCell ref="JU2:JY2"/>
    <mergeCell ref="IY2:JE2"/>
    <mergeCell ref="KA2:KE2"/>
    <mergeCell ref="JG2:JM2"/>
    <mergeCell ref="LT2:LZ2"/>
    <mergeCell ref="QC2:QG2"/>
    <mergeCell ref="PO2:PT2"/>
    <mergeCell ref="PA2:PF2"/>
    <mergeCell ref="LL2:LR2"/>
    <mergeCell ref="OF2:OK2"/>
    <mergeCell ref="NY2:OD2"/>
    <mergeCell ref="NR2:NW2"/>
    <mergeCell ref="NL2:NP2"/>
    <mergeCell ref="NF2:NJ2"/>
    <mergeCell ref="MZ2:ND2"/>
    <mergeCell ref="OT2:OY2"/>
    <mergeCell ref="OM2:OR2"/>
    <mergeCell ref="MR2:MX2"/>
    <mergeCell ref="MJ2:MP2"/>
    <mergeCell ref="PH2:PM2"/>
    <mergeCell ref="MB2:MH2"/>
  </mergeCell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FAIZOUN</dc:creator>
  <cp:lastModifiedBy>Christian AGBETY  D.</cp:lastModifiedBy>
  <dcterms:created xsi:type="dcterms:W3CDTF">2018-10-02T17:26:19Z</dcterms:created>
  <dcterms:modified xsi:type="dcterms:W3CDTF">2025-03-05T16:48:38Z</dcterms:modified>
</cp:coreProperties>
</file>